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SOMYA\Downloads\"/>
    </mc:Choice>
  </mc:AlternateContent>
  <xr:revisionPtr revIDLastSave="0" documentId="13_ncr:1_{9D24075C-54B9-49E8-93E4-CE0857FD4A5C}" xr6:coauthVersionLast="47" xr6:coauthVersionMax="47" xr10:uidLastSave="{00000000-0000-0000-0000-000000000000}"/>
  <bookViews>
    <workbookView xWindow="-108" yWindow="-108" windowWidth="23256" windowHeight="12456" activeTab="1" xr2:uid="{00000000-000D-0000-FFFF-FFFF00000000}"/>
  </bookViews>
  <sheets>
    <sheet name="ANALYSIS" sheetId="3" r:id="rId1"/>
    <sheet name="Sheet8" sheetId="10" r:id="rId2"/>
    <sheet name="Sheet7" sheetId="9" r:id="rId3"/>
    <sheet name="Data" sheetId="1" r:id="rId4"/>
  </sheets>
  <definedNames>
    <definedName name="_xlchart.v1.4" hidden="1">ANALYSIS!$E$10:$E$13</definedName>
    <definedName name="_xlchart.v1.5" hidden="1">ANALYSIS!$F$10:$F$13</definedName>
    <definedName name="_xlchart.v1.6" hidden="1">ANALYSIS!$F$9</definedName>
    <definedName name="_xlchart.v5.0" hidden="1">ANALYSIS!$G$18</definedName>
    <definedName name="_xlchart.v5.1" hidden="1">ANALYSIS!$G$19:$G$68</definedName>
    <definedName name="_xlchart.v5.2" hidden="1">ANALYSIS!$H$18</definedName>
    <definedName name="_xlchart.v5.3" hidden="1">ANALYSIS!$H$19:$H$68</definedName>
    <definedName name="_xlcn.WorksheetConnection_EcommerceSalesAnalysis.xlsxTable_1" hidden="1">Table_1[]</definedName>
    <definedName name="Slicer_Region">#N/A</definedName>
    <definedName name="Slicer_Segment">#N/A</definedName>
    <definedName name="Slicer_Year">#N/A</definedName>
  </definedNames>
  <calcPr calcId="191029"/>
  <pivotCaches>
    <pivotCache cacheId="21" r:id="rId5"/>
    <pivotCache cacheId="22" r:id="rId6"/>
    <pivotCache cacheId="23" r:id="rId7"/>
    <pivotCache cacheId="24" r:id="rId8"/>
    <pivotCache cacheId="25" r:id="rId9"/>
    <pivotCache cacheId="26" r:id="rId10"/>
    <pivotCache cacheId="27" r:id="rId11"/>
    <pivotCache cacheId="28" r:id="rId12"/>
    <pivotCache cacheId="29" r:id="rId13"/>
    <pivotCache cacheId="30" r:id="rId14"/>
    <pivotCache cacheId="31" r:id="rId15"/>
  </pivotCaches>
  <extLst>
    <ext xmlns:x14="http://schemas.microsoft.com/office/spreadsheetml/2009/9/main" uri="{876F7934-8845-4945-9796-88D515C7AA90}">
      <x14:pivotCaches>
        <pivotCache cacheId="32"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1">
      <go:sheetsCustomData xmlns:go="http://customooxmlschemas.google.com/" r:id="rId20" roundtripDataSignature="AMtx7mgYS6wfnPy0iIjdhtUlD2xFm8j14w=="/>
    </ext>
  </extLst>
</workbook>
</file>

<file path=xl/calcChain.xml><?xml version="1.0" encoding="utf-8"?>
<calcChain xmlns="http://schemas.openxmlformats.org/spreadsheetml/2006/main">
  <c r="G27" i="3" l="1"/>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20" i="3"/>
  <c r="G21" i="3"/>
  <c r="G22" i="3"/>
  <c r="G23" i="3"/>
  <c r="G24" i="3"/>
  <c r="G25" i="3"/>
  <c r="G26" i="3"/>
  <c r="G19" i="3"/>
  <c r="E9" i="9"/>
  <c r="I9" i="9"/>
  <c r="H9" i="9"/>
  <c r="G9" i="9"/>
  <c r="F9" i="9"/>
  <c r="B17" i="9"/>
  <c r="K86" i="3"/>
  <c r="H86" i="3"/>
  <c r="E86" i="3"/>
  <c r="B86"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F13" i="3"/>
  <c r="E13" i="3"/>
  <c r="E12" i="3"/>
  <c r="E11" i="3"/>
  <c r="E10"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2" i="3"/>
  <c r="F11" i="3"/>
  <c r="F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8C16D2-C1CD-47A1-8403-9C58F66667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596D496-8A3E-41EC-9B3B-099E8046FC04}" name="WorksheetConnection_Ecommerce Sales Analysis.xlsx!Table_1" type="102" refreshedVersion="8" minRefreshableVersion="5">
    <extLst>
      <ext xmlns:x15="http://schemas.microsoft.com/office/spreadsheetml/2010/11/main" uri="{DE250136-89BD-433C-8126-D09CA5730AF9}">
        <x15:connection id="Table_1">
          <x15:rangePr sourceName="_xlcn.WorksheetConnection_EcommerceSalesAnalysis.xlsxTable_1"/>
        </x15:connection>
      </ext>
    </extLst>
  </connection>
</connections>
</file>

<file path=xl/sharedStrings.xml><?xml version="1.0" encoding="utf-8"?>
<sst xmlns="http://schemas.openxmlformats.org/spreadsheetml/2006/main" count="130129" uniqueCount="10957">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</sst>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K&quot;"/>
    <numFmt numFmtId="165" formatCode="[$$-409]#,##0.00"/>
    <numFmt numFmtId="166" formatCode="&quot;#&quot;\ 0"/>
    <numFmt numFmtId="167" formatCode="[Green]\▲0.00%;[Red]\▼0.00%"/>
  </numFmts>
  <fonts count="6"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s>
  <fills count="2">
    <fill>
      <patternFill patternType="none"/>
    </fill>
    <fill>
      <patternFill patternType="gray125"/>
    </fill>
  </fills>
  <borders count="2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pivotButton="1" applyBorder="1"/>
    <xf numFmtId="0" fontId="0" fillId="0" borderId="10" xfId="0" applyBorder="1"/>
    <xf numFmtId="0" fontId="0" fillId="0" borderId="1" xfId="0" applyBorder="1" applyAlignment="1">
      <alignment horizontal="left"/>
    </xf>
    <xf numFmtId="0" fontId="0" fillId="0" borderId="4" xfId="0" applyBorder="1" applyAlignment="1">
      <alignment horizontal="left"/>
    </xf>
    <xf numFmtId="0" fontId="0" fillId="0" borderId="11" xfId="0" applyBorder="1"/>
    <xf numFmtId="0" fontId="0" fillId="0" borderId="13" xfId="0" applyBorder="1" applyAlignment="1">
      <alignment horizontal="left"/>
    </xf>
    <xf numFmtId="0" fontId="0" fillId="0" borderId="12" xfId="0" applyBorder="1"/>
    <xf numFmtId="0" fontId="0" fillId="0" borderId="14" xfId="0" applyBorder="1"/>
    <xf numFmtId="0" fontId="0" fillId="0" borderId="15" xfId="0" applyBorder="1"/>
    <xf numFmtId="0" fontId="0" fillId="0" borderId="13" xfId="0" applyBorder="1"/>
    <xf numFmtId="0" fontId="0" fillId="0" borderId="16" xfId="0" applyBorder="1"/>
    <xf numFmtId="164" fontId="0" fillId="0" borderId="1" xfId="0" applyNumberFormat="1" applyBorder="1"/>
    <xf numFmtId="164" fontId="0" fillId="0" borderId="14" xfId="0" applyNumberFormat="1" applyBorder="1"/>
    <xf numFmtId="164" fontId="0" fillId="0" borderId="4" xfId="0" applyNumberFormat="1" applyBorder="1"/>
    <xf numFmtId="164" fontId="0" fillId="0" borderId="15" xfId="0" applyNumberFormat="1" applyBorder="1"/>
    <xf numFmtId="0" fontId="0" fillId="0" borderId="0" xfId="0" applyAlignment="1">
      <alignment horizontal="left"/>
    </xf>
    <xf numFmtId="164" fontId="0" fillId="0" borderId="0" xfId="0" applyNumberFormat="1"/>
    <xf numFmtId="10" fontId="0" fillId="0" borderId="10" xfId="0" applyNumberFormat="1" applyBorder="1"/>
    <xf numFmtId="10" fontId="0" fillId="0" borderId="11" xfId="0" applyNumberFormat="1" applyBorder="1"/>
    <xf numFmtId="10" fontId="0" fillId="0" borderId="12" xfId="0" applyNumberFormat="1" applyBorder="1"/>
    <xf numFmtId="164" fontId="1" fillId="0" borderId="0" xfId="0" applyNumberFormat="1" applyFont="1"/>
    <xf numFmtId="164" fontId="0" fillId="0" borderId="10" xfId="0" applyNumberFormat="1" applyBorder="1"/>
    <xf numFmtId="164" fontId="0" fillId="0" borderId="11" xfId="0" applyNumberFormat="1" applyBorder="1"/>
    <xf numFmtId="165" fontId="0" fillId="0" borderId="0" xfId="0" applyNumberFormat="1"/>
    <xf numFmtId="166" fontId="0" fillId="0" borderId="0" xfId="0" applyNumberFormat="1"/>
    <xf numFmtId="10" fontId="0" fillId="0" borderId="0" xfId="1" applyNumberFormat="1" applyFont="1"/>
    <xf numFmtId="0" fontId="0" fillId="0" borderId="17" xfId="0" applyBorder="1"/>
    <xf numFmtId="0" fontId="0" fillId="0" borderId="18" xfId="0" applyBorder="1"/>
    <xf numFmtId="0" fontId="0" fillId="0" borderId="7" xfId="0" applyBorder="1" applyAlignment="1">
      <alignment horizontal="left"/>
    </xf>
    <xf numFmtId="0" fontId="0" fillId="0" borderId="19" xfId="0" applyBorder="1"/>
    <xf numFmtId="0" fontId="0" fillId="0" borderId="20" xfId="0" applyBorder="1"/>
    <xf numFmtId="167" fontId="0" fillId="0" borderId="0" xfId="0" applyNumberFormat="1"/>
  </cellXfs>
  <cellStyles count="2">
    <cellStyle name="Normal" xfId="0" builtinId="0"/>
    <cellStyle name="Percent" xfId="1" builtinId="5"/>
  </cellStyles>
  <dxfs count="10">
    <dxf>
      <numFmt numFmtId="164" formatCode="\$0.00,&quot;K&quot;"/>
    </dxf>
    <dxf>
      <numFmt numFmtId="164" formatCode="\$0.00,&quot;K&quot;"/>
    </dxf>
    <dxf>
      <numFmt numFmtId="164" formatCode="\$0.00,&quot;K&quot;"/>
    </dxf>
    <dxf>
      <numFmt numFmtId="164" formatCode="\$0.00,&quot;K&quot;"/>
    </dxf>
    <dxf>
      <numFmt numFmtId="164"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patternFill>
      </fill>
      <border diagonalUp="0" diagonalDown="0">
        <left/>
        <right/>
        <top/>
        <bottom/>
        <vertical/>
        <horizontal/>
      </border>
    </dxf>
  </dxfs>
  <tableStyles count="2">
    <tableStyle name="AB" pivot="0" table="0" count="10" xr9:uid="{AE4FCDAE-5646-42B0-8345-9501FBCFA798}">
      <tableStyleElement type="wholeTable" dxfId="9"/>
      <tableStyleElement type="headerRow" dxfId="8"/>
    </tableStyle>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20" Type="http://customschemas.google.com/relationships/workbookmetadata" Target="metadata"/><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Analysis.xlsx]ANALYSIS!PivotTable6</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ANALYSIS!$B$72</c:f>
              <c:strCache>
                <c:ptCount val="1"/>
                <c:pt idx="0">
                  <c:v>Total</c:v>
                </c:pt>
              </c:strCache>
            </c:strRef>
          </c:tx>
          <c:spPr>
            <a:ln w="28575" cap="rnd">
              <a:solidFill>
                <a:schemeClr val="accent1"/>
              </a:solidFill>
              <a:round/>
            </a:ln>
            <a:effectLst/>
          </c:spPr>
          <c:marker>
            <c:symbol val="none"/>
          </c:marker>
          <c:cat>
            <c:strRef>
              <c:f>ANALYSIS!$A$73:$A$85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ANALYSIS!$B$73:$B$85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252-4C3C-AA6A-3099758A7AF4}"/>
            </c:ext>
          </c:extLst>
        </c:ser>
        <c:dLbls>
          <c:showLegendKey val="0"/>
          <c:showVal val="0"/>
          <c:showCatName val="0"/>
          <c:showSerName val="0"/>
          <c:showPercent val="0"/>
          <c:showBubbleSize val="0"/>
        </c:dLbls>
        <c:smooth val="0"/>
        <c:axId val="433634431"/>
        <c:axId val="433631551"/>
      </c:lineChart>
      <c:catAx>
        <c:axId val="433634431"/>
        <c:scaling>
          <c:orientation val="minMax"/>
        </c:scaling>
        <c:delete val="1"/>
        <c:axPos val="b"/>
        <c:numFmt formatCode="General" sourceLinked="1"/>
        <c:majorTickMark val="none"/>
        <c:minorTickMark val="none"/>
        <c:tickLblPos val="nextTo"/>
        <c:crossAx val="433631551"/>
        <c:crosses val="autoZero"/>
        <c:auto val="1"/>
        <c:lblAlgn val="ctr"/>
        <c:lblOffset val="100"/>
        <c:noMultiLvlLbl val="0"/>
      </c:catAx>
      <c:valAx>
        <c:axId val="433631551"/>
        <c:scaling>
          <c:orientation val="minMax"/>
        </c:scaling>
        <c:delete val="1"/>
        <c:axPos val="l"/>
        <c:majorGridlines>
          <c:spPr>
            <a:ln w="9525" cap="flat" cmpd="sng" algn="ctr">
              <a:noFill/>
              <a:round/>
            </a:ln>
            <a:effectLst/>
          </c:spPr>
        </c:majorGridlines>
        <c:numFmt formatCode="\$0.00,&quot;K&quot;" sourceLinked="1"/>
        <c:majorTickMark val="none"/>
        <c:minorTickMark val="none"/>
        <c:tickLblPos val="nextTo"/>
        <c:crossAx val="43363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Analysis.xlsx]ANALYSIS!PivotTable7</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ANALYSIS!$E$72</c:f>
              <c:strCache>
                <c:ptCount val="1"/>
                <c:pt idx="0">
                  <c:v>Total</c:v>
                </c:pt>
              </c:strCache>
            </c:strRef>
          </c:tx>
          <c:spPr>
            <a:ln w="28575" cap="rnd">
              <a:solidFill>
                <a:schemeClr val="accent1"/>
              </a:solidFill>
              <a:round/>
            </a:ln>
            <a:effectLst/>
          </c:spPr>
          <c:marker>
            <c:symbol val="none"/>
          </c:marker>
          <c:cat>
            <c:strRef>
              <c:f>ANALYSIS!$D$73:$D$85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ANALYSIS!$E$73:$E$85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B83-49E3-B0B5-BB51DB4ED2DC}"/>
            </c:ext>
          </c:extLst>
        </c:ser>
        <c:dLbls>
          <c:showLegendKey val="0"/>
          <c:showVal val="0"/>
          <c:showCatName val="0"/>
          <c:showSerName val="0"/>
          <c:showPercent val="0"/>
          <c:showBubbleSize val="0"/>
        </c:dLbls>
        <c:smooth val="0"/>
        <c:axId val="425523359"/>
        <c:axId val="425526719"/>
      </c:lineChart>
      <c:catAx>
        <c:axId val="425523359"/>
        <c:scaling>
          <c:orientation val="minMax"/>
        </c:scaling>
        <c:delete val="1"/>
        <c:axPos val="b"/>
        <c:numFmt formatCode="General" sourceLinked="1"/>
        <c:majorTickMark val="none"/>
        <c:minorTickMark val="none"/>
        <c:tickLblPos val="nextTo"/>
        <c:crossAx val="425526719"/>
        <c:crosses val="autoZero"/>
        <c:auto val="1"/>
        <c:lblAlgn val="ctr"/>
        <c:lblOffset val="100"/>
        <c:noMultiLvlLbl val="0"/>
      </c:catAx>
      <c:valAx>
        <c:axId val="425526719"/>
        <c:scaling>
          <c:orientation val="minMax"/>
        </c:scaling>
        <c:delete val="1"/>
        <c:axPos val="l"/>
        <c:majorGridlines>
          <c:spPr>
            <a:ln w="9525" cap="flat" cmpd="sng" algn="ctr">
              <a:noFill/>
              <a:round/>
            </a:ln>
            <a:effectLst/>
          </c:spPr>
        </c:majorGridlines>
        <c:numFmt formatCode="\$0.00,&quot;K&quot;" sourceLinked="1"/>
        <c:majorTickMark val="none"/>
        <c:minorTickMark val="none"/>
        <c:tickLblPos val="nextTo"/>
        <c:crossAx val="42552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Analysis.xlsx]ANALYSIS!PivotTable8</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ANALYSIS!$H$72</c:f>
              <c:strCache>
                <c:ptCount val="1"/>
                <c:pt idx="0">
                  <c:v>Total</c:v>
                </c:pt>
              </c:strCache>
            </c:strRef>
          </c:tx>
          <c:spPr>
            <a:ln w="28575" cap="rnd">
              <a:solidFill>
                <a:schemeClr val="accent1"/>
              </a:solidFill>
              <a:round/>
            </a:ln>
            <a:effectLst/>
          </c:spPr>
          <c:marker>
            <c:symbol val="none"/>
          </c:marker>
          <c:cat>
            <c:strRef>
              <c:f>ANALYSIS!$G$73:$G$85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ANALYSIS!$H$73:$H$85</c:f>
              <c:numCache>
                <c:formatCode>\$0.00,"K"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BA3-4FE1-99DD-FE6800CFF3A1}"/>
            </c:ext>
          </c:extLst>
        </c:ser>
        <c:dLbls>
          <c:showLegendKey val="0"/>
          <c:showVal val="0"/>
          <c:showCatName val="0"/>
          <c:showSerName val="0"/>
          <c:showPercent val="0"/>
          <c:showBubbleSize val="0"/>
        </c:dLbls>
        <c:smooth val="0"/>
        <c:axId val="327572463"/>
        <c:axId val="327572943"/>
      </c:lineChart>
      <c:catAx>
        <c:axId val="327572463"/>
        <c:scaling>
          <c:orientation val="minMax"/>
        </c:scaling>
        <c:delete val="1"/>
        <c:axPos val="b"/>
        <c:numFmt formatCode="General" sourceLinked="1"/>
        <c:majorTickMark val="none"/>
        <c:minorTickMark val="none"/>
        <c:tickLblPos val="nextTo"/>
        <c:crossAx val="327572943"/>
        <c:crosses val="autoZero"/>
        <c:auto val="1"/>
        <c:lblAlgn val="ctr"/>
        <c:lblOffset val="100"/>
        <c:noMultiLvlLbl val="0"/>
      </c:catAx>
      <c:valAx>
        <c:axId val="327572943"/>
        <c:scaling>
          <c:orientation val="minMax"/>
        </c:scaling>
        <c:delete val="1"/>
        <c:axPos val="l"/>
        <c:numFmt formatCode="\$0.00,&quot;K&quot;" sourceLinked="1"/>
        <c:majorTickMark val="none"/>
        <c:minorTickMark val="none"/>
        <c:tickLblPos val="nextTo"/>
        <c:crossAx val="32757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Analysis.xlsx]ANALYSIS!PivotTable9</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ANALYSIS!$K$72</c:f>
              <c:strCache>
                <c:ptCount val="1"/>
                <c:pt idx="0">
                  <c:v>Total</c:v>
                </c:pt>
              </c:strCache>
            </c:strRef>
          </c:tx>
          <c:spPr>
            <a:ln w="28575" cap="rnd">
              <a:solidFill>
                <a:schemeClr val="accent1"/>
              </a:solidFill>
              <a:round/>
            </a:ln>
            <a:effectLst/>
          </c:spPr>
          <c:marker>
            <c:symbol val="none"/>
          </c:marker>
          <c:cat>
            <c:strRef>
              <c:f>ANALYSIS!$J$73:$J$85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ANALYSIS!$K$73:$K$85</c:f>
              <c:numCache>
                <c:formatCode>\$0.00,"K"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581-485E-9BF7-439EA2CFF083}"/>
            </c:ext>
          </c:extLst>
        </c:ser>
        <c:dLbls>
          <c:showLegendKey val="0"/>
          <c:showVal val="0"/>
          <c:showCatName val="0"/>
          <c:showSerName val="0"/>
          <c:showPercent val="0"/>
          <c:showBubbleSize val="0"/>
        </c:dLbls>
        <c:smooth val="0"/>
        <c:axId val="1941759983"/>
        <c:axId val="336619327"/>
      </c:lineChart>
      <c:catAx>
        <c:axId val="1941759983"/>
        <c:scaling>
          <c:orientation val="minMax"/>
        </c:scaling>
        <c:delete val="1"/>
        <c:axPos val="b"/>
        <c:numFmt formatCode="General" sourceLinked="1"/>
        <c:majorTickMark val="none"/>
        <c:minorTickMark val="none"/>
        <c:tickLblPos val="nextTo"/>
        <c:crossAx val="336619327"/>
        <c:crosses val="autoZero"/>
        <c:auto val="1"/>
        <c:lblAlgn val="ctr"/>
        <c:lblOffset val="100"/>
        <c:noMultiLvlLbl val="0"/>
      </c:catAx>
      <c:valAx>
        <c:axId val="336619327"/>
        <c:scaling>
          <c:orientation val="minMax"/>
        </c:scaling>
        <c:delete val="1"/>
        <c:axPos val="l"/>
        <c:numFmt formatCode="\$0.00,&quot;K&quot;" sourceLinked="1"/>
        <c:majorTickMark val="none"/>
        <c:minorTickMark val="none"/>
        <c:tickLblPos val="nextTo"/>
        <c:crossAx val="194175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ANALYSIS!$B$72</c:f>
              <c:strCache>
                <c:ptCount val="1"/>
                <c:pt idx="0">
                  <c:v>Total</c:v>
                </c:pt>
              </c:strCache>
            </c:strRef>
          </c:tx>
          <c:spPr>
            <a:ln w="28575" cap="rnd">
              <a:solidFill>
                <a:schemeClr val="bg1"/>
              </a:solidFill>
              <a:round/>
            </a:ln>
            <a:effectLst/>
          </c:spPr>
          <c:marker>
            <c:symbol val="none"/>
          </c:marker>
          <c:cat>
            <c:strRef>
              <c:f>ANALYSIS!$A$73:$A$85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ANALYSIS!$B$73:$B$85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9B9-400F-8307-A39C9B37CFE2}"/>
            </c:ext>
          </c:extLst>
        </c:ser>
        <c:dLbls>
          <c:showLegendKey val="0"/>
          <c:showVal val="0"/>
          <c:showCatName val="0"/>
          <c:showSerName val="0"/>
          <c:showPercent val="0"/>
          <c:showBubbleSize val="0"/>
        </c:dLbls>
        <c:smooth val="0"/>
        <c:axId val="433634431"/>
        <c:axId val="433631551"/>
      </c:lineChart>
      <c:catAx>
        <c:axId val="433634431"/>
        <c:scaling>
          <c:orientation val="minMax"/>
        </c:scaling>
        <c:delete val="1"/>
        <c:axPos val="b"/>
        <c:numFmt formatCode="General" sourceLinked="1"/>
        <c:majorTickMark val="none"/>
        <c:minorTickMark val="none"/>
        <c:tickLblPos val="nextTo"/>
        <c:crossAx val="433631551"/>
        <c:crosses val="autoZero"/>
        <c:auto val="1"/>
        <c:lblAlgn val="ctr"/>
        <c:lblOffset val="100"/>
        <c:noMultiLvlLbl val="0"/>
      </c:catAx>
      <c:valAx>
        <c:axId val="433631551"/>
        <c:scaling>
          <c:orientation val="minMax"/>
        </c:scaling>
        <c:delete val="1"/>
        <c:axPos val="l"/>
        <c:majorGridlines>
          <c:spPr>
            <a:ln w="9525" cap="flat" cmpd="sng" algn="ctr">
              <a:noFill/>
              <a:round/>
            </a:ln>
            <a:effectLst/>
          </c:spPr>
        </c:majorGridlines>
        <c:numFmt formatCode="\$0.00,&quot;K&quot;" sourceLinked="1"/>
        <c:majorTickMark val="none"/>
        <c:minorTickMark val="none"/>
        <c:tickLblPos val="nextTo"/>
        <c:crossAx val="43363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Analysis.xlsx]ANALYSIS!PivotTable7</c:name>
    <c:fmtId val="14"/>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616797900262466E-2"/>
          <c:y val="0.14124293785310735"/>
          <c:w val="0.85564304461942253"/>
          <c:h val="0.37853107344632769"/>
        </c:manualLayout>
      </c:layout>
      <c:lineChart>
        <c:grouping val="standard"/>
        <c:varyColors val="0"/>
        <c:ser>
          <c:idx val="0"/>
          <c:order val="0"/>
          <c:tx>
            <c:strRef>
              <c:f>ANALYSIS!$E$72</c:f>
              <c:strCache>
                <c:ptCount val="1"/>
                <c:pt idx="0">
                  <c:v>Total</c:v>
                </c:pt>
              </c:strCache>
            </c:strRef>
          </c:tx>
          <c:spPr>
            <a:ln w="28575" cap="rnd">
              <a:solidFill>
                <a:schemeClr val="bg1"/>
              </a:solidFill>
              <a:round/>
            </a:ln>
            <a:effectLst/>
          </c:spPr>
          <c:marker>
            <c:symbol val="none"/>
          </c:marker>
          <c:cat>
            <c:strRef>
              <c:f>ANALYSIS!$D$73:$D$85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ANALYSIS!$E$73:$E$85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EC6-433B-8E1B-A5BB8B371BFE}"/>
            </c:ext>
          </c:extLst>
        </c:ser>
        <c:dLbls>
          <c:showLegendKey val="0"/>
          <c:showVal val="0"/>
          <c:showCatName val="0"/>
          <c:showSerName val="0"/>
          <c:showPercent val="0"/>
          <c:showBubbleSize val="0"/>
        </c:dLbls>
        <c:smooth val="0"/>
        <c:axId val="425523359"/>
        <c:axId val="425526719"/>
      </c:lineChart>
      <c:catAx>
        <c:axId val="425523359"/>
        <c:scaling>
          <c:orientation val="minMax"/>
        </c:scaling>
        <c:delete val="1"/>
        <c:axPos val="b"/>
        <c:numFmt formatCode="General" sourceLinked="1"/>
        <c:majorTickMark val="none"/>
        <c:minorTickMark val="none"/>
        <c:tickLblPos val="nextTo"/>
        <c:crossAx val="425526719"/>
        <c:crosses val="autoZero"/>
        <c:auto val="1"/>
        <c:lblAlgn val="ctr"/>
        <c:lblOffset val="100"/>
        <c:noMultiLvlLbl val="0"/>
      </c:catAx>
      <c:valAx>
        <c:axId val="425526719"/>
        <c:scaling>
          <c:orientation val="minMax"/>
        </c:scaling>
        <c:delete val="1"/>
        <c:axPos val="l"/>
        <c:majorGridlines>
          <c:spPr>
            <a:ln w="9525" cap="flat" cmpd="sng" algn="ctr">
              <a:noFill/>
              <a:round/>
            </a:ln>
            <a:effectLst/>
          </c:spPr>
        </c:majorGridlines>
        <c:numFmt formatCode="\$0.00,&quot;K&quot;" sourceLinked="1"/>
        <c:majorTickMark val="none"/>
        <c:minorTickMark val="none"/>
        <c:tickLblPos val="nextTo"/>
        <c:crossAx val="42552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Analysis.xlsx]ANALYSIS!PivotTable8</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14583333333329E-2"/>
          <c:y val="0.24154589371980675"/>
          <c:w val="0.85677083333333337"/>
          <c:h val="0.46859903381642515"/>
        </c:manualLayout>
      </c:layout>
      <c:lineChart>
        <c:grouping val="standard"/>
        <c:varyColors val="0"/>
        <c:ser>
          <c:idx val="0"/>
          <c:order val="0"/>
          <c:tx>
            <c:strRef>
              <c:f>ANALYSIS!$H$72</c:f>
              <c:strCache>
                <c:ptCount val="1"/>
                <c:pt idx="0">
                  <c:v>Total</c:v>
                </c:pt>
              </c:strCache>
            </c:strRef>
          </c:tx>
          <c:spPr>
            <a:ln w="28575" cap="rnd">
              <a:solidFill>
                <a:schemeClr val="bg1"/>
              </a:solidFill>
              <a:round/>
            </a:ln>
            <a:effectLst/>
          </c:spPr>
          <c:marker>
            <c:symbol val="none"/>
          </c:marker>
          <c:cat>
            <c:strRef>
              <c:f>ANALYSIS!$G$73:$G$85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ANALYSIS!$H$73:$H$85</c:f>
              <c:numCache>
                <c:formatCode>\$0.00,"K"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B75-44C2-A4E5-4F7B42948918}"/>
            </c:ext>
          </c:extLst>
        </c:ser>
        <c:dLbls>
          <c:showLegendKey val="0"/>
          <c:showVal val="0"/>
          <c:showCatName val="0"/>
          <c:showSerName val="0"/>
          <c:showPercent val="0"/>
          <c:showBubbleSize val="0"/>
        </c:dLbls>
        <c:smooth val="0"/>
        <c:axId val="327572463"/>
        <c:axId val="327572943"/>
      </c:lineChart>
      <c:catAx>
        <c:axId val="327572463"/>
        <c:scaling>
          <c:orientation val="minMax"/>
        </c:scaling>
        <c:delete val="1"/>
        <c:axPos val="b"/>
        <c:numFmt formatCode="General" sourceLinked="1"/>
        <c:majorTickMark val="none"/>
        <c:minorTickMark val="none"/>
        <c:tickLblPos val="nextTo"/>
        <c:crossAx val="327572943"/>
        <c:crosses val="autoZero"/>
        <c:auto val="1"/>
        <c:lblAlgn val="ctr"/>
        <c:lblOffset val="100"/>
        <c:noMultiLvlLbl val="0"/>
      </c:catAx>
      <c:valAx>
        <c:axId val="327572943"/>
        <c:scaling>
          <c:orientation val="minMax"/>
        </c:scaling>
        <c:delete val="1"/>
        <c:axPos val="l"/>
        <c:numFmt formatCode="\$0.00,&quot;K&quot;" sourceLinked="1"/>
        <c:majorTickMark val="none"/>
        <c:minorTickMark val="none"/>
        <c:tickLblPos val="nextTo"/>
        <c:crossAx val="32757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Analysis.xlsx]ANALYSIS!PivotTable9</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ANALYSIS!$K$72</c:f>
              <c:strCache>
                <c:ptCount val="1"/>
                <c:pt idx="0">
                  <c:v>Total</c:v>
                </c:pt>
              </c:strCache>
            </c:strRef>
          </c:tx>
          <c:spPr>
            <a:ln w="28575" cap="rnd">
              <a:solidFill>
                <a:schemeClr val="bg1"/>
              </a:solidFill>
              <a:round/>
            </a:ln>
            <a:effectLst/>
          </c:spPr>
          <c:marker>
            <c:symbol val="none"/>
          </c:marker>
          <c:cat>
            <c:strRef>
              <c:f>ANALYSIS!$J$73:$J$85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ANALYSIS!$K$73:$K$85</c:f>
              <c:numCache>
                <c:formatCode>\$0.00,"K"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AC8-4CA3-AE00-F34C28E57B30}"/>
            </c:ext>
          </c:extLst>
        </c:ser>
        <c:dLbls>
          <c:showLegendKey val="0"/>
          <c:showVal val="0"/>
          <c:showCatName val="0"/>
          <c:showSerName val="0"/>
          <c:showPercent val="0"/>
          <c:showBubbleSize val="0"/>
        </c:dLbls>
        <c:smooth val="0"/>
        <c:axId val="1941759983"/>
        <c:axId val="336619327"/>
      </c:lineChart>
      <c:catAx>
        <c:axId val="1941759983"/>
        <c:scaling>
          <c:orientation val="minMax"/>
        </c:scaling>
        <c:delete val="1"/>
        <c:axPos val="b"/>
        <c:numFmt formatCode="General" sourceLinked="1"/>
        <c:majorTickMark val="none"/>
        <c:minorTickMark val="none"/>
        <c:tickLblPos val="nextTo"/>
        <c:crossAx val="336619327"/>
        <c:crosses val="autoZero"/>
        <c:auto val="1"/>
        <c:lblAlgn val="ctr"/>
        <c:lblOffset val="100"/>
        <c:noMultiLvlLbl val="0"/>
      </c:catAx>
      <c:valAx>
        <c:axId val="336619327"/>
        <c:scaling>
          <c:orientation val="minMax"/>
        </c:scaling>
        <c:delete val="1"/>
        <c:axPos val="l"/>
        <c:numFmt formatCode="\$0.00,&quot;K&quot;" sourceLinked="1"/>
        <c:majorTickMark val="none"/>
        <c:minorTickMark val="none"/>
        <c:tickLblPos val="nextTo"/>
        <c:crossAx val="194175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bg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46C-43DD-B98F-893394AEE7B4}"/>
            </c:ext>
          </c:extLst>
        </c:ser>
        <c:dLbls>
          <c:showLegendKey val="0"/>
          <c:showVal val="0"/>
          <c:showCatName val="0"/>
          <c:showSerName val="0"/>
          <c:showPercent val="0"/>
          <c:showBubbleSize val="0"/>
        </c:dLbls>
        <c:smooth val="0"/>
        <c:axId val="505498783"/>
        <c:axId val="505491583"/>
      </c:lineChart>
      <c:catAx>
        <c:axId val="505498783"/>
        <c:scaling>
          <c:orientation val="minMax"/>
        </c:scaling>
        <c:delete val="1"/>
        <c:axPos val="b"/>
        <c:numFmt formatCode="General" sourceLinked="1"/>
        <c:majorTickMark val="none"/>
        <c:minorTickMark val="none"/>
        <c:tickLblPos val="nextTo"/>
        <c:crossAx val="505491583"/>
        <c:crosses val="autoZero"/>
        <c:auto val="1"/>
        <c:lblAlgn val="ctr"/>
        <c:lblOffset val="100"/>
        <c:noMultiLvlLbl val="0"/>
      </c:catAx>
      <c:valAx>
        <c:axId val="505491583"/>
        <c:scaling>
          <c:orientation val="minMax"/>
        </c:scaling>
        <c:delete val="1"/>
        <c:axPos val="l"/>
        <c:numFmt formatCode="General" sourceLinked="1"/>
        <c:majorTickMark val="none"/>
        <c:minorTickMark val="none"/>
        <c:tickLblPos val="nextTo"/>
        <c:crossAx val="5054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31115675757921"/>
          <c:y val="0.19438715558044786"/>
          <c:w val="0.75511267613287469"/>
          <c:h val="0.60199870413687828"/>
        </c:manualLayout>
      </c:layout>
      <c:areaChart>
        <c:grouping val="stacked"/>
        <c:varyColors val="0"/>
        <c:ser>
          <c:idx val="1"/>
          <c:order val="1"/>
          <c:tx>
            <c:strRef>
              <c:f>ANALYSIS!$C$3</c:f>
              <c:strCache>
                <c:ptCount val="1"/>
                <c:pt idx="0">
                  <c:v>Sum of Profit</c:v>
                </c:pt>
              </c:strCache>
            </c:strRef>
          </c:tx>
          <c:spPr>
            <a:solidFill>
              <a:schemeClr val="accent1"/>
            </a:solidFill>
            <a:ln>
              <a:noFill/>
            </a:ln>
            <a:effectLst/>
          </c:spPr>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C48-4C54-A770-493E2A33AB5E}"/>
            </c:ext>
          </c:extLst>
        </c:ser>
        <c:dLbls>
          <c:showLegendKey val="0"/>
          <c:showVal val="0"/>
          <c:showCatName val="0"/>
          <c:showSerName val="0"/>
          <c:showPercent val="0"/>
          <c:showBubbleSize val="0"/>
        </c:dLbls>
        <c:axId val="468558335"/>
        <c:axId val="468565535"/>
      </c:areaChart>
      <c:barChart>
        <c:barDir val="col"/>
        <c:grouping val="clustered"/>
        <c:varyColors val="0"/>
        <c:ser>
          <c:idx val="0"/>
          <c:order val="0"/>
          <c:tx>
            <c:strRef>
              <c:f>ANALYSIS!$B$3</c:f>
              <c:strCache>
                <c:ptCount val="1"/>
                <c:pt idx="0">
                  <c:v>Sum of Sales</c:v>
                </c:pt>
              </c:strCache>
            </c:strRef>
          </c:tx>
          <c:spPr>
            <a:solidFill>
              <a:schemeClr val="bg1"/>
            </a:solidFill>
            <a:ln>
              <a:noFill/>
            </a:ln>
            <a:effectLst/>
          </c:spPr>
          <c:invertIfNegative val="0"/>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C48-4C54-A770-493E2A33AB5E}"/>
            </c:ext>
          </c:extLst>
        </c:ser>
        <c:dLbls>
          <c:showLegendKey val="0"/>
          <c:showVal val="0"/>
          <c:showCatName val="0"/>
          <c:showSerName val="0"/>
          <c:showPercent val="0"/>
          <c:showBubbleSize val="0"/>
        </c:dLbls>
        <c:gapWidth val="219"/>
        <c:overlap val="-27"/>
        <c:axId val="283669679"/>
        <c:axId val="285293135"/>
      </c:barChart>
      <c:catAx>
        <c:axId val="28366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5293135"/>
        <c:crosses val="autoZero"/>
        <c:auto val="1"/>
        <c:lblAlgn val="ctr"/>
        <c:lblOffset val="100"/>
        <c:noMultiLvlLbl val="0"/>
      </c:catAx>
      <c:valAx>
        <c:axId val="285293135"/>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3669679"/>
        <c:crosses val="autoZero"/>
        <c:crossBetween val="between"/>
      </c:valAx>
      <c:valAx>
        <c:axId val="46856553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58335"/>
        <c:crosses val="max"/>
        <c:crossBetween val="between"/>
      </c:valAx>
      <c:catAx>
        <c:axId val="468558335"/>
        <c:scaling>
          <c:orientation val="minMax"/>
        </c:scaling>
        <c:delete val="1"/>
        <c:axPos val="b"/>
        <c:numFmt formatCode="General" sourceLinked="1"/>
        <c:majorTickMark val="out"/>
        <c:minorTickMark val="none"/>
        <c:tickLblPos val="nextTo"/>
        <c:crossAx val="4685655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Analysis.xlsx]ANALYSIS!PivotTable3</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w="19050">
            <a:solidFill>
              <a:schemeClr val="lt1"/>
            </a:solidFill>
          </a:ln>
          <a:effectLst/>
        </c:spPr>
        <c:dLbl>
          <c:idx val="0"/>
          <c:layout>
            <c:manualLayout>
              <c:x val="0.18463073852295409"/>
              <c:y val="-3.7202380952380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w="19050">
            <a:solidFill>
              <a:schemeClr val="lt1"/>
            </a:solidFill>
          </a:ln>
          <a:effectLst/>
        </c:spPr>
        <c:dLbl>
          <c:idx val="0"/>
          <c:layout>
            <c:manualLayout>
              <c:x val="0.11477045908183632"/>
              <c:y val="7.4404761904761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1"/>
          </a:solidFill>
          <a:ln w="19050">
            <a:solidFill>
              <a:schemeClr val="lt1"/>
            </a:solidFill>
          </a:ln>
          <a:effectLst/>
        </c:spPr>
        <c:dLbl>
          <c:idx val="0"/>
          <c:layout>
            <c:manualLayout>
              <c:x val="-0.11976047904191617"/>
              <c:y val="-5.9523809523809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ANALYSIS!$B$18</c:f>
              <c:strCache>
                <c:ptCount val="1"/>
                <c:pt idx="0">
                  <c:v>Total</c:v>
                </c:pt>
              </c:strCache>
            </c:strRef>
          </c:tx>
          <c:spPr>
            <a:solidFill>
              <a:schemeClr val="bg1"/>
            </a:solidFill>
          </c:spPr>
          <c:explosion val="5"/>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961E-454A-9EC4-7B02157EB9A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61E-454A-9EC4-7B02157EB9A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961E-454A-9EC4-7B02157EB9AD}"/>
              </c:ext>
            </c:extLst>
          </c:dPt>
          <c:dLbls>
            <c:dLbl>
              <c:idx val="0"/>
              <c:layout>
                <c:manualLayout>
                  <c:x val="0.18463073852295409"/>
                  <c:y val="-3.7202380952380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1E-454A-9EC4-7B02157EB9AD}"/>
                </c:ext>
              </c:extLst>
            </c:dLbl>
            <c:dLbl>
              <c:idx val="1"/>
              <c:layout>
                <c:manualLayout>
                  <c:x val="0.11477045908183632"/>
                  <c:y val="7.4404761904761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1E-454A-9EC4-7B02157EB9AD}"/>
                </c:ext>
              </c:extLst>
            </c:dLbl>
            <c:dLbl>
              <c:idx val="2"/>
              <c:layout>
                <c:manualLayout>
                  <c:x val="-0.11976047904191617"/>
                  <c:y val="-5.9523809523809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1E-454A-9EC4-7B02157EB9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ANALYSIS!$A$19:$A$22</c:f>
              <c:strCache>
                <c:ptCount val="3"/>
                <c:pt idx="0">
                  <c:v>Furniture</c:v>
                </c:pt>
                <c:pt idx="1">
                  <c:v>Office Supplies</c:v>
                </c:pt>
                <c:pt idx="2">
                  <c:v>Technology</c:v>
                </c:pt>
              </c:strCache>
            </c:strRef>
          </c:cat>
          <c:val>
            <c:numRef>
              <c:f>ANALYSIS!$B$19:$B$22</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961E-454A-9EC4-7B02157EB9AD}"/>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solidFill>
          <a:schemeClr val="tx1">
            <a:lumMod val="75000"/>
            <a:lumOff val="25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numFmt formatCode="\$\ 0.00,\ &quot;K&quot;"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ANALYSIS!$J$2</c:f>
              <c:strCache>
                <c:ptCount val="1"/>
                <c:pt idx="0">
                  <c:v>Total</c:v>
                </c:pt>
              </c:strCache>
            </c:strRef>
          </c:tx>
          <c:spPr>
            <a:solidFill>
              <a:schemeClr val="bg1"/>
            </a:solidFill>
            <a:ln>
              <a:noFill/>
            </a:ln>
            <a:effectLst/>
          </c:spPr>
          <c:invertIfNegative val="0"/>
          <c:dLbls>
            <c:numFmt formatCode="\$\ 0.00,\ &quot;K&quot;"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ANALYSIS!$I$3:$I$8</c:f>
              <c:strCache>
                <c:ptCount val="5"/>
                <c:pt idx="0">
                  <c:v>Binders</c:v>
                </c:pt>
                <c:pt idx="1">
                  <c:v>Tables</c:v>
                </c:pt>
                <c:pt idx="2">
                  <c:v>Storage</c:v>
                </c:pt>
                <c:pt idx="3">
                  <c:v>Chairs</c:v>
                </c:pt>
                <c:pt idx="4">
                  <c:v>Phones</c:v>
                </c:pt>
              </c:strCache>
            </c:strRef>
          </c:cat>
          <c:val>
            <c:numRef>
              <c:f>ANALYSIS!$J$3:$J$8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BC8-49A3-852B-522EE29863FA}"/>
            </c:ext>
          </c:extLst>
        </c:ser>
        <c:dLbls>
          <c:dLblPos val="outEnd"/>
          <c:showLegendKey val="0"/>
          <c:showVal val="1"/>
          <c:showCatName val="0"/>
          <c:showSerName val="0"/>
          <c:showPercent val="0"/>
          <c:showBubbleSize val="0"/>
        </c:dLbls>
        <c:gapWidth val="40"/>
        <c:axId val="335568207"/>
        <c:axId val="480851871"/>
      </c:barChart>
      <c:catAx>
        <c:axId val="3355682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851871"/>
        <c:crosses val="autoZero"/>
        <c:auto val="1"/>
        <c:lblAlgn val="ctr"/>
        <c:lblOffset val="100"/>
        <c:noMultiLvlLbl val="0"/>
      </c:catAx>
      <c:valAx>
        <c:axId val="4808518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556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FD1-43A1-AC08-0E8B70529C88}"/>
            </c:ext>
          </c:extLst>
        </c:ser>
        <c:dLbls>
          <c:showLegendKey val="0"/>
          <c:showVal val="0"/>
          <c:showCatName val="0"/>
          <c:showSerName val="0"/>
          <c:showPercent val="0"/>
          <c:showBubbleSize val="0"/>
        </c:dLbls>
        <c:smooth val="0"/>
        <c:axId val="505498783"/>
        <c:axId val="505491583"/>
      </c:lineChart>
      <c:catAx>
        <c:axId val="505498783"/>
        <c:scaling>
          <c:orientation val="minMax"/>
        </c:scaling>
        <c:delete val="1"/>
        <c:axPos val="b"/>
        <c:numFmt formatCode="General" sourceLinked="1"/>
        <c:majorTickMark val="none"/>
        <c:minorTickMark val="none"/>
        <c:tickLblPos val="nextTo"/>
        <c:crossAx val="505491583"/>
        <c:crosses val="autoZero"/>
        <c:auto val="1"/>
        <c:lblAlgn val="ctr"/>
        <c:lblOffset val="100"/>
        <c:noMultiLvlLbl val="0"/>
      </c:catAx>
      <c:valAx>
        <c:axId val="505491583"/>
        <c:scaling>
          <c:orientation val="minMax"/>
        </c:scaling>
        <c:delete val="1"/>
        <c:axPos val="l"/>
        <c:numFmt formatCode="General" sourceLinked="1"/>
        <c:majorTickMark val="none"/>
        <c:minorTickMark val="none"/>
        <c:tickLblPos val="nextTo"/>
        <c:crossAx val="5054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noFill/>
            <a:ln>
              <a:noFill/>
            </a:ln>
          </cx:spPr>
        </cx:plotSurface>
        <cx:series layoutId="waterfall" uniqueId="{6C5ADE7F-2801-4746-926C-6F00620E7414}">
          <cx:tx>
            <cx:txData>
              <cx:f>_xlchart.v1.6</cx:f>
              <cx:v>PROFIT</cx:v>
            </cx:txData>
          </cx:tx>
          <cx:spPr>
            <a:gradFill>
              <a:gsLst>
                <a:gs pos="0">
                  <a:schemeClr val="bg1"/>
                </a:gs>
                <a:gs pos="100000">
                  <a:schemeClr val="accent1">
                    <a:lumMod val="75000"/>
                  </a:schemeClr>
                </a:gs>
              </a:gsLst>
              <a:lin ang="5400000" scaled="1"/>
            </a:gradFill>
          </cx:spPr>
          <cx:dataLabels pos="outEnd">
            <cx:spPr>
              <a:solidFill>
                <a:schemeClr val="tx1">
                  <a:lumMod val="65000"/>
                  <a:lumOff val="35000"/>
                </a:schemeClr>
              </a:solid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0D5BD1A-7428-418A-9AF6-14CAA0EE2CDD}">
          <cx:tx>
            <cx:txData>
              <cx:f>_xlchart.v5.2</cx:f>
              <cx:v>SALES</cx:v>
            </cx:txData>
          </cx:tx>
          <cx:spPr>
            <a:noFill/>
            <a:ln>
              <a:noFill/>
            </a:ln>
          </cx:spPr>
          <cx:dataId val="0"/>
          <cx:layoutPr>
            <cx:geography cultureLanguage="en-US" cultureRegion="IN" attribution="Powered by Bing">
              <cx:geoCache provider="{E9337A44-BEBE-4D9F-B70C-5C5E7DAFC167}">
                <cx:binary>7H1pb9vIsvZfCfL5pac39nJw5gBDUot3O3ac5QuheOHO5tJcf/0tWXJic5SJ54zvCwi4mgCZWGqx
2A9re6q6/O/b/l+36f2qetdnaV7/67b//X1oTPGv336rb8P7bFUfZNFtpWv9YA5udfabfniIbu9/
u6tWXZQHvxGE2W+34aoy9/37//wbvi241yf6dmUinV8299Xw4b5uUlP/xXs733q3usui3ItqU0W3
Bv/+/o909W2Vrd6/u89NZIbrobj//f2LD71/99v0q/502XcpSGaaO1hLyYHgnBGOFHp80ffvUp0H
27ctyQ8kQ5QSRNTm9XTts1UG618h0KM4q7u76r6u4YYe/3628IX08POT9+9udZOb9aYFsH+/v/+Y
R+b+7t2VWZn7+v27qNbu5gOuXt/Cx6vHe/7t5bb/59+TH8AuTH7yDJnplv3qrT8B492nq25V3T/t
zhsgow4QkoITan/f+efICPuAcckZxXLzvv107Q0yr5FoNzQ/Vk6w8WZ7ic081VV094ZKQ+SBrWwb
E6om2kIOmBSUEUm/a9NGUzeYvEKS3ZB8XzhBZL6f2vJHFY06f0NEKDsgihIiMdsog3gJDMb4AMyc
rbjNH5HBL5XlFQLtBub7wgkwf3zdS1X5o0pWeb0CK/tmDoYdgH2SiOKtGZMvkVGgMlRh27blRmUm
Zuw1Ev0Mmqd7mWLzYS+xObvv3p3e99GtflN0GMFUYLZRCzRx/xjxA4wkVUhONOZ10uxG5vnaCTZn
p3uJjavBx6zu3hIZeQBqY9uIkY1ewP4/d/8Y2Qc2E5JygOy5j3mNKLth+bFyAop7vqeg5Pn9rYlu
G/O0Rf88LGP4wBY2tim1d+IiIKCmEhwRmRgyV79Kmp9B82zxFJ3rvUTnRDdRHa3eNApAB0piiJrt
iRlTGJwQlhAfoE14wJ4eiE1c9ipZdiPzbOkEl5M/9hIXd5VGD7rKo9XTHv1zpaHigNiMc4W3WebU
mGF1wLEg4IfwBqCna2/weZ1MuwF6vnaCkLufCH26r827m6gKorcFSR4AEWALMF07Y2iJACMqIBYA
FVu/Jo7n1WLtxmmyfALVp5u9VKbT6DaMglX+9Dj/c1ViEE8LJhTAtEFpEk9LG/wPUkKBrj2++NO1
N6r0Gol2A/Rj5QSb08O9xOZQd29o4hg5QIJxWzD2XTuex2uKHqwDBo7R9v0JLr+SZjcmm1UTPA73
06w90Zzv9MM7CEWb7NubuiCIpxHEy5iC738OjBAHCHOiON3yaJPY4O+KtRuo3d8yAc5z91KRFvca
fNEb6hKQ0pxBDC3FTzwRPWCMUcHQljOYeKJXCLQbpe8LJ8As9lOjPq3qEOoTRr+l/xEHDGMKYQK4
mPVryrQRdGDbAB9imzABv/Q/r5NpNzzP104Q+rSfCH00q/Bpf/55bEDVASVUgFJsubYpNmsWVEAa
RPjE+/xKjt14bFZNkPi4n+noaVTX6z9FEb0hIEAGECjiyKcSzrReAGmPzQlwPFuSZwLLK4Xajc6L
xROQTq/20tMc3q3CN+TYIJYGp48Eeco6J7E0xgzwUVQAQE8PxSaK/qUguyHZLpuAcejtJxhpGuU6
qp925p/bL4YOMGDBgPXc+JYJHlIdYCY5tb/r09O1t6i8QqKfAPN95RSb/Syw/S+wA+IACp5QB1C7
8xsB7IESQrInvnpCf75Got3Y/Fg5weZmP33+YX73xrSnOlgn+0JttUZNvQw/AD5aIq62lPUkw3mF
QLuR+b5wAszh2V4atE9RfavzOnrLaBkcCFXKptBfs3m9TD7BoglKoJdA7W4YeJVIu8F5tnQCz6f9
5GvO7tvVW3ZxrKNlSFSYwtu9h0zlOTGAMQfvb9N1p8cjpTPJZH4tz25gntZNUDm72UulOX7rfgEJ
LTQMEn8hNjzaBBUlIWZDYM2e2qIgx3le/vy1PLtReVo3QeV4PwPl6/v+TZs4MPSaUckk3lL/U1BA
laBHEDDbEjYQuD0H5Zfi7MZku2wCyfXnvVSUK92Y8J23SrRZPe3OG4TMDNpnOITM4id0DEIHhCIw
cnzi9V8rz25oXq6eIHS1nwnNma4AIXdVaUhs3hAjCp0aFLJIG+oyj68JLSMgrYGSteR824QzYQFe
L9durKbrJ2iduXupT8dgYJrbZHg7XYIqtU0gHIO22peRANTUiAR/xBjfADhRpdeIshuaHysnoBx/
2UtQ1p1dR/dVff+GsKxZASg6QxC9dT7AxTyP0wTE2MCwQRP+Bhw1Qed1Mu3G5/naCUJnR3uJ0Okq
yu/fTmeYfUChsYPZz8Kx5+BwdUAw+Ceoje5UnV+KsxuX7bIJJKezPYWkGtJVfvd2qFAodq5Nma0m
qsIPBAIWh6otGvTpmtvmgNWvJfkZIE8rp5jsZyxwfQ8Nd3V9/4aqAmGAZBAfI7mtWk7sGBy1oYxC
n9TTUZwJ5/wqkXaj82zpBJ7r/aRqzsPoLesACGqakOkztc05QS2eGzEJZRykgHYmTy7mpdr8Sprd
oGxWTfA4X+6pCavr1W3Y1PfG1E+b8wbZDTmArkAo9ENL0xMF8xwYAfVMZMPxNDlhAU5Xr5RnNzST
5ROMTv/YS4zOq/vgTTsB6IGCpAXqMduoeOJs8GMnAFAGFNiC52zArwXZjcrTugkc5x/2Eo7TaO1h
3pYMWHsQheE8zdbDwMY/VxfFDrCCo2lwUOolIq+SZTcoz5ZOcDndT9dyc19lOjdPG/QGRoxBZ6BN
4L+JW4GjApwTrjicr3l8TUtmv5ZkNybfb2GCyM31nmpKXeumit4OEoiPKRdw4mzbo4Qmodj6UJoQ
cLTG3vYEThiZdWvFryTaDc2PlRNsTvfzjM0pqMqbnuFg0I4JZ2uwgu6+x9dEaTCCnhkGpWi+buR8
7lZeIcpPMHm6hykk+6kuZ/ffqlWdvCGBuT7zBGczqBBbgnKqLuoAjt2suf+t35kYstdItBuaHysn
2JztZ6q/5pOWq6yAvsy3nBXA6AGXNseQo+xUGoiToUAATc4/SS1fLdbPUHpxV1Oo9jOlWe/JF10l
T0bmDQIBAgGzImw9TWOXaYOJDtALiADHLTsz8TqvkejnAG3uZYrNl72MCDYVjTevpUFrM5Q54ajz
Nh6bJjRQS4MKAETPu2mA10r1E4weq09P9zTFydtLnM6TFBo233ReDdTSJAWYtoYOTVMcqOHAeXWE
nuqhgOHzIOE1Eu3G58fKCTbnx3uJzQUwnPWQtqs3PUQIxRqpOJDM63O469ckfIPTNpJKue7u2OQ8
UGp7js9rpdqN0cvVE5wu/thLnD6EMOXo3WH9thUCCOk4kdB5tk1w1KTkuY4YMBDV65kpjy/A8TlO
r5VqN04vV09w+nC4lzh9GjTM6gqetultwgWlgCD4yeQUiLjhpA1mDEzhBqOna2+KOa8QaDc63xdO
gPm0n8HCplXlf6GtA/hPBJU08tQUNTF1cF563SwNBOg2XJiEc6+XazdM0/UTtK7cvVSjRQWV0HfX
wIumT4/zz1TpDce53f7lxLmN4duI8eKTf3fYnoLgBI7OQYg/IWZh1huGsAaGumw0eVLOmEzA+7k8
u5+UyfIXt/D/abzez7H6Pp3QW5nV7HGs4bPpe3/97uPtwqzFydKtp9r53Gz27vDu9/eQZa3LRt/H
Ja6/5IWPe34k+9mC+1Vtfn9vKWhLgaQaDqTASVQgPDqYyrD+MTQNwzhFOFEsgMMicLzr/bt8Hdr/
/h6ydBsOgMPxfTh1BCckGRBY9borEN5Ca0ISvDHiErpf16ue7u1CpwPUbb5vxPbf7/Imu9BRbur1
F0OUW2w+txYUjs8AhQZ9gQTKAQj6ACiYpuJ29QH8E3wc/78hM6bNRSSPUJn1x1ZcF16XkORDT+3k
Lsvb8bDzDROuSO0gcJLBT84ozaovcczrwvFFbV3gQKDACYuhvWDU+DfJSHx2XEZ9fxuaKA4OdUlL
3/Xzhlpu2Y/BvMG+mvl9Km4G23SXTVXQ2qmGLPWPwlimd2072Cdt2cibsNdx5YxpJTPHwDyKwct1
n7mGdoehYtFha7fpLA5p2Tg8V3bk5BnldxLz9D5H4jBI0/EsVn37yUQl+5D4VjN6TVv4D4aO2Xlg
tadJ2oS5M+RR/GX0abliftB+6oMyc8lQhw8WpUXgqMAuS6fqxUXBW5V5/UDri9gO+tNRVLhzVMWG
B5FZ1qXO4651RJsFZ61F/EPOCsGdoJY4cjpN2QkJ4yR2UTxi5fRdE67GIsiXKffrmd364Rc80KB3
qczkooZGQeGojKdXAw7D88ZuDm3d6GAZdWmwCEYlj2zC2gXSfUG9Mcv4VRYGY7QY8zAVzjCEpHc0
Js3ohEmOAy9nWt0NGPWFO8hKIDdM2+aYq8q4xE/Ko8ZP4llcYz46RGvupmWvjquxTRw7HnjuIFXI
MzZoFc39VjQfWpGVy2AI9TKxUP0ttHxpXBVlqXbZyIurMu3MERbScjXpYXNUmhrHKvL0HAtfIEcG
Y3we8UE3bmCL9nPaoMHhDTPyGIdahE44Dn3v+IFQRxRx33hB1sWztM6r8zxsKjfqo3JwKC9Kj3V9
qB0EI1KPTJzR0OFhH1xIUzzU8C3NEpmxjDxLUv3QBUnKHNqNaedEbDS3eUW5tfR9md74TR8ftjQv
Z6MaYnpY5LxdFVAtu+Bd1Xq6yO25smglnJiWdI61ooHTR7g7H00dxDclSvy+vRwtGel0hkfLmIXA
bfShG0R4kRE14PQO0CUdc8OsimBve5aHVn2CxmrQ0RniIvPPgrpUXoY1cTAz7ZfO7vihHDD5GEi4
hl+XXpyOV6zug1mXw0g912Dc5ks/x8Xc0n7m5KChbquIOBoMS+Z1lmSg3rRyB125RZB0jshx5TDF
9KxGReaWBvvzOEwGxxKGzKJeNU4V0MxLE3xMjMKnGmHh9Jp9gC7iZdoh+2QsmO8OqEKzHuXDkvcl
7HvT90XmtGzwvVxW8ASyvERnlq0H7tV1Q11a+WoexaM5IlmVzaJ4EIe0V91JQ8fI68osWZR20xhH
Z2N5zOuyOSJxk30YcM5yJ9LcXvA4Nx8sVV+OIShmouOHUdKP2AIzkMrkTlaaeTHnoaOjuL62GpKe
pV0v3DovQyfqbXxVsQSslszy1FE1Uw7ice/6CQmduAuk2xJmnLZJLijLbxSrUjcYQbEtTZexCT5w
noezTOPY9cs8d+MItbbT16lcViPP3D7h693W3TWUMEIPtYM6FJqNM5LydiFJTD7woqk9ME/JbGCV
fShsls3giKndOwGrm1NbJWhW9nF/MmT2+ImmjH0WmR17YVKlTl+E4ZFojLgWwm6Oi46nPRipGmyK
0GA7nMj2rVs09roAzQ/Gc5SA9oLRjy/GFmxjEhRyqUfGlo2l4pMOW6qfBXXQz30yNq7JUeZ2tR24
QZSUZ1nTRgtRZfI4qcgKTo8NThNE7bz3s9GxVWlmWd2iBNQwDy+7NExm/kjz1OVBCrtNaAyKKi2l
bqNoACciaRuVAILp3dC38pPIDuvzuJbdXYtsa9bmybjIDEEzJIvci5lo5lUts8+llvIiNEExuAHA
/zmW9pzYjXVmJ31+jtsm8oY0QNdEkfShHpj5InDArkTZ55dlGQazAZdonhasOW1HIw9jxOrESRMr
mUFDTwpGN4yaq4hRfSTDmq5oDY80pWV30pMyP5W4qJe9ZePzurYTtzdlA1rVDVcBzrh0MgtHZ6ZV
5gQpvz2p7dRfotCO3TauE08zCSYzDc6xquNl5FvRhZU0QjpJK4UbgM33aGwIcXwTjkcoLcJ5lsTZ
WURS/2OYj13oZIVdfx0iEiXOaLXRCWmTelkTv6ydEfffMtMk7kiL8Zq2lLiFH4vKgcOsJnBEWX8s
g46cjKHfnYydbgMn5SiG560MP9i8wVckaMl81HHhDV1pBpcPJvxUlEV9QUfeX4S19gMHDFO5BI/e
r8KkTK9pyETtNBz3s66jiYsIG90YnsojuzKXphnq+DyoKDbmMyq5Sogz8A4n6PNgBWm+1L2ook/M
Jn5uXKN5A54oQTI+H3XYEienTTZrMC+9gbZ9NitQP95J0/KZnwy5W1URmOAQIuXWqarOd4JwaBYd
yq67vi8XUdIFM3hI/UOAMvWaPE8vaTEYz87FURNYhVfyKoLECIK+bUT6Iry61cVQRUG4ndT9/Z//
udYZ/Hlc8+OH60HfP/4F45E2E8L/8lMwYWSdndfTD62l+f5dP0ZVr2PS76JOotzNTPGnMPHvvPm6
+FjKdePOz8PjH2Oif8TUmzXbCBnqGeAyGBDqTGCIbjlEqdsoGd6CASLcljASjiG+npW4DZLhVB7M
tIQxZIrCoRYYGwu1xm2QDFV7BrNHIIbmNkxYJsAtPt39CxQhIdgRJENx7GWQDKExlFowjDeHCdow
BoCjl0FyErdhjEdVLgc+hJ9NbPLC4wXtGqcfM+3Cg5yZeVEOF6kmY+emYesC76zc3EfFPG6jPHZG
OuLPftRkoZPnCXcjhbr73nDLk/DlrvQpmKLAXOTSspyqSb8yq5IebaJingeqXgwUBbOqV3xwYBOj
pZ/Z9lVsuvyk7814lsYQSDuyQeMStN1nrh9n1RHMmEq8Rvs9uPQ0dExYlQ5VvDruyyp2eEZTx+rt
eNGBcMShFS8OxQg6o63KfMhVwI6qOvoai9L6HKWZdR2UOXcY2NNFo0gwK4KCOoWsi/Oxr6WX9fVl
K4M720rgJn24UxySS0aGZK5UEnqDTS0nDnKzQEHyUFQ06iCgNNrL0WhmdhGNc1KaYl6OcHUwAZec
9siJhDk1kEE4DSGXEZbXftucQv6QO2GfX3XliE/6rojBjuetQyT4aCKzEz1kJ0wWn31wJO6ITX+U
DMFXxSEgL3XrpJReJkPytbTbGDymvupja/ySpDnyChqGXiKLZg6xaOtGUe7CI3jdU3/mi5g7ic/X
IpQOt+GrVdnThRgFOqeJZc1Nm+iroFbpjR4adoN7mi/AExZuGfh0Dhlf7+TGlE6Isod6LC6AVR2X
PrOODBvKlWa4ui6UaZ0w8gnESUU66yQpLtLOXvpylI60TXk+tGH1mSXymteRXui+iha4HoIT7idi
NgqFl6rkclal8mM6FlbpMNp9DCCvOWKZriGVC+rskii/ubVQWeWuKBG9NCSlZ1lUhtjrSNhLR4fl
OEvD/IpaYOBplVehRzT9UKdGzWvp5x5ENtz1QXOcOGojL0yt1m2zvlSLqqRFchgUGDtBNGgnxraE
9K3l+ozgvjkOAss0866y7I+CddExyzj6yuDGvXowkZtFMYk8G/ZSz7Gs/Mqh/YCOu6G0zaGOke3Y
dmyGByu3R2sBsZ72HwYlutOUVBB/BjlLZqmIaOXgNHCLLMZX/2fof/5rIn4YbejfJH9JhHwnhP+0
ZmvpYajdAbIpgf4QqGBj6Nn9bunXk9cRqJKk0JW4YUqe6BBwDxgRaCFlMDgPKAsoQfygQ4AHE1BC
eizlAQPwdyw90CovyBAJLcLrpkhoGoKxYdAj8dLO+02HIXAuu7MmuwsgbAjTb8/83g5XApv1lxcA
yuc521L1NM2KHi4gwZKEEKc3ahW1Z5GCVPDury9lw06+vBZUZeAkFKFA7dhr6v/ltQZc49ROGT6N
7XRAcQERKpz/BP+hJElK+2sd94G8DTWk7GiBClJbIwzbs4coP0IUlUF2pyHiFsF50LAQ5kgu/CpA
i0HmzX0kkYyyk6ZitcWOES/Gw7RWsV9dyxgNx5xBBno9lGYOemwf1SbGF3Gp48gZYkiXgGvIyToN
qGzjkJZbXe10LVUQnKVZGSZXJTiXtnI5y1uhPRAiMw6QBKR28oYcVbiIPg592hynftkId2yHtJtn
bZTS7FgYSJHsno9nEid299XSCEy2FWSRIw2pXOi/ZPScWaIYj2OjQuuqQ1bE8hltA19ZhWuS2PT+
QqRVVC/+z2q8xmoQBHv67OH9E306aaL/YTu2K7e2A06IKSIhEBNwAgNUfn187ylKfCRMqQ3R3npQ
Azz238NEGLcJ4wEpnEgXMCJdwrDAH8YDw4lnKGui9XD0x/Dy7xiPtXF4xqTCV2MoVcNRKmzDxZBa
6+MzJlXRgVtJYRVLGaUPoQ7UwpLad0BXOufZ7uywIruuBO0/EC8LTmEo/+RKKbAgbOwxXAmiTSdD
xdcCWFGn88Nmk9FsfgHOK68E14CZIzBogTE5MYiBsfyxKpJiabqkcf0GnddtBpFjOd787VuCaj9h
4ACgrwau9XLzWpFipauxWA518pCkyQNkyA8x/P3fXMaWDEPPLvS4TXbO8HCsQ7svlr7VqZmSwB3V
IU/dpI/+i62DZ1XBb3lR60nJeGLqgwJlTIdwR62fVSc9ahLH10SeVHn8i5taf9PkwZOcAKsBOMHh
fTnZO+CapWVUVyzDrkuAPR0+DEF/g63hpmhb6f31DoK2/PliFA6gw3RAOM2xLlo8f8otbGvQTV1A
jAkhv6izahnL0ne0Fa2QDDI3YhV18OCbv/8orn+HEZyPFxAEQCDy8sK80kDihXmxLMpIXzUQYgL1
ZCU3Vgz/99f3uN6wP22oLSBzhP4U4DQnnnNs4maIdFYsraaslllTDLOYIH8TRP4d3ZIwBfj7VcBk
Pd9JaH1hrdWkcBXV28ek6m/arMuP8uq/27pnV5psXZdkoW4hC1mGaTN4vI9Xo7ZS9xXqhf5smiB2
k5Csw5ApmFUoJo8HEM+2zHSRLYuWaK9ArZU4Q2H6i5Flw0z5SHtYVXhewiydJap6DTQ2VTNasvyo
LW3O3U6Lfib7oHErnXe3IowyV8Q+PYQjeXjeiORhgOjxMBhxe1qI2neqYqy5Q5QuHV3AR4bQz2Yo
6YjbQNv+UvRldjlUinxKBNGHth/7X9usHbwu6yGrEmPi6CFXiw4YSC8RPQ/cemiszEnyXnptGbBD
Y8J81kB2ODNE5FfGitkRUmN3W/pg5bHhIDvHcJWY6eNO1m3shkKGGpjdFH2Lk9ByoxrksYhiq8yH
m05ayHO1CorzgIzaMxC/AVlPfT92cJOq3impUQvuV5ANI7+fxVAL86yqsNwMwd2NGRiuLBbGFSYn
ri/AuIQwBH4GjHfj5qLHcxMW2gD/jylkfUDfxtWojzGCbFtmZbSQKrOgpofIpyBs7eM+wPHXQOr0
hndJtChrWnwpeUY++XDvhSM6XHwpMtaMIFPrp04oIE11KR1A13sI9yLHAor8pu6kfSwtSC8tKzJf
fdia4zAui3PexA8IA6ZNzMmnTEYPfd35V4aP+rBbm8YQjlEcDynRybxKURKAbqs0vIgj3n+I+4gd
gkU3rt9m0aINUgqJMI9CJyVNfhQFVFKHAdl3FtBCncc8yB+4pfAZ1jFsYpPauUesTkrn8bFPa+A1
RuTLk5DDliURbILfAAczsnBws7IIruVI4JYCESVf1diDiy077fl2GEMxxLQa4uSx4ukiygkqTjHU
E5XHQ7/9HPqFpWYEt7V0c51Eo8NRXp1YOho/SchWr/s8yR6ICPUR3OMwyw1YTkhtyiWLsbrRUC2+
prmG58eukB25FYMk2FFh2Op502fqpII6n6MUAQiM3ydQciBFoB0rSCwoKXJ1U5cVqB1Do+W2DFzc
OCi5MLRoG8dOuyK8MbkVtItG5vFKdcSaqxz0iAuNAydSbbqoW7//0FWq/TxWY7Kwi8ak886qSDSP
C2qPszGWCZRC6wDYL94n+NuoivqOjKBbzPIH7AFZUX9shSm+BDGzj8WQgg3tNQhbNRY94ohFAxTr
IsvFCSBhhwHwMAHJj3o/yIHiqombVPEDkaE68TGnRyAInuMgGzxrqMvOCzMengUJVCyaIFWL2AKE
GgquD+rLqRtK4M3sUPlXcVs1iRcWfXifF8peAu3WAgUd8vGE4eZzUQ/tgmY6qxzVwIMwdjI/6lj0
UPtQnigtg1zIoBaqCu5NUwkvrPurvCRLo9tvTThER1nOyazxC34MrlBchg0oJc5BLITT9rQ1lZoF
Ceg5k8Z3SCGSTxJD2oFUP89GsS4o9YVxsy6BKkQSQXZETQoPNVhFINzTAkrdTazOKQSV89ICrU+a
dPBaKF47tI6H2ViBdcs60y7w2u8WDO6bZPEqqi15LrvYXqXAyl3S1uAzHXT4OmY+PeobeKISMKhf
G+WnLkoH7bU53L5dQwXNyWSpzk3edLe1VaUVFK7B5oRANl1iDuQhQ+nKtsFQVhXYDx5a4nKM+sQh
VTV4vihz37FpIy99nVQnuGvAkj1GWo2qykWKssaLhxiMGGm0xzu4NHA31TKqoWoMzVPdbWjnUHBN
cwcoTwRPMCKzKkrPaWH0POyoBBCy4rwu13G1Jvo4hVwQLHkZNpGTYeYmAnYn8lXnZVDVmD1a3S6M
vphE4nvUgbVq18+IjUZ8lvgmOovtPpi3QwgsYAeRhGNZxj6LA3tes3h0W10R14ai5KI0unfbkeuP
ERBc56MA/qtHonKZVXduAwgDA4mqahmAN7hui8B3Jc/zI39sssu6AdtjBWA9OgVKn7QZ7LnSzZzG
dgl0VRudUZ+gbwo35ri1bIhHdXMukzpd1hy1izjUapGpwDqF3/55TiPafrbiuD4f+tCc+vH4KUK0
+ySTQXoSKsgLNmJ7OaponOVhmZ0XVuVfpMkXUVaZF9HwQQd+4DITfQR9vqlaFCyJ1NYsDLLSNYgW
52yoSQpuMViAcf8GldvGIQKcXgKU8KEVhelNmYPlrXKwOCiT+DpCuNDuCJAWGyPLWV3MR8BgDrlX
5yQcaq/gt3MXkvW+WWYw3KBa5KFyCA6LzjHAHkATRpqCMYshySvhEYlV5uIAJYd5VyLlyEJAd0dS
ZZU3tEARO2lBo8yhQWmQY/tQNXaKjHysM5IddSXNjrQwqHC1bMojmtaN1+BsIKnnl70W/HjoSJ9B
cwtKK7B/mej8DyXpos5DSRxaCxa1WXjUxQpqTw7J/FYesbbRuePzBn7ziQuxeNVwZ1SVgFJjHAI1
2ybZfWHzwMFRIA57KQrsdoOqaohubKjl1j3Y9UGKZIhcUxmg+rkInCpmjWrcWgbxzBRhxbyRNrjN
wPbUX2WCEuPqPr3qYtqnToF5ABHC4LPIKcTQHuVpnHhRgb4x2SyLOI4da6CZw2wrnBNoq/DAcLSX
wJZap5jmVuwZkUExADj5BegpoY6OayjmptIsSdmYWV/6qyS0k5noSDIjSEtPixJ/Bha9P2vAR2On
DyoEfSSksVyV0vEM1DW4DVKBGyfBteWkolcQWlrWIZTZkZyLIAP7xjiYbxZAdALZEuucjqnU9gq4
4WXSdFnmysFuN3zLTwPsdQHoZRwPv0MIcn9oegXGkcJvDHoZYdfjGLCmRumyBAfqcdK1pyZokHBk
BXGCgdDybKBWCCXqEeKKRFX6GBTePjY0CyIHq18lahP2j0HpCKbiCooFMBSQ7E4TtYAEoAMgT5Xh
G6guHFcJ2NROwBDY9H/YO6/luJFsXT8RTsCbW6AsnUhRpMxNBim14BIm4RLA0+8PpLqnRZ0txdzv
iZmpULGqAKRd6zcrx/diYZv7fSLzS2a4ncBDaggZtp3zYm7J3L8gid6dvCrVrTxNiiCsFqNgg2I7
ruusuTTQ8SCw/ofWu31Nkf4tJ7N+Cf+3CwZehB4cYRnlF3++YN0R4Lh+KVlQlDZiVomG8y7qqd0V
XfU0GE20L/uMeNAL9e3LtqOb1fKPma2tQ2ZJAwWG9J6aVU3HuWdf//39vQC4P2V23B/gLtU8sRWA
JL1JT9o5b4zQHctTVlXuxTj11ffGUcwpPejerJBeEGxLKZlIMH7DDVoJktmSO24tAu2chyCUqS9C
W4W7xSbzpE58XSVyGb1L186jq7oruqvS76P9MKm8jYdReKdUsCo7M4nr3kXcc++4pvvkwP1MccT/
HUPDCu4WgfAzFiCbj2aeF19edsW6NqMw0eumS/l9W1hbX/zSFkSUHDWz6UrCN4MjHbUo2L3K0+AX
xNtG38TDXKSJdtxPKg+Mk0HYGIdFZh+8LvKStBsodPW74fJLno3JzQ9tj06xYXI3ZO7fw3NADuC3
uZWfIvLto2ekzWXr6j8tA78gFlwFoAIbcODayDDf9PmYj5PwKU9+QornxH7KwlW3/pAoOyLP8MvG
AZYmechKgt7fP6D9axsTomxHYFgR1S3ct+nwYpXu1Emdndxep+Ikkd9dGUJEX6qR0LhvtLe8iwwv
eqzd5bGMFvXdaD29H5YJ7Q2ndWT5tt52Q6zkGDr7dGgJJ92yOxF/R1cFYtBvSlhiOBuiJ3F9ufv/
kzP8Se4buaxr/wzkX+Dqf07y/Q9QDc7HV/7huBBpg2TCu7DWb2j0Pzj1dk4AJw9Tiiaw7E1JwJb1
t5wBO/v2LYQRwctf+MG/5QwWp3VsS2rghFg8rPC/gakBBn+e+CwYHvfFGr0RcJyO82ZCVCroewRq
+srKWzkrPw71wGn3W07dmJdNO4V2lRQqGNbxWNqVrMyPA1CZtS/rtuo/2JU7EH6xWBGdS5a7VhdJ
MNWqDe9zv2575tZY1Lk1Jq1G2niAfmaJrOtoORWG1kaW1J5tV9MZmQPCMeRLw1gP7XUtl6ImwcnD
Ho6qra/AauaLxqgm8wwQsFwvrhAfUF22F7Xhf2LBmo5omYI0MedoF3lFe1VUfX6sinm0oIhL+wMZ
/loneTayGUVkWrBO3RTttaPII2W3Em76EohhLSfvCQ5MlPDz/XSdm5no9nY2kOR2CMvWGJWnKY/1
TIo8M6VJMaMmP/tVqoKbCOa6ADUyyRMMo+E3URodh64k6zbklpNWbnlqRacPxdoFaxwYNT9cu4WY
k2oS0zvbE/XnQS/We+1n9XRs0JiQ6/QItZC72XPSp8sa9yXBLynD9GlAb/woVgLZpEtVO5/nJiQN
E53Hg7rCHO1PQhbqSntksL3td3vXKqe9n7bKinuru9JNY7U7yinpvek7QDwIprwzIuTgMSqW+coe
NKKTvHAh8bK+MyWJk+XuDGdczDvlExsORl0dyVhF4jfevMZTMQRx3hekdx74GkGW74JFmCx0MaLp
6kTSlu3mdBrDg6213uuhaJIqtaf0sNiDuYlN29ZLrF7q74HIzafVs9JD6XFC+KEUebc3WSSfKiw0
9iHqKu84onq+t9AlXJb+ID81ACCxMCdLJ62RDic5Zam5s7vgXVUt3W60M7HvEBWrpM2kxaCxZmva
p2gUD8uUzvss6KJ3s6faoxIdSJVy0wtghDmIG6cq74kEvDb2slF+MwujOZPx2eehCqodIK/4wmzo
JkS3VvQsqgmx99IjBjmmg7I/CJmPZ91VwcGWE6LmqBb9fehOX03tGbtpCdedCJG/x8yA/NwErVMl
QPhTlKR+aF2h/yb1yrzwMxWW7OMEY0Ga3a+WhUYCIrW3K8PZ9UJ98FzZ3ajQXJ/lUIndqNLlEQVR
dRKrYAoahhkVcWuszn5qDfLHZq5vlFcUJGBNAQBhT7lIvL4Md1Ymmgef3CrWRlSf6yhPPw5KkjyQ
6sr3pdvaSb+W7XEaquPQhIzDQLiATKhq77xMjckyzE50aMgUNCsLm9Rl24ZFPHpD+66rEACT2iLS
t8rlrKIeEVWminialwjp0PC1MHN35yxaJ16Yu6dCRlHSuPbTrJePnuy8pC7TaN5Fkx105U45mBPQ
crcqa0f/VveGSLls6UGGdK9x0//tin/cFb3fivzeHr/+4oNBSfHPtsgJBnhE0X1EkYujlM3vn22R
clP4YCJqHLlwu5zZQqT497bob1YYZCebP4Wqh5uB5u9t0UEWQj1kJHkOspGN2f0vVH5Ien/eFzHn
8V9n25op8cedvknPVK5shvXonj0ZhsnoGdNNVwOvrSKbL2SqwFSMpliSRuvlm4eS6sorXcWWAnL1
vmlGMx5By54ksPp16bnRzVoL54PPxCLMbP16l/ZucIPjon+/IAr8UKERPpZoq89V6ltfmlaEe1kE
BdmFTwjYq+eJ5RTJcdjlcV7ouYv7sV2/mi1oby5SH+R/Lu17NHrlRQRqdikCRx5Hp0cvNdTXjWfn
5Oii2hkFYAaotD7XeUWyXRm+AySeBheVGlsZCzm/a9pQHlsZRldLn26qOH+272ZjjG6Awc1ra8nN
68VZjCmeSJkOmJrkEXtC+smK8ujGMspba/bHa2FbH1YT5MHyBVucciMjNlXrfHdwo8S6WvwkxKhg
JwA5wy1mCDe2isDZo/Gc8QCxUh49abbfNHv0welQRaq8Y+Mdm/JBuYWv4lm6xbGt5uIU9cOw066u
dmawWDgg7PFjE+bi3TBm+m4Adf8aLXr5VHejc5eWIWrupehufKeY7zyfxjFtYG0lUNCbs6+eK2ec
AUPT4NBOcsK1UfIYKf4Tt6zJoWttx6p0x29G5MR55y2JE7WXdp2eXWEARufSjEuzqXe9J66rsq3O
RmicZRmUu1Q160dSAXVUavK+p1HRxH0x5JeD7+ojkidxtqusurXWYGV3M4ryIlt6YeydtUDe7y7F
Y7rkERCeX+2JhdoLYGd9305afYhAg65XRKvXpLDzFI8IK+Ft3P6qGE157zZue6w4RDGKtWrMk4ft
qojLTQG5LkF+nabueliCQKIFbcPgfZ23SKphJkIyd2e68nVu3gKCBxcN2KZIitWVXzeLx43wfXla
5tG59IdWHqvWzz+PYZB/Um1m3dRp691VoVxPc7bMN6YxOZe29ppTh4Hp3eA2/YdidaJkrnp5rowR
3Fcg445qL7yxVWt/rqlUfw39Vp5zC+6yKKRbxRWg6EG7mfdOtvrSzrTLcISkNcxhP2Yph+iNIRai
BWJib7cieFKO/stTc3VOF7LZCjMFdjThAku2ZPBBbT86bvl10bi8EiN17c9BWH9oJmd97Pt2Oa5m
bd41GXaPeMascEGabLKBg3zcZBNQQ6INXz31oitugxRRPFpLB5+DCLNjPfElzFjyIcyxUwA8E8IA
El4WKZ2oHYfwcZT+LnRldR84/fCMVmXq4qG0PpD6ndnB/ItGq2Nds72uiO9xcID33TmWJd97Qp78
BXeVL9b67JZAyn0LkTayWH4eMGjhKKnEYckdBUs/gMPXc/G+7U33r3VWTeIAcyZrtpRx0Xrlp8A0
5oegbo271kbRTIfizuqy0kYnb7W3RjcftPTVpeqmsEii6ODhsTqKXpvXENnyqOTdJGDADAFTVvqO
dVeYqXOqOZ6jT7AKTTe1OXVfnWHhTlxzp805ODaWnveTtEawZ1KfT0OwqDZuzVXilQuWZl+vS/pu
7ZvyaCByJqZavCDpptmP8JPoJk7Fsh/rtSeFaEYY0iiaHtJ1cTc1cNQS4KeKZa7PZcwhsutlY8zq
ekGUvbcs41Nhl10YpynRUC4jjE2+MpMITDuRRv6xDLV5lmZv7okrVWwXZfMskY9ciiaL7rwq9M/Y
QOYqXtGy3uWDUe6CAKkw+c+TXwTzEZlqeGv2fjWgQHXMmylsTGTe1SoRKEt/XzlN9AgJYN7AO2Yf
u9DNr6p1gnAc/BM74posRT/dQFbmDCVdXPWFXyfDYkRXgAfd7YCU7rowtXo0RC5vyA3afWP16QEh
Tbpb7ayF0lHOx1JX9skfeMpOhLAoc2H/tQbpeK29qH1yHbVtLuPqfsoqmT8MkJcy9vMygpyI0uO4
4uaBCNCJYYns1rIgqDTJcDylar43gYTjOvPW3bIM7b6f7fAyRI1Y7GbZZO+coNAMNALyyHBhOloT
AnlJnfFY4/45l9HaPshRHHOrLfZYS9fbcnLcPaoVs42XwVyLZDRqN8Znedhk2zfWlNoXkQVhqJVd
IlTGdzNZbLc5U/yyF3Z7CtBYN3Gpuuhz6fv5rqq1+UmKTpxYmbKzGGxwO9+7ReRhfG3dwLxoh9A4
VGnQv7PyWp49WMyD76b9nVx0+JDqUBwsU5n32ZSbXC4QRrIshn9wSBhuukU91/264LUaWf7Hblj7
WM4uzImjLbB8ID2UlZdebdrTENcd9FE8gvtUBlDsaEJbQUDfbdkDe39RpB9Gj0AkLkYll6RGFHmn
UiVPDRQQWBAkIu6fvtN1HIhQfY8QZ50nmdmxO2vjKrerPQLN6nbCRHUavPGz13lpzFqLDysc9fhc
Dv5nL8+eTDF+D+T6OWzm97W1khusuuV6qjp3dbDsO5V/sFXaXrRZEMBnlfZjWej6K4De/LETfHGq
fYOhni/kuRf4CXNzvGhVr6bhSEatVv+aUKtO4Ujs0vT2ud0M7t5v8gw3lRfsRj2P4a0a1OJ/6n3x
fcwXJyRng3r+bOBbxcU4rVMiGvM4LkQ9xwpBw3XeKqP53LKAEntF086aRXlQSPuri9Aou12vC3tH
kFdeWulSX1AqMvjsLZ76YgYC75uYM3kZZJ7VfRgzzFBH7HcSgAAxwtr0cYp49FuYzb3x4Ckxe3sr
m0S9SZvK5qwQlO9qw1yOXdTUh8nvP/ZBquNuTuXOJPePh9T9OBu2Pvl5C9uFIeuGT86HSAaEkzK7
yDv3CuNEmMam0XhxmbLLGMFknIhFHuo1k/sMs/gFO4hxnxl5ejUji0vS2lpuyGXVTUdvXqz4PIYs
108ueOFFF/lG3LvGeLTqeUEfu4VbzmqPMZxId5nn51IcysCHOG7EcAqlA0mqwvzYUzcpgUi6q9as
3xXKSM+rmw7nUQhx0VV2fjGYWAosCUccWO1VJvxht6SB+jI6CObC2VuOuZpQBcDd7Y3UJLnOZbPX
wm3xHONSRKHQ9olHN59GoJV4kHZ19ExhfndHQRiNrBD3LkiPY33zw9oPP/bmWAf919ENVOk9COUS
cSS5kviJ/y+JewUjX5O4r/8uUvF3cYwtIXvhnP53ZPNN+Yf/4Jsv3/tbhuv/P4BIB1QD0O9VNftD
houa/++jH5HicjgKUPyPNI4qQdQZ2AqlcsDgZuL6kcNZnD9AJXtAG+u1DELw3+RwL9UK/sNpbFek
lnTkI4kNKL+2ZYQ/MQrSKrra0qX3VwgoPiLFad0W/M1sp3x99LyxLZ/wVXn9oVYLDtEdtKaXzQly
dfM5rTu3fjGql8FFlHnLuCsjo1YnHVWyv5Ze1RpL3JSz1z575VAg4zKIgAsnSVEsWn8FM56f9zJj
0j6hzG/FV6dylH+T+jn5D/IEhBkycVuvq95llol1a5dKryvbeNsOqiuL6IdbTqvKWi7tykEnavTT
JtT7F1j9/yHpfmYhKUuH7JU92HfJt2l1802aG1hVPmZ+Fv5FqFYXGDorV7pQE1PfBae1T4dcJyvI
cP5dmiK3xeH3l3/DynL9IIAhtyltwWbxq056LZwQ6MfPvxVW6ZRw4Q2iT2LqyDZUcehmDdG06/D5
uhlMtbG29a12HRQJieWiMHAuUPHWUMoNprDOuoHZUvzt9zdpb9TwvwZS6ILD2wxMHy038fRb5lQ5
dYUbtrYfwiEDcD4MeN2AlgcAUMQ86N4YT0i0F/SGoAMGkk2YtgUBUNeqrnwyMotOtFgkeatRKHye
ZFQE7la4YeYttejGv0GKwKfyzOk32WJa+f2hNILOObSg1E6fLLpum2X3h0d70/88GqI/ahHZxN4e
Z+i+mSMDqVEgx2Z5cNKpRDU1dMqf3q9yzZuvgxmWNkIMDHfrY2DXBmKhymgsVL6zX0kka2vlW0N6
iBxj1A/Mi47m0EHhWPWFM62M2TpHzzodXS1b/tSPuc9T262mj4aoyrhgPgiTfzHDLJqiSl2aYoCN
N4bEk2OBpD2L7IJ/vbZPmiMee/p9I7Dg/Ny9PqU1kbR7IbVXqHvyhgKx9Or6i6+MD1MVgAgfmjUP
5I2dhfNUUnvDztL6TyNq+8mfRpQPeuWZNnA6/4Pg/XlpMotGuH47Bx/60WKEDAvnI8AXEO27qP9a
t/H2QhsNIAhI80KDS2KP8qlyXZNW0t0sh9vAx3hXHEjuw+n9AJw2ve8o614+zZXh8c5c9/7Nj25L
lcY2DloS1qw+a29u3ZGW89YRRpFbvFDfIpremw2uQOjXEr3iI0j6tkr9vrVxTv3y8Fh44YMQceHL
pdrNzw/vkDYTIszLhyxbfClgxUunTYQ2RXHj26vbLXuVdX4bxhF8VpFh6SYKxgc/OjP0QZUp47JL
K8O9xlaK/AY95px+NUFcTlqMro9wt27kN5eaGN37qvGr7kmvltTv3IliJ+suLCgOgwvTdaitcNDa
C8H2VIYUFxesWVlXxN9WtKvrLrKSYkbvh6J9DtWKDqCeOndO0rmcmAzT2umF+guGV7jFIbKt0YUZ
GBZ3I6EsIuxjG+nMEuRMgmhqyEisZRJQaGRdWdQYiu15JtUZY9W3hX+YoiB1dmQD8/pB+42dP46u
TMXOccnEEtCxqKEgSkqMtYtyW5eUSZHpiZMwBnxRpiYdjWrTPFoaq+0hNfowM/dt2VTuA3oaVKEP
UWPO8wdqLTjDtdGj/qR4B3rhb17n+93DGkxp3cQtbFDW30XzKsujyNnbqAXgIuSOI+hxO0uCbu1V
+GxVRVh/Izhvppksf1jUX9E4aG0mpdS9VZwGUSsv3I1E/NI/isoo/ZvICoyyPE4+FjOZ/ZWFtUMx
kWS2nLBzr1enmRjSq9X1bXbn+Obgm/u6dts2OKNQRGt2VXtzqdJ9MaWDnqC0RJrn1Dhxm9x/7w1d
15z9ws3S8MBY8QEM22k1oy6RfZjrKE4N11eQaaJbi+Ws097I8qPOq9lvkjLSLgvs1Oaj96kxRt/r
zwwObQhUEFXP7jK2c8GPDCQns/9Ooi/gZXh908hzyd9QwrhcjgTCVc/riHltuij8rk3tkzUbRkAq
UHjlGBxn2CEiWQ/Z/4Lz2TNyHid1PDaVp1ksoIBJgXDVS98tutVtcFsIo9DyEJSOYbfnckTLO73z
C8fLo1hFEcH4IegGLysfg1QIY710XdnTUsaiWLKvWbVV5l0ajugCCdmrwNFuIXuKUOx1wUKQ7puc
Crc47Rx7u6VlMlCE701KKeRqB8xcICmtB9Pw6k82Cl2uV21MzMOY4pxJOkQ2tKwdjjk7SGIhB+VH
uH+HCiVKRbNp79ys5+lh3Kza8akuo7cWc+RQ8tL02WDc11WwLfnuNKRUwog0lSDM/Vrbtn8coPn4
XPv6qNngrTSfKgL+w17SC64mM2viN6x86x6rdTPb+2jJeWvn2o0KIgljNDq6wqjLMHP/UoqCW+rQ
5TnH+CU6tBb4wDzMKCNCD7qjGh+HokYOTHsZ2docM6ARa74Oi2C75Zyebtd7n5HFFRz+pJ7BfrcB
5nfG1vPeYvCejKqtaabJ4qNssaihuIeJI6V5xh/P03XUFnkm3Mp4D09S49/DGojISRBuUwsLhV9m
0RY/Ro9Yeyqt7ILC2B5ODMtLY4yMmi6x+6CkcyJv9bZ/OdQnIfvOO+P+R1Mbrx//u5FfP+cXi11e
B3ZbcQNWbWTTcwm0nHcI252Fh1b2OnOt1HbS3LzHO5o2Uey9dlSzTgNDrR+WsUvPtRUtwtuUUtPi
v4uqsaGVJrQDfMRuOZOcAjCRI6YIgHyhkE6cVp7NmzJITfUcvbZg0zKDWNdenymz83GBq21qioac
ljHM+Jr52rWvwwO/O1VM9r6b8429R4UyfnGmQgNNkVrddpnMzShuRckjZQbZw4rTk+okPKmzNe/r
QFqBF7hLHnL7FSvver6HpAfyMe6HbLv11wYFIUHuiUXWadxgbwBulMV5BcuY22Nqoj8y9zoH2pmu
oiJlULY9FMZzPgW2eka3WTN8eswx28N3iOz9dz2ZzPaDWGB5cac05IUSBNt0qFZvu/969NNMP4wy
lWlOIYiQ382UYwGtlv0SWMOl8zpWqHIUDcHxR5NHSN+5nTl3Sn6EHaDh4kWbl+zzkwU2Yz4QuRXh
tANPGWqIkB73a5d4KI27ejfIFkmR1Eo5JsaaLhspXpRu03lkf+W9chn9IjyUBIvzcuFEvZybE5C+
CbckI/DsKRY9uOgZWdTI57NB9bwQNHryBsqJ/18qHfhfPFNbHjpBMjl5M5WDIBHQXcHVrSxtpke/
FrNR7ZFGbmMf4NEnRZgdZbPChB12Jhizii222s9GLaL+7EVsVfNnE5MT600qm6YsTz+SiWKQWVcc
xkzWTft1cXuwekSzGc1xdF7mDFZjSYP1QpdifXSysNHDAwxCpv3T8ProM1WWaCKnndeSJypTyiTt
/dW0WOVQZWzNZ82UC8NqDKvJC2koDRH2paYFrNHennfIc5uXjgHO51Ueevwrl6vvf8FVVdYR0Hu+
+NW101odn/ARkjGoJ2/sGVdm6NmKmj/w4OIw1qoT9jkVauU3MKsQa8WbkrAyTgo2PlqOAie0/wUR
RNkAIKNuXLzLqgTLBkjCh0EKBjeGInnn+GJhz+sXVpriQPa/Nd6YOxbta49hSSZWyDrl6xzxx1N+
1oRnkCJa9JTjuYmcYsvZmpHt7jooheMPd5S1qBaxn0UBqHfwdevJnhJ+Bj7GOLBE6H9xUzzsCO/Z
q+n81XBXnsqvq23bqDyxDbfO7igPsHttyWJoCNWd3EQGf6FXSI7grlxHbdx3BNO9u19bFflfWG8Z
X4ZuqeJ2LKjssg2jFt2QOqxVtzWgxPjDC9l9o9svFLXKlPXsztKXN76v2kUcXLvpB+O7zq1iFnt2
NEd6cS+dUhlJKK2ge8QMp8vhg5mqIk2phbE4Ge4Z/FeO+hZN+aTsz70I0c8cO4jeKsICtvbl4+qO
ttvEI7sDhN1gWQ0xJZW8otEaGeVVEdnJxJuAg/gSwCXm3Y8nee1L1RYrzYNNetke62W5kXLa1r9o
SbfVhOh/m7x5X22fqF/SGwQr23ucYW/wiSVdtg8KB6K72k8osLbPS9EylVOiRXGzDovV7gsm6jYr
IwoXbOTdy5AlpmQlQsq9/aknDvC/bMupkSbdjCcsiC27M8PbMQMhbWKNcoeOXlYR2WeNSYQvpcbq
0vo9KAEvwO1MErWajG/XpFjNjUm/cV9lDs705ceFkKGypSmGinH/mrFRtXENoLDqdnTvytcFi4KO
2y8rPNqMBkMqY7vHzu9cd1dhccA7kil/NO7H3Gt55kGD4UwXuZ1uYVzmzlwjmOR2W+PLhDOakn0k
hibeJnlrbyDTrtbzNiYDAbydIwvq66raZ4VkNqJs2RrE9oNt0SsR7fC7bm8ZxWVmO4DB+9+nV28S
egBS1gdGMELaABnFdibxv2W02cCB7HPZ2vcZJRu56yBNZ2aDblhmFb48bkJO5Ta7qLu23fvvL78l
rv9KbLfLc6wrcDGWTQ5wfSub6Ma5oYJD4N//WBopy7bNK/IAZtLvL/WzcpEqrJwOi0gSUMbjLFnA
mZ+fVOM8CwWh5N9jxCznpklUK1z3XRAF2+iO/Gzr1DEv6OHG7Vy67Mfi+Pt7+RlC8FDygwpZ6Ph9
wFDG+ZuUVkyOvaABS+85n4hlLEesxhLd4wRz9mtD6Pyndv71ghybA3Dgh5FN2avoDWZRZh2+Muyf
76m/xEaRluz452AB3P/yY2b//gHfCsR5QhTLr0pVm7otb3WisyxcijVJkqzXFUNnOMQyHHTO4nmH
2e3DCU8gBQLuRo2wYleNENVfXKdjaTD6FRPKK2r/vxs6fh7ptDmpVIj+FbmPh672rb1giUwDXthR
7+XrpNLEdczxeaQokzrk4ZTTBZmLRtHeRZT35A6UkW03gndRjRi6FJn9wYN79cx4Zmmh0p1qFR9n
fgjrBhLKdlSiu2GbNe3rMvv7Zn2DA1GojIIsGKQRzHIC3y9QyJzlhp11jvHNN7Be2bsUMpa7lqG7
LcB1B6zzpYQmGf7gzfi57ejIrQ4MkJcNBsWcfQvBtOPSBI3hhN9ScgsM03Cssv+UuQIBS6yLfMwx
iGTDMMRZ1pB9/aHv3kxdLs80AGzE4ozy6hfELfWm3DDnzPnG4s5ETTxt+t7T65b+upbnhtVY12yu
y3hf9qa5smpnFHUx/3AnP8+jbUTbFElAZsYCQmu8nbiDn5vFUtbiq4jW2uuOjWordAQ4LHtCBcri
boHu7/v814cPA+SuuFo4VolC8G9sMVmQocalTOo319cQCIeFArtWefA6PTJ88xBk8AuymG3ZfN07
GkqPYR+d8sZs9R8GgvUGjKMBImbzCweAouQXk04aETtE7WA8Z5RQJEych2yL2zC2UOYxGXXhrm6S
V/1it/FM1QnuykMQPd6j8IG3qw2rq++BciuWOOXhmHqPwbzun3/fZtuu9a9tBREeRUeAST3qtlCR
7+22gjsl7Ey1zs/z62TEJb7NdfM1wp07Z0uxKGS0TZpBN9tL3qbjf9tYeIQoN0Fuy+aDBu3tbYTK
JsXt/ea5lp4BPVRAjBA4T4s5EAc7woNS6tMRRLcqvBqsr2urDvtlaBQbeK4yiJyNVFq2cLvOVzld
umzWTfUHjNV6O8aAVR0/IKgIbXr4lygAuQEm53p1npFB+EROxdC3crwlJsahlGi1KG7OCKqJvzVE
5eBeYbkuFEBqW3Huo07i/alWtHuXwK01YHGNhBNiY/SAMN/7+E+RCeB73AzatlFQjPeCIG2Tt5c5
9kv1h2lqvaFgeBSqLSIKNS3sWhiU3ux3jMxaTVjHvgRe422B12veI8QYEU+hlNviOrG8rp6vMd/4
kmu15BX8adaDw67A3vTnCe2+XcVxE3FGGkyKtZUl+2VYlHPZVyJrqLxDptapvYNo2r3GzOosl05P
kKxiqsDK9bHK5mUJ4jHrcCknLPjaf5+qVRiYALEYP3bGCGYfwpIwTGZ3qnC0l6O3dU/TOxFDaJkC
sP22K8r1cZX+RtmY5HD0Qk7r00FNHW20yispFVbUg4Shol73Rr+sZjqEOyrHOv3BD8YXc/28MSo7
9XL5KEw30A4ZSMFPNPCS3HlukKHJZGi9Cmqh97F2HFCmWdM9tXHX4arrSmrySVl1GEWMVFTzKUV/
kn6uw1q4jxMafAZZEKbQQZMi2f5TgZa3S/jm5TKxcm0BCrzCW0uXI5Y6taJWflktUFrKb9tm0FJE
rCkaeXZGpVko/rvVCP0xTi6LfRv3TvTLFcng+kxXjv7srOM2GPXobsvfD+DN30qXEIUhvCChtEcK
gV+/FDrt/jDLN6b8p1XRCWB1AjYuz6acLin4zxHw6lB5kpMFqsfKravBQbdP+vZXozLFapSVfW0h
8wqa/HbCUcyK02ZeA7gVDvbUxECeWpJv2qmidlpIxA5SGy5xry0YQGRQZp4oj6LRlwwiZI4USBZY
GF2Bk5LJnpmMw2bKiC7OoiiHbeZPROrvbPb7lirsZefA/P2+4d+ua1QDDMnDt6fmafGYvNk7S19k
GMD74IEU1YQf97rOXi7tad3GrUuQ5Z4ydIQM25kYjpeUCh3bUue325B2xkLb4h68bXvTVjnZ/ylv
bWdbIhW0GLVo5P+wdybLkRtptn6VtrtHGeZhcXsBICYOwSnJJHMDI5kpzIDDAcf09PcDU6rKVF1J
LetNL7oWZTWIjCAC4fiHc74zbrvd1WFAAsVgqrd1vbEwqnuSntHxNfrzP+nnz9Dh1KCKR/zEsQbz
ELjtz58hk5dugIY/nrO+3M6w9WMUJnqnUXeL5iv76u+/ngPAS9/+Bbnpd1fQQ6uLGU1X518HH3O6
WS10+CROC8gjT//WctVBDuRvgVC0RqSr2f/WEFpTwu0y5sX5+2CCMelWj3tlRWfU9N02MvjzP/Dn
DpQNPQZSToJNlEJtxX//+YJOyzrncnXKo9dosnQir64964sraZn+qgn795fio/N5Nvmbl9T7fTlQ
J2a9qNRNj98r19FhP0YnYXb1X9apv3sA8ttRaMAPM7mKTILprX/+sxp9yDDAieBdLxAq/NpYmW65
DQslFnUWChMyvDrSa1uaXujJij1AWK260UeD1czeYzHptMF/frV/lYj8qzZz6CC4BAHCnY+qnmT3
n9+ZrnOoo6bsD3I19azfmc68tTJKBwvQArZtqIajtk/Z+gdhnazsMcLBSQejvmSOhDQojdpSsJO8
Mm22YvptnWDgaY8LUyunPSdzXhrzEiUmz6uXvutqBvSyMMkR2NWVWs0h0lvd7evYlw5L4CtrNlrL
xU3wUQyULmNy6wbHk9HN1yWAowApjxrdHDw+JrHJOjIC93JgPlohuEV+HZ15Gj+WheX3gRezY1ze
ofvRYH8fgpcfV3PKYFM4SFrnbUA1jaZGDQ3ZjQl2YyouN8M/V3lnq6+2MaP2feomqKz43HThGwiZ
y36ojTVsehk0eewKryoUUQXfl3EdAx0wMN9HbB+zPR7LE9d37fxtvOR1o9WdmHqX8GeE3/KSdcm8
e7zQOeryNKrQ1HOgoTSpiurRYiAbWGeI7oEtToWra9uaqh8lFQTy8G1DEExLj048K1WNIIDdoIf+
JSyyAYBhpKHXh6sedqT1OeZt0AUC12DaYfbBcbYE49p+QgmzPQ6ZTuqme26HHnnLJ7gU6GiRRdv0
IvtMdgZxCbXBOPSXhaVI71847jyZXwxnXgZiReopEXdNEBSluSuaXsN0KDjQ5iEiNIdCfNe0C59t
PM3mKhc0lOzMxoihoeH40ULcxHRVYgnpV2wkxZSz5wl8SVGVZ3p/ALswTG+uXpdLFic2o+AmrL2m
ls8NO0FyI/wNTM4a9/twuKOYTt0rv2aiUOxJU3FN+IffJ4BIMrYJ5tLgioUd8bEfqT7mlI1XlSwT
ZEA7LcJR6m5tbKik1uNtmCUE/KnUxuATHU3rP4gm0Kp9nTupA70rnR5gryKdXvIJSbQ9WkewLuup
lvN4ZMfW3nsSx88cOBmOnKHSUTOM8lPCTX20U+xIId++7A07bvWc6jlUbaXr8EpAiiAJN1h2mg1w
LqF/aUu+js0k3M3bsZlAs4xPV9fkHt26vSvaXN2sRTXoO7Ozhp2/6HDCS5Ts77jrHkzDFpfS1tLL
euzBdveII+hi0+PYqiDOgsm/80TW0RSI/Gved0lcZSToLHbTxE4SdBfAter9kjSUkI3AsciEFJ6/
XTTefuJXnnw2BW+Q4dSBpin52gUlLqnZqNZwCQpnnxV6+yBwmK3w0nXCDzSrTR+nefVfKxBbLJkU
GQC+me90XKUXth5gom81zbqyWSDv5dA33/rCS+5Ya+cMOwYr+GogQmLSbgjjfjSLLN+LpdF2Rl8P
9/1oswrjKIh7rC4XVi+xTDj15ENdC5LMf85HIl1OtC/qvTfBeO1aJQYG8HmdLZhmHf+bPzi4RLVE
kxd1QC8T28ZQ3M0jkQkOhf6l0w9GF2EZaV/1oheofm39sneN7Q5NnK0AS8fpYmbQeq175XhCl6Fd
5KWVmbHP6ffVmCarCdfVN0C8o3d8mUQ3fcOJPEdmbqyvfV8QIxMkAlnjCv8yXKBL4fYxWqlisU7l
fOGqFCObDk3pvBgeBzHD/micrMq6sH3SKC7k3Mm9KZR56WwmUDQIT86E6h258NneYlfGXg0xS290
0OmM/Td2ltaCdjE0Z5HZ8mURM9NCndo4JTOipIEqIy9PsdRqyrJfKWvb0DKrBp75hGRer4e72WjK
uz5bhjIqhyF97LKle4aAVmPDmhVhLYaE+17w/ijXfLbBfPHmbI3sGbhIYPZZFTXrWLwWtVjBL+n1
ExQIXAhiNO4C5C0nYUqE2VJPLuy8sV97352vitXAxyuQAvCiyRAmSuvYlSi00D4ct7AyyuBVahRb
sc/ksCAYqe9u3cktgR138AvBLnnHwWizW5p8GsMpk49m2+CUVbNxKMTovkoreZzY4DyuXb36h07Y
S1h0dfpt4YIcssFTaseAcnkAIeYAOLQ7tIRlOoR6No4nkjSwKDMhBa7u9cFj0AzBmwUY7lMhk/YN
1fz6TXGDx8CTzWubruRA+gtGnrkbHph8aqEzNeOVJvvyy4pd7WBVRsJYB6HDOVt0m2fZzImkF7nP
ptIp3aNHHxCJvikOpaPkI4Mhi/c/mheG3lj7wrX6FzbG3W3QgPMxlip4qGu5XqZ90e1mjyOXBU2d
nxtbHy6ksqfbBsPUJ0m+2btVwsoKzW4Zz/ZS8+Vh23pjWIO6nKU3nfJptlo2in5zSNzajlncoPxk
IRecVqhWVwnH290KKu7R59x+6VZ/+MQDP4XvKr3r1dAGBiBuvq+CxLlCe2lY0VAHVeyvS2Nxv8tm
j3+nvS0Rh9ympOV0EW2lvpdT0b2IQdkpa591vZKBrS6ZcpTsrer2E8L9oObMrgHje6V/NFCjRaNY
7Rt/TC00I1L7qiUmA6yrxbFX8N5LPVODx55CbOFflY4FIG+nEypOHlYViORq0kR6y/6vOsPlaZ6q
Qb7yM5i7h9x46msqmEJ5xXkOCma3jjDyi6AV5helAS0ncAIfFnMC9Zib49iB09l0/kFmeJd20kp/
H+h1E1zUmS9iFIY2bn2UmLEfrDUxVusQ4IyzkubcavRDl4vWeVxrV58GedUFIxIkYybl7NTY0MSs
2dbuPAzhInJn/PS7LBDyHoDKWBM50C7ZZY1dgqAt2WARWJLE0A7e2PfrPc4UqbLDVnrocQCGq2pL
rlpLGtdFybiWjCXDo3KJnFolH8FsRR9Zykg/Td7a4rvVK/eKWV9CRIFBiYh50nGHJ+wsK0CnEDzm
4JD4pKcgDpPjOLge6WjkUhWfVmtJTNh/c6cHZElx2Okn30argm9taWScjb2jHgIwipCATKCCMpRY
yKsy0uxgfsgtWu7QzOzqrl0MbT1MLvsOfBGdqV9NQTE3kSlRmFx7FcdpzHRtjVt2rheFSZqBa3jl
xaAtM3E4FcahYIVCVzf6XONUMetyG/EI06lvhsEufEwWbuFW5N8oaFu71kd4FyljwdljG5hIroAR
wTmoGwQI0TrMXRNa9bI+MNwpymOT2067Sydnui5z+ukYduZ8tFLb8GPX1zOP+XIhjVOZYhwKhXK8
JTSnefnkDuZARFcwe1FdJHYfena5ZYWxTX4yhCa/jpury5LAKA7ELRiwaMbMVNDx3DnT2gjVKHMs
MsUy937R7NajMFP+klcRJyncJz48DbfHO4dQ57u7TFSwFNLOmAFC1Z7hZTthzq3jXBva6KpHZIZ1
ciw6335Nx/HLumbpY5qJL2kgnCKkTagfpskrdomfyIPOw0PnkHAlwixvvazAvJ0xwao9QRlBJDqx
gjBlxgsCv3bqB9ngupQSEr6CLcD5CsPgfUiTde+1uGC7dE6u0b75emRgDOrilYeNfRv0mfXgMX2Q
cT6yheR+4IYBz5NPX+Ehl3eia3p/13teetW3DYjirh/IIIJ4QehIg8Es1Oo5ONVtgSmx6ap9ifP4
oSl1YxcM8LjKxNGuzXK2L02BnK5NISAC3Evb2DQTwrmVpw7rbALmg8BV4XkOxq7fgYRrMf+BcDmJ
LQYpwJI5R12ZFpHt9qMIA6PGsdYyTVWn3uWP2y3ILx7WROZfExSZHQDNbIwlX8opXJdSnnnK8/DP
wXjFUCmrr7yF5J6nTr5XRPdEqgEjiqfd+MJOeN4jJw8OrR7Ue094xa1W6DIaIXQ+6039WBWMkVIa
t71nJsVLO5lDGzpW275YeiIvINCRTZPIufCjnBEurmaTPxoz0d7O5zGiCbduiKRTFyPJDO9lZnlf
yiQ1nkvDmq5GNIWxI7r2ZCFmeEIWgieQM20WoVXo3bWbJBZ1K4fjdhPa75hkadKXpt6e2rPZv7Wj
r+W7ys2R6CFzaN1T4zR5G/W49AZUUCtI4c6bCiOyKs6R0NXywrmuRG++ZVk2gL2seA9hUXmZH5X8
3ojFLPdEtgjnBIDS9GJa+BGMpsbj+6IW7fBZ0LVlUSksS//Cg3cCPqoRWnPUhtKNB1Fox7xzzMdN
0bo3CF5UYb5o4sZx5uJNjb7g8UDnuW9Vgk6/TRyLpDFfXgrgcdVGUDHl1Qwl4K00hzmPehbgY5iP
1fw+DAvfFb6U9GlKsF//OqKnAkBWjOOuKUYLaiIpNTxcSeg8bjPnbzbz52Rfe9lwaS/0b6FGOTLE
xC5ozk7rahYG+jo6T0NfVS+eGOeoZM4cV7pG3p+aPOMB3ZcfoFenhgvdYcqqw0RRBTlVbyZggxnc
zW4OKD3RF2vt2comQ4sUMZxduNS6I3ZS4McP0UpzE0V2VmeFXY77dHQR+dRlVJQUaXK3tbF4BZcu
N6mprSZZn5teNeWNicW4j+kqkpIjLXDbVUTSABu7HDTdLBobMrGVkMJmdLn1WjFz1kBUav5cJHuk
XOUMySFr3TaI6LZnW4T4YeteRR4PXGeJM5RVfhUqVkE2uNZxSerycvHJ7oEdq+bAILpnZGoFJJkd
UUCOnYJe/pymJda2eOKrgsAHl5DVyHDEle0O+3RL6jupTGkkBHUwI51dhjK/BtDaoQJ7SHQTVdBB
IOEfmlgutqYXt4USJZ8DsRt9rmCsKNQpYzhL/vxvtRZ4OtexL5olDkQ2O8/YCM3s4buMQBObFGao
gm1pbxrJLC6hqW2iUpSsm46G7+HqfQWMByLhwFJm5fvWGX2A119MmUbSk88ATqOzTYrJ5RHBcTw8
KQL0Ov9qoKDE+18E+mJHKu1VVx5WdFd8WjzyirbA866asSb5Y1BLc2kp/rwVtiv63z5Cjm1ttLyB
bCgX72iX5daFrlS3tCjk84Eah94h7fYfZBkTAwnec/Tx1yY2A0p3EXBiLvhm+8G3D/ng1csi0AeM
7PhzgFTwpyZ7lzaznVc7MaEFD5gdNK1/tVL6+btEI5aVefmYBEKFht0F9s5bVss+oEirn4SvqkcN
3TcpJi3wRRjUfHd26KDrrzocxBX9kJ5J/NNuH2TxKFFQz+FKxtUdRiYFVJ4V3QVknfGWofF4RKGQ
X7V6YkWlCUmjMJaF2DurxkYwBkgUhVY9kGU7eaeOEs4LrUYsdjg3U9kc5KDjr5l9gTOY/Uv5VUC4
3oBQdp0Q1+DbKibxdrnvcw3PfTpp1Y4KlA4xKYTjHKRrD3Wc1P78pq3JvIjQSKfOuPfLvHTiKW+a
dwmeDABJQc6l3qwaZmZdFka2o5yQ/VEBDR2/ptq8TVyoqM0mWsss3eMfGxPs1Ypd36Myu6CJEt1u
4SAuen80+tZ7qUZCavrIS8y0jRgoEgcZLt7Sn/HY6yo2dUcNz4hyEfSGUuD/iFAbdyAqlGGieGe4
RViqCRvC7qjDr2ekYHNIHqG380q3utBSwIY9Wxs2s7g+RI2o2FzI3vQbJ0AspQ0ZlAewBKs3p1po
4fo4dqLq8J4zMHtbkdJybyTBndL0lr9zFeR4ifl24cOO7SDxg12B6vebhqye4WEh0iuNY7j/QnM5
ZXdeUcut6rLM/EgF415IEDj5G0ektRys0S7u28lKrjHwpF9TaXDl/WmdMVIkisnICl05FLk+PWK4
VbeTJFruLLDXbdjQuuU09YhZAwQe3BuMD70YsMh0MhhakKOKavvzZNn4G52yt4/gxgqMM9J5AFvf
7gez0Z9d2Rth4OGQyeQWJ2v16xIinljOeD3J4DJVP6IIqaAahEE+BuMpJYiBY74h8Q38wgQPagLU
jmiXbjgSWMfNPdolFIAE9uV9nI4WMZVUPglTGKASGF+sdHOjp83SX1tKqKsU5IAf604qPMzElfg0
zd6AH27AjR6iU/W+2DLDM11TgN90IByasCeDoAmpqZc8dMskYLNednkW80Av8AQwLrldayYA4eoK
4e7KEetHbOl1vlu7mZ9JHYweCJprEY+W+GXq4fubST9H0+AsLx6nxXgJQUeCkOhG/74nz1Lxco7T
0RDkTIFqs722qsS89DP4LgjYE+hdklS6S03LzLelgsgza6K/xUVSRLgTzFdW6qph/+EFS5Q7fSEj
D9j4EqtpKUAGSLhaEExyv+L8lVZ1WRjm4uwHd3IAPAAxPzO5Ki2GAW29wD6ujZc8QItLLKghzy3a
Zx1or7PQFAQmK9Eu0Z16VxtF9ql0ZjlFPDep6qjP48ySnb9dN/dmsibG0JbZJme/qq3nDv1vGo6q
erH6un2WAzC7LG+YPeL1ifwgHbnlK/mSahPhuWU/a5FG5XEtFdqAnrnLlyZV2kkWfKljmZceKJ6h
vRgc4rTpyMsr5gLeUUt0/4mJce5xG6TumzChU8y23t+PcjFPZd+SrFeMEDio1vQaUXfDiMfre//Y
W1njxmugUTjVeTAfQAmO1T0u3jyWDLdiya1uR53lqB3li3HZLC1RqsVkAOdf5ucgGYxQ9EpHdwXm
GD5N8guGNz22HXt49Cn3D4adGG8t3shnIICLQ0IiF4594TMLe/96Rn56EOPAt85Xr1jnhluh9CWB
i0Y8Mt+D9RZQN6BBadj1geeBbGgzeiv2PWTT/PTV1Jnyc8GwI/ZnGpWO6PYVuIzRPml+ZT8QZm7X
kc1U/yREQ9wKecRVaVnvi2L6L3elYB4k33hAlfUYs4tFAvFMR0teyb20+9Z2boYi6zjle8gsqOZl
hy8bpcS8FHXHrgEpXAvhG5H3cgCCvYkjrFZHBHTSVVYX6wmL4TI8Jvk8Oe8OieHlsdgiuMiUtKU+
bIGVjj1JDq8SnTW7NpS7RWDkrh5jCTFWykYQPIQXlK7U55NaZqaYoWvOzt62m8n/Ahd9k5l1oqxg
Wk+ek+mgoMcGBW2sLW6aIrW2Uf9jlKOMR++/4NHmS4PBEvAI6Yei/aZ32uL1MYtWLCS7XkxLCcd5
zdMSHTv09c3eyD3YsQZJi3TVu7vR8gdamNyaXSmfWn9KxiJGIujT96E3yOfiXBRtD7C4n1ySfXa6
sFTfvalyHY0l5LeAmiedxKYkC1cQgt1IciNd8caiAWoO+sdNdVA4WTqPXvdZaelqOsDo/ZL/D5cm
QK1LbehpmC8L2E6VG82gOr1x/+fruZ+3y2wNPZSaCNzgO7CkYyfz824udxb0A2nufS1bsS006u/S
37oMKj5w8qv7X2EKfyjL/FlZuL2ia+gsKzeBHyvf32OtGc75g45j9hvBL9srjt911ZbTSHQYvZfZ
5D8Pow4bI8rygqXg9z/5byH5/igul7/in2m5//nfCefd3s0/f9P/jNxdvCKbu/6PeQ7XOUh2ICc/
ISC+/9CvMAegfOi2N13opobkXvo1UC1w/uF5+FMYmPA//pbDqIPpQxCHS/UjVHd7cX7/kP3f/2O5
G70WmQ3/ALphxHJ/h+PArcpd+sOGmVrSY5Gko9JEqopt+nd3sTRcIm+6NLtYmTHg1ahSl4oTYKq5
hMK1xxc9rT0GVk57n7OsOa8T4JPOr3UjagJV7AwPx1oxIHDbSXMubzJ/KGhBNZJ4KWMPc0AnQcyF
ESJdFF3s+DOgHp6im86/nDxChJzscqym9kpPWZ6FrVldAasvbz3i1Q81S6VD4iXewS4re4hwJidx
r0qX5iaTp5Jv6LXqlyTe1i0aM8xl4HHFUmqLuHE/58ps6SFZIxMdTBSDlSlCHjRzwCHIqKXtbHtC
hDVxeOpvZbm2r4gn/Ou1tBhoyNkfdvwDKatnd4aMipNsSmY/pfEI2AoC7tRPW0TAsZSm9j61svvF
E3lwYxWNfyKgSX5LZ1LDgdIK4zZnpXcYLEveY4eaLooSIW+4oNioIwtQFLs2HVNqsYYM7CjHNOaB
51Rv0sterNp746awqYl+MM/0hc0J2+jzGMzdfTFh3ywzf3zMxDA8AMiFlFVpq3zDfJw+SwzBAcJC
9h4uiQYqXBs6Lw4SiFslMQ8m3sVT5gSlF2Epl6/dMk8qMu3ps4s0nivdVG8kmw/HYM2HvWHn+fuq
q+oq1+WNtqbOBU8BdlbJul6KpBrhDXv93pv93owlxCJmxIsyJR9qWj5DL6Qc5Sopflut9Xuzp/pi
C5YQQFW7/KHM3GHmJgpLqKMdC3q6AzkJ1SfYptnnEv9mGaG9tIg3x42wq12nMNj2OYwbsXtQ/Obc
gKdO2upa2cHaR6oFUBQuBrOVDEsi9Sq9UDT1TRZXK96+kDHs9AsZuBybggRhYi+qfj3gVGtuc9cB
R9gt3lUq2zV21oVoDunX12LQiitTs4wlQsBga2Fr00SFTivSJ0Ku0HMHKrXfunliilGSU7FFXPJP
Cb0+rmJNPdZFLOtbvzHQCTnBHWy1DIOsthNZPUbZMuJwdc6Q0sb3xrPKky4ZTE8F9W7M7m852E02
X67gDPp9EQwNxvMiedZqN9Uuks7sil3QeMbXbtJ7FWb6pO7HdWqT3biUxssApbIBdNSpOwND2xeJ
YIhFzGS8IimTpAovA63r5FX+0bZK4kKlH7RQJRa6kpqFBHbYjP5CMZd+skY9u+z0zH5TAN0a2nZu
2s3AXh1F2vikWTOopyRe9NMclMEnZmwtRC8WZnSQ2Va3CjrGvZ819auTZsGjzIlA0act8VtapD25
yzdHwP3injDaZhtBN89FqnojAoYNAxkQp3wZPJvCb/EKQTnVshnVRlWzTXOCq8xkuMiK+M5gNmaH
uP+GndRpLZCe2zufFQLhJx7crJEmlZlTjok6UMQTDd1F2RosNXRCnFcrK3yuAyxM0Hcca9JavEgL
hH6gn87vTXJkDm2OQybWgiGxWcVK/cUsMzKhbE7UkeiqJQrYyxUHD3wjfESrO5f21nYGrTXcS2bj
XFivLj4TTtQtYWcM1sSJlqhTks6NvyH4xJfRW4Q82prfH1muMD9kb9nf2L3U3lvW3kwMjGK8XbqF
2yANUmyoCGsZetr2uNf8rPviTgvLaoa0L0gE0P/3OVFHpDGgS7ScRSZRwDjwJluChOGuKViaQMW5
UN4QMJ/XxQM+GIGSOZgusXiRHV2VFLmNd2HD4I4pKqu7ICPKd0zJNS9Kjs2WQc6B3u9T2jjq0G9D
89yyYV4y9qVV10rUCAC93V0HOeIrissZe5zhdnGLsoCdXTaaRP34xc285TypS7vqXDJtbTmJ/POq
pVVzXDybuf6zj1wFzQduD2MYnpVa2AAlGCbRjBTujVFMyZ6prbyHrKLfsyZK2UPS0njosk9jOj05
aCbuO8i398pA1R3qeZE8TdJtni1N+tBVvWaCE5qWTz5RVBxSE18rH7n3rU5a2C1zPwxJOK2jIS/t
c5DWfdSOK+IaR7JMNnjkQd9c8rMyGU12PkqXmLavPjOu4+26pbYHxp1xYSqCccnCMWG1yt696gze
/joP5rXjMGtleDskD7YvXTDt5fSJDtAn4nxMsm8WKs0b1nEKSLTWtVcLnRJQNCEeVu7xU8of/i7y
jhyeRTqHeejUfsbJ+qW0wStFa6etx9Soln1hL2Y4G4PaIcdUu5I2fYwV4oZLc1i9U5ZnoMSn4paY
BBk6HVuDpK16m0O2TO6nlUR7tzCvEZUwYmpWe8siUu0t1htQEFzPT7KdDWzbK+trW/MORSe1mxLg
h7Uzzcm5q4I1+wp1JT/mswZhXXaz4HWwAFwsq7fcQZKcDsESBKfRUP0Ta3gQfAYjPb5PrJmA1xJh
Tm1c8xGlY86aZdFjOANsJpQVdHdYgwko7gtwqOTHGLsMvwXbr8q+UWWdXK9eMJ96Hoyk/pjTuQn8
d73Ng3ejp3OHBO50zzmrwS/6lJSnvtXEobEyzWfuz1HD7ZfxkLbBl0coDb19PhblbRK00xeBHjgu
B8N9MdvcvzFZjeyGbDs0memYKGKnicA39LZm+9AswXOOVYgTO/Mzcdn1nTIivYGVw7pnCl5yLSkf
cHL0qCEQlfZHyws6HMkugkV2ikanX5nukPMcC4xGZ74PxE5EPPi58q25Lth303jGrrJAVnRB8Aau
F2VNsyFn0+luNcy2uByQONZHForZsyPgYLyaLl/xCI4BiEE5rRLeIFlT7PyvDQMB3XBov5MJuWVN
OIXEFGzUwg6AIbXv/Lkstea9GGfzKRiU98nYiIcd6MOOQRaETmiIHruHyFMEMnmgEl2QiRyAv9gg
FAtQit7GVLQ+8Ir2Rlpkjfzige89YtOobjuj2k12rV3x4Zj41WE1NuXQ/WKtzsj4SnTAHKfO8jcA
Z04qULsMd5YzlUukiNxGqSJZ/33yXSV39Wqud9lKvYPke9rokR99wd9qof473dGPzdF//lEv9j+w
hQpwGf1ZBxXnPZlq78N/tL/8B2gHVb/lqKH/Bcb7/vO/NlMeZLyN2cD0kXmu/8G5+y2g2vuHYZDr
Qfn8T2jeb4RzEHiBHWwUc2TTNgL/f3VV/j9wjPFADHxwe5sK/u90VVt79mNTBUGdfHvbMhwTVb7L
hvHn0QCOndKAxawfsc2SvPBLlWo388Jj0QfzMjXHOtcvekCOQaKejRLTJMu8Hy7e7fcG7seAqGDT
LP/Q1328BcYThkUmj21i5fz5LbQYl4Tvp/qxpcY7KxJDwIeHq+oFIiB9iotN9WlXLOBFSmHC5ng3
mS9sbGAVx+CJ02udXVPe+vshQMDgGeduS0OwnZE2pIi1MaW4F+827UbeZqFqYMiVX4qeoEb+40JF
w8z1sQfsgsEt7LXd4iCfbIdtIl3yZNPHZglXHVsFepLesoiDI8rAap4WvwyBQ1lw0HzEMkBVTeuS
DCUyL4r1zmaTE/oVR66v8VCkMrMGq9/15RVozrukWsWuTKnUKcXu3ODFsLRdn3qvkIu1HWcjrmWo
L5x3dYdCOct2qqVimeuIAMt76HKfCub2JGdRiAyC4EZTP7Auv017jzFx87YSrEp7G3XuVB3clbcx
DQN4GrY2NWPVA1oGkNj69N5Q4aeu6q+afnIoYpjYuz0vtu6RE96k20L3f4+V/0rkPXU8/rw/HsxE
r+ATWSD/fJh8/6nfUoSICjIs3yb9AJfqForwz+GMYdr/YDaibxi5D0cS1rnfRjQmmQio632MFxAT
OVD+dZgA57T4hZ6vb0MVfNR/6zD52Z734WIxTAAV2N91cIJb/tGP1AGA0qjllJrPzUSA80j4PCBL
C0wSIZzTeOdqznJRzHCIdzohhiDJ7fGxtHtajz5ous8/XL3/z7li/DyD/NVTQ0oE008dy4S7vdsf
ku7sZhFlwBgFdDwNbFoSvRAqr0VqQREAtWicbJ7MpJ7koaz9oYsAITCkB6rk2VvN1XwNhkG/4Xdk
rByrynhcHc03DovrJN8MmE7zX4xpzd85ST5cQK63mfmhV+hkMf3uHeeIRoCODGeoZWlKKvdaPY4g
EKz9APocwPYyG0Wcg3lmM+mytFpK3TrUbEgMxDrt8BVOMT1nTmBYjEiwZU9dZzoqZumUOL7aIrst
FZo/Vs99jFw1eOqz7hJOmzOTi6q517nMxvov3Fr//jEwfdYZHHou94b18Uf/8DF4i8ZqGV/5Gf9o
8NSmPCMJT4BFHopGzbfTLIMHkRjV859//D/PvDfH0WYG9KwAYcX2b9vb+uFlGRGmtujT5tz4BLtC
oVJnrBVwvZLs6c9faXs+/fD8+nilQGfOySMe877/u/tMEEG0dqgezwjp7VcwhGRTJINPd1KKbKd3
AJKoshe/jZBIT/Vf3TTbTfHzy3OjmDy/wV/wEP39y2OByhm0o6XdCMk4jpXzWlbbewCN1u9Yzbac
83z0h6nqPtIqWu8b2g6odsFiX80u6ozImgp0lwXeh0f0fKYVZ/6yfBMaIY26hiA0chBHyyMVxKq+
V5l/uCn4fT4klw+7G8cGNRD4TXYGP39QuqucxnES0khVUr/mrDSJS9XKAci7tWDqvCCst3xL/QAV
/NoBDGLdkkcsiL1fBm9d22jJUo/lWDF+y6XlfR0d+OR/lUro/NuHbGGPx2mJ0AVGg+NZP79Ll9GH
DjPKui5s2CKBHw9BttKdzgQaDaMimR4h6d1YLw6jrCwjksBoDr0pxaGyyUUqq66+F/CC59CrpvTz
VNTtiTioIRROJx5RMPuk0DYJg8AtdAkdC0vrpOib87SlMtH0oq7E30qY60dskzlm9RGla3VvFun/
Y+/MluNGsmz7K9fuO9IcM2B2u81uIBAjpyApaniBUaKIeXQADuDre4E5lKTKUlb1c1qbZVemREYE
Au7wc87ea9/BNTcn8gzc9qYn8ql/C39y1hwoPZ0N9gZS2peNUF52VayZUZFAV5esOVILgyk/ULTG
So66c0o8yRo6pdb8KV2RRLVk05dGtv3DAIKHmX7Zu7uIOu8IJMJ4bBPIynS9NcKtSAWIPvtvkVdp
1WqfhhKHQ9NIhrdI3Y966xcv6dg4rHuT7Kz0LUZrZKpHU5ZsLYjsDXNWw79FyTmFTBPbHfUacVyF
7RLNNSoAg8G4JnaV0iS7q/FvSd8gzouWW3/gUWOoAFAa0XW9W3yYSlp+Ruc3DzZaof3g00vf4VdZ
nj2n7kIppmzZjbkX7zTGnc+IHtUr5jTCxrCSETxWvYWQTWsembkmk83xSEhZt+aVFb1ZHir+Kke0
Nc6MILMRyfRbzJkbcfpz38LPrDUHzXyLROsIR4tXBAlVPYlpqVzD0zLupH5n9muo2mS605WDtKOI
LoNq+7LcoJNFhvySRIlhLB+l0qZV1uF3bOX1F2Mus97sUJkNQyNu+rzH7YVsqF32GNv6CIdQikkk
M4r6QWCKP2azaa75ZTRVkcoSN87Xhep8W0URz8O+yFUbYiOPRdAVvR7dUvE7eD7y2VXJlvhRv79y
ZG9yR6mIRAl6FDwLd46WZNHtyNIhaLIlPYUbju52uauKtPM3jEMRw4QTutFAi3zdZ1IbwX3CBhhB
haODSbdLkY1UhjLiVLAjG6BcAm+x2TErg1idoEw6jZw5OcfyDp1SCacgTr1XbRgZ5mxFbfTYorzB
u7HRZkenynR7186CapLtMh+kYHdDRhwnLkgsOS7wEDtZpbu5cMr5IKQsm8A2kGYE7mTPxb4DiEmG
sWMZ77WmXPQtlVtOmlteCu0W4aqGT6WvqvdZWfrl0ez8vghzYEv3y8DAZEcGnKGfE5VIlzCGxEj6
fdSNTfXAw9g8MXM28t3Q8A7Cui/iJfT0aaG9k82Nui49nE2hxlLp8Mzpw6kzbbvYxpEZD1sX7yx5
fK7kfFJBy16+Mv73yYnhDZRb0MBJe9SJRzsw5M2dAFtZa27TOmXaNEQ5egXVNT7sUDgegQnwaUEi
ki3aWUQFTrAmwtvhJr7bhDpMipremU5TNGfyhVucv7dZ85wqbp8YEM6kUuR4KEm1Tx1KipnSi3Vk
3OgLKIt0442WZj7OBZb3G6fxSX2qUBxc20PFI4nqJOcHaNBztQC56tVHup1VcmoB0Ew7KpAlPcOS
7h+tzLCf7SlCqubp3LxA7XAghtJZCF5EOkZwemEC0Q4Y2ofkxbYfC6U4WWRxNj4wUFefmy4x0ayS
sRp6wHNQz3sRv8cualC2VTcy08AgY11kb+uPeo/2c6NoBHlBDwB0CsEmZumhQ1yNycFFTXabaq7/
RJtqvTmzrJVMS2Qi76bZ6r1AtGuSZKIq3liNG0Y/8wTzn5A9cHeX7JLd1tP9iYxA6UfGXUYVl98b
XuVbx8nK1HDdT/16+KQWv7NzzZnCmpAWdazrhUTgySj7BcuOu3749a0r9ifeF5KfG8uu+BRDC/Vu
k+R1vgR+PrJ0moI216WC84qcfeBUEPNn7KlGXyW3rW7NDCPMJhF83ZCkh+tSS1B0EdnRIuCGuWWG
ZKrjcOTfmerwidhAkK+u5+S+Kp8QtPon6EopMecI/bgvmAM+qwp1JirTbL43+0nIc8wxNyNAFMf3
g8fTYi8rQYHux+1H4ApEd4FRS41T7cX+cIaegZpo7twW2TlQp31jcFlXU8X8JS9y+24aJIK7FhJO
/l4RtCkPCNnLV1CQ6x5CLESypQ4gFZc5UCJ3DYSS95qIyl2pmhhhn8U2N3cquU/xo55RC2f21jY6
A0ZdYVvuBv+C/9RltAzCwqhYJosWmf7Rqmq9/VqyIc8nT+eWCvEgcY9kNiPOHWLYMeQho9qz3g2G
E0R+0Y88aRk7cfRus0+dj8FTmzmmnxa/7/QXDIfMqUraQyN+JoNfNZX6alNT+MiPDV8L4TpIaUAu
j2N/Pc0uMs9RtuAa5MEqkZscFrXaT3EKrGPAIq/r68qZrCutR0oZJm1Vjud4Vk0SeLYsk0dOIvJF
4CzGg+qmctzkiWRo5qvRa3kKzO0DaXZ6+kGvyacZNwsnsPld0+Ny4ZdhzSKNCQXTSYsa9ZkMTW2E
0yodcrjw4V9IR4mWfYe7IQ3TZY1GTY0+M+8mklTsm9JpVgtFMwrn2tITvKEzpxsZKhwfmKW9iiw8
JGB0uz0pi1CfzKnbjgVWqf0Cbpu3ak3MIudoHYmSH+K07xG16Y9ZQmYkyyH1n7jXS3lX+URH7gaj
8SFVlgnWk2n4CIpYefqGzr37zsZjobYK17mFCa4AmN5GUG54uHNHh01q8m1SOJB1mpp9Xl+5XZOY
d/iFCucIF5x5dDpN9JvyTmvUtpQIr8nQKof+uiBSjzIS9udOJl6eYEgW4ji35DJj3sFYDjEjca/f
Co+/G7R/ETtJLvgq/vjXrZT3X2X/f57SLk5/6Kb89pO/92bdX9C4OCu7hf4npxR+6W+9Wc/4xbFh
ogEL4bxPu+V7xYspUDd5mANMeh3fKF7o6NKWZWJCogZHVcf/T9opjvdDDbuyXKiOLJCZOkXHPxFm
4pnEhCqLk6Ms3eHMHN42N5XRyDNPfGuLygSHNxOq8t7ETD6XMTYgDFWYLXR1AHShYYaKBhd/s989
+J7Og9cs/CeGyyjSVqMSfii/PteTDRKJULI8mIiUPcpocbvdkA3REtiapZAJeDaUUwtk7Hb05xyD
DXgfEvNOlQdDYdPNcQe92Yvf6RVPt81oryNaJ/vgK/XEuDByuPvl/G7px3WLY3aXjhrDLisbLrBA
9RPRdmSIkVRAzDkC+zFg223vbbwbV/wIocSdWP0NtXZJoyaTWwLL1KEz2/p6UTMpfNIU75euG88Z
dfZj1Mzmbu5kcmf4bBYbn81s4xdVDpSiJP4LdGsB+GidtyRqLh/iBHShgVs2wEeZ0hdp9TPaxXd1
TssFTM547VnzzhuLPsDEUqNfrslglqnVP+QQTu84EJuXiB4IGUcQRfUdmS984sLTlq0/RD6b9miF
RjPqkCPaYst7zhmqIp7EXFDSAHZdlJjme04EzYEwtSuXyeZeH5Lb2IOovTVmYRVbl2dTYNmEG1Yc
Ha2rXoMYvZGV05OqvOBsKJG+qKp/Z8k5I9E3XfRQGw0oo5z9ESLLyub7sIerxTMOfSY+IiaxtwOf
Jcyj/imqZnHyVfduzrFl+LOoPmF4nU960rhEJHrJ1s7nMNZ7ewsULL6XVmUSzI07Dg562d5wiCu5
1AVRDJuGtIVb1A/OHZT6aKsl7viRtDXjAoM+C+3Yma7mpfnawxBnEDovThi1aXy3qEyeJh/LEvbh
gEbHdAXaKsJe7ZBbXGnRRTf7DwgxiNTr3fyYOF0Un1UvivECZ7Run7s4lkw82wGlDIZup2xskhVb
8yF3LAYBwHSubClbB+VhySVTTdldD4b4RCT5cKM1hhYaSny1qvKTq1Qtg9Ku2uOYWQNgYFPczoWr
4xzqZlKX42R4XMBgoEmOitBB+zPAiRiG8iCswSaPw6mrAnK3Up+SeKmpUjEHNKHU8O/gCOj0zcK3
HNpuX4aA8kZ6B/UCPAmi0hU+JvIsJgRbl7Ex7pStf1yk/1F05GHT6wo7/NPNwSdSzA8sN2m7PQWS
sRcxOjI78h7jqPmKqz7CQY77NOyw6x/sYhy924RmBAw3Lw0yYsUOMXvOPb8h3rimTG5km57pP6oj
LnsmIbWz+gRw6CjjWvpyifdeNHUx7vjmY0mPcbjvejBmYLAofIboDhgT7KA2b7Adm+NWrlK0Qfj7
2TKTI5K1sb0Y+LKZ1UY62GNvmLNzboosp/fYVARoiNq+lrYZha5ZJ8ekjPSwbXq1cVxN2+oNaWBW
R4Nl0y/niqr2QARGss+9gmOzY2g7O5qxrolZ7bA1rMiBIv8wgUPellmrzl7q7qyqLzdNNOugPaSV
b/Iusy9JXeZh4+TjxgHjEnhjbgU471uEbyaeXQrs/WjJNBghQlyr0VZcgWxZHttC2Ee797rrCQX0
k4q35ICfB5HHW2CawBTSuPZgkJslRNSzg9DcQJe3rWGsHKclWkKbv3UubFFf65QyAIMtjTjftm4N
sbUH23SPuTN67FRdewEXbD56tpcE67BsS1wdJ8S5WSB5a1FNRkKR5x+XzB821uSqs23pdIq68VOR
k6+djEMybWx0uPgwHH0zLeNNscTzK86VkT913V1ix1A33BTl3xTJL0gUUMxQEuabxKn0bW0IFD7l
jHW3jrorBk2feLA4O9UX46FaWvQyRVSvZWGjlBOUZdp/MSqeNiFx8vIKw5G/G2P9Iab5fQCzJc6p
cLHdVV62L1wN3zwyC9l40NB5wIaVi7Wb9IHxYHSVOAqo9hyq8+ToKGsKmaOLs9PjBGAA4u1kI4yr
wdX981S5aYh+/j5yljlwmabtVeNLD8tTuoYJDnRCXc+i9mXvVYRaAoQ12mOLHXahcEQkJCbzrtNr
wr8mYw5slug1oJL0JhUTbs6i4Sm75D4lQ6qf5r6lezG056mE6SAwvxAA3ZEKUzYqzIqiuaIlEDPH
tJJjt/ifqdVJnLW7F4qfIRxy9bksrSEU+qyHw8DjRu+SowcZ5jCowtyWkXcz6tE9pYJ5g7mk2njD
aF/wh5S7TpM38ZzdD7CxLyrJ7iau64l0QoPVWNzEbrnsJif3eTRCjxAbZ5TOzl5ktwX+HlcbGzte
0FnT/M7K53mjBq7rPU6z2DktGekN17MUcR0aPDm7jZFOZrPphTkzR7VUPYvQoacuwgQL3PLAgNjX
PigJ9Z/JhEvfECeLEeA3q1w8DDlpgTjk4JnPh1aPH/K8drMtPAqOMhKhLIR/HZN/besQPgi7rFcC
Q/l1rgnK2pAN2uLXNNATNlm3vDebYXpfYkw4uX2mnwfc1XtUZKpHbkIIS6DP+XgS9LHY+ouKazAm
PdwSgQGvZMf0qKuf58zLtiiYs9OI8d/c2IZb3nsULSdCfyQNHztEBa12M5mML9S/2l72yr6Ts9fu
lNfqO7NDpYPZnu2VLgsXKJ/BtyYijp/gDcHOycoeU1ou3/ocBF11izVuxUJjWNWDrjY83RYSGKzG
PHfNUCZhT3Gmyw0ONJ9pcTaKnS15tm3oCBGsK92B5mpOVuQs9YoYV0+Ow1Ek83Auklw7am3rcPCj
pwsEEt7vLWkCDgTIfmnTXW63flh7/gLQgDCLbQ7m4KMk00HfTpnILh4W3vvMpxyjmYlBo6ZJt0du
N+06TziHRU8wjbY5KC/0sZ2LYbab+/fkvfhbKif9ivCfkqkxX/6HxUytnSPtPZz4AY/ogntz4zEJ
5OfTKJC1OdKe0tQI15+YGZMQB/geTgbqQ3PbIigdwztaqSXeQ/DIgrgRURLEg+nloHesCslZ3ouA
+UD/gc17CU0u0rn24fOvAaiza8Oj4huNUIbnq3fPh/UWqn7IZtofNk7I3sHpazlJeVthQdYDh5lQ
2NvJdWMrYJa0tq/U4NpHcvCQQVYQ1i+yoE8TQuEr0LI6XQgtyzx5WEDGbcHY52WC0PPJ58z9zpgd
9xxZOJGCFOrGlRQczbb40mP/Gteyib/Q/dCXpnw/R/R5nNi2doif4wAPjDh2xrx0AR1k56PZWKMK
pIeCMjVd9oHC8K8hBc9fDVqcQU9izzP7aXqCeK+HVJjOB0KoJBLfrnSjnYbnjeGEWAygh2W3g0hl
IhWEu0NPDHf47OZhbqX+3p/KIYTRNp4Xd1Q3BLyre+kS0ZlhFEbfjUgRHlvyDFiB+axR1zQK6Zo4
m0ZvurA1xj4o6yndmFHfhpqTODtjFO6LURnTFejE5YbSvXlAr+vaAft59lr3unz0KwGKShdFvLVJ
GjsRIxydyFkTJwEthlgjuz2LNnYu5tIr5hJNfTRw6oQa7eaN7lpNOCMZ5uwvnJCh0RDUbo/WOi/K
aqecxt5nAJ+O1N5YJP1CPTIHM3caQbooq7LbNO4gWGbleEMwgXFmk0AxWCYsFndEQj6y8wGsTINE
axFnlJkTzpZO9HU+Iu2twYpyYrCyM42CKAS73nKA6osvSe7Yy8FFrhqm7eC8MlxWL045AQBoCn+6
Hg1jMncKl96vo7+/6/+/qv8heTk/q//fken+rSKLyej6A7+rKAQGF+wj8Cidt7qfMfxvZT9l9i8C
LwugJMFcHUDm9yoKfR1WUqX/7nBxcbgIAbeTu5jBL12C//5/300+MQV99+/fCqHww3w/ySUGGwGW
SbsB8QS9Bd7ytyPrGttfUs/efA2zWVtyWtvNPO9KR/lPHBXMYz5NdHfHOG7O0rbkC2bwdD+lzoSW
uuoOHaNnOCH1hPcfKGqZ6tN9Qjz6HaYOiYWjLqbVebYxQRaOy6EsHStS95o7TxU4GX9Eef6O+DtC
PQ4DPhT2KDWigRJFpBHfBIb4VHdZJ31mr3rtvSJendPhoFbiBx5gd9BRU0fupGUnhuTt+EDBK6wH
uMEuSEJSuLDVZ3ghz1xLy7z1cKkEwFtHVFaNcOgfgKDdxNYyozMvGUdyCkpvmBMlgK0wg+KncKLH
Csfv49LX5oEPVeONGLTPnNrTRy+zOpKhgEFcYMbc9FPXHhc7jXdJHQ3PIGu/tobOcTZd17cjSGj1
65GCLvCnhXREhjNY1FyOazkowVApMbZnw13Kiuy/yptukjgfteOkajVvUYjG84NGGbEwgwIQFO9I
OOYgseeslAz7MRKoxw66wHNIzjw4H56g6ERxsFw3E/UrXwJZV0Y5Hv9uCP470iqdNfiz/eD/F8+f
n8vnb7eEX3/ktx3Bs37x6PWBcYa9q6OgYuX93gj0frFcgN4sfCYH/JMe4e8iTZvVz7pnn1ilF4SJ
/GNjEL8YCDJ8EH8O9z+m4v9kY/hhX1iDeVeqtY7MY8Wr/mjfzPTGsKRpaQdf06yME+K8HAbfko/f
XJM/EUz92G1cX8bFho/Bz2Qq82NQ8qLLbmaUoR3I6dAfCYzEHz8I77ZU8OH/QvWxbmXfiFbWjwQn
3WSfMwmoQXr6/VbHd5FJfzSjw6zX/q1wuvEa2i1kwUVMd4xtaAf+/MOhaP2nl0QMxIYvSJzQYYX/
INOBzm63uttFhxQHCS2Dtu6voB3GsOTgt9kovthn0daZxk4MMArgj3Ds2jsAiqp9a6OntMcRE94w
Vbi9s7Q7+PWEdmz2O/G5gjYMF036e0AK/h7VebovndkICCurTjjoy0uRg3EvtK5/p/dOdQKeTp49
U4ObaO7TGysmKmBrxlWyZz5fHtNYkn/ay/JiEH/1FXro8pTkVvfkNuhdhzkNlVswkoVMd1iwlF1b
luF4QZKZw8WQQ/m6mEt9uyDseYdzLttUjHp3dptUkAfwbg11pQ6ijmC+L62x90axtm5mRbw9qCQU
DvLs6n19Ax+DRDCGzc8c2bRD4azsq05Th5a9E8Hr5EcOph+j/iI98qqdpZzgKC7JsGEgihwAM9JO
IIP5mOaar/LtlFBEMIibVazkR9827FleJVWT7dzKZcSsIu7zQCRkXFDMlNXnoXObjxnhku8zPzfu
fezUWNCE9F8yj7RUJtMds/bSmOscrG5K3TJ6YAjwoyaf86Tw7ACMY3FLj9ADToeF/GrV559ncDhP
3rx23KK0g6a1Ui2zJZZogTP7NqUvlkypCKKJSWZCeFgoddF9JBl43NX0e2gHo2bcTMTKvnTrMyqp
ki9zlzXbmLrhHPveAC9lsRPGklycpIqK67Yol/eojLQL/r3lSiykgG3kpOegwEahbbFURWKj1cRd
Oal9jFA1HkZVydCc0/xK4Cd7iaXTf871OSvCJV6cKtT61D9xCeiJR86Xti/oa6jupipQ/RE6/iLM
if5Zbp0jrafvmMfvfAmsoI2aYq81HvZ4AGRQGlRFHoUlMFalzsZt+nOmdRaIoj4mDQdj0zMxJhF/
2f1kRgPysNqZwTg67X2kCuPKYQxuT8zfN57nWtzarB6aESOnaQtrkT5+nUqXBl2n9ddkSS+fe3LR
A75Z+3MD9PMWcQFpO0vf37d2rwVAdO9JVkvDwV4+aENn3hhLYoTUSPJGQ/IVKt9RDxWm3gBJ1Lhj
GHKpVPneNaPaOKQ57Cxr0wOjm3GjphQyEQItdDoDRORiM3sNh5tFZiPVcJnbIXPUOQ9mLFvLlcd0
YjoWviARJ0golsUm0nDtP+VSkcbIIH7ArsOFqNvtMI8ye7S6zItRVpMH543q0cXDEvq6dNcCB3Mw
wheY6viPOOL4vVdVezUujvth0izSaYlqMsCCeUqKbVpoM92sjDG2xWmoJ6owV0t8P+b2mmPbpGN8
47TQEqlEukrdxWDFMCg3TiuTsx9pIyRSUgrtj0YDbBKYexVpFMAdcS1P2aA0e9cCCnZf3Ami1ibp
CVo95TPxKN0DhiJIZXuMOvlHzW7yB38s030n1qlMXbr2YRR98eRGs7aGwxl0PmgZmSeqx1ps1DKq
YWNrib+36Xid4E23Vxht7AMyNOHSAppBmpSLrz8azPexpLXrf3YjJ3qY50F9cYwKQWulV83OAmpx
XM+pyPTR70LoLqxjI0V1Siflh305LBWC+AiMEYS0+owrGm2CO7r6Tnck58EuBYrV+H1QSeFNeJPp
6GpR5H8CS1kiXNCqhwU7A7C3ShsgvYyqvEym1Xy1HMu74o1wYszJ4Ts3s18uW6I2iyTsSGY/IuTw
bws7dZ6LkhqbwNqRnHfplhdN5avCmWyAak0Y4M9srS9fmV8XT6bop7siz5wFvmhZP8QlDqfN6tCn
DVvnzsC6LbZ/nwL/nVMguEaOGf96KoyAse6eX+pvj4G//swfhSFKeabAHNtMlLS4df44BupvNeMa
18TpwTco9v44Blo68nrDJMHhH6Pi3+tDzD++zhiZaSL9en7Jf3QM/FHpS2AUBzSf6omXI7iL9/Bt
fSjKhJ6YhmwLLlCb+TvU/t48fOhG36q6UyZKF5Rxjjc0wSYjCbWyr0wmcoDZSxK43B7n92w18Wkl
VOXmdaUhncaKCO0qFtnqVelSuR/yrJ8ixiqpnaZX9q814MJ/jYYDNkxe6x1gMtUu8QYL5zAlV/pY
whjCtua52ibBARzA6wTWeSL+C81QblLIYRWOohGzcdWt6TRO3zXzA1kbnBFDz4qVSydyGhL/Nk17
mnY+6oxN6YHRDxCOQbLGw4ltlHMD2yl55zViw18PiH83U/6imUIzm/voZ6umqr5+6dMvQ//dwnn7
sd+FFPoveEeEjhYCD9nqcvtj4bgmGgvMDAJ3iaVTWyDv/saXYmPMIAWNosPjf/xRP1niF7xvju2h
caTu+Q99KdYbbubbcgMfAB4AQToOzQWBVv/7lWPTnQX0mI6HmpCgrUGEXJhgM2WO3H+YnfyzJ0ZG
5uQYhVgS/ID9Wm6mac5Re+VNIHrv0Ru9/KQRUn49AZUYvRWHqzlYSzoT05SG3DNDSD2vnDnohcvO
MkuxxTpqsiJaf9f4WookYvADjBKXhqWwhSQFJ9Ty8lBvYQDGPMBWIvkYYN/iNUUrtlkuP4yF/zjY
aY2AqjbAH2afHa0R26Lkr+f6AhR2dLtjM3YfdDy4wWKPJvhmGw9Z5D6B5LrPTP3z2PHyjt18KGo8
SHHPyY6wjgDHxkVPOIUaFZ/HaSb40137wdEz4u3Xc7XS+HgV4kdM4RUsJ809dp13JAKyR0/LpRnR
99JnNjdLlr8auTYB7+BS1syxtqLllxYjl8Di3MlH4DII71gCqNkii8029IsZqzaWxijJQFmbGPWB
Nk6zq8m23jqtw5/m1kV5Qx+uP5lZnBNSUC4b2BXVJp65BE1BHIHd68slrrH1zwV6cclLopGwGYO2
vH1l4vRreUMmU14GMfE7YjJBzLqDt/Xr6nWuWjSFZge4OEKZgdcWmbNfxF+iQtO5Dv4jJso+NKui
CaQAmLcSsXaIPj1itHEhdpkvH0E+5BSAOJNBMi47UIvLQXlcPROVHJIz94j+5vHtJknb2dvOViu3
jct9gLr1Uo6M5DvhPyJVG5Hv8g+GBpcx5U3FWW4dMfez32fQH2oI4yfX741wRFG3FT1/V/juTSr1
fNvWuBpRimSBEzlovFEWboYCkXNp2zfcz6/gLZizGbz1QqWfaTrw3S/8WxbBECGiq9qq3gO8ONb8
TMlVkjrjZsNtlmtyFfygk92Ht++7jKHtjQW3FVm5yy5OuGUYMPPVt/QMB8crTkKPX1nk3NU8DRCJ
cnd6LrdKva6FuO3ndwVJeBvHg/ip80ZYed5mbHLgA1wuBsePM7LqULWsE9dV0UlxxLpOXFaH78oP
LtTrwHH5hhmMZhuP1fh2MaqGRaE0/mqTl58JcjbCCAXpqTBI5bYibtoil9Fprnz9HhJfExiNAvFN
7wO1ftMQBW0YYZcj2Sg7i0sqRt5DnMizJ7VpH2NyujLbiFSsHmxCDk8/mJUJSJ6hIKZ+7jIOkYik
q/zaM1io2PiJBRgThOJzXITIHV4pRtPLmNg3b8vLRExwEPpggLsrvO1Qc25lPMkgtOTrhvORn+JE
VOApzBzoxLoMc7xEb9+tVvLxtai6ckiPZwvhFqia1seywLV5u8uJQl52Na7xvYytPERm7e8cMym2
SuN2frsB1jucJX5JrQXw/8w25o+sbwtn+eHta+4Hhnh9x2005UYfjpkePTcr98ZO+KgLumGSAnTt
EPkmuxckSyJT+Qr0/JWZuonojNUjNFZzafZ0jys9OqFlqa6Q8E839mTvPZV91mIOCRrJ1ldRbuQh
kcgpJgOBysNmndaLrV/NCBJ2rsNNVpGgeKUBnAUWwPbFyPWZ/ACPirtComnt/aQg+0Sb+GW6GgO6
Z07gMsLeYp+Qm9aQ3VE5EvZ+BWZySktBL8Q2CYaO2RQROYWR4qvT3NzfR4NxSYBb7Re9mvcoYtdm
9jgG9FKaIBp5CwoSx4YlUh84sfAPFzDh295k+LSS3xYtDoiRVDztkd+d3Nkdt0RnWxdjXhtMEVgG
G0Mijx3FzQRHAqMKHIS8hkGIEaPCpGVNN4Obv3KM49LMrIC3a+34dr7NS34lIQE+8hZ8JtbUy63m
2WyBlk2nhTjAO0NfMDHUbYGCp31tXf5zCRCLRd9sCCWZTpZWpDu96754AowzaZ6EMbXuU1mjJc61
5E5Tw41b9xmzAy8+zelEGacVstApqtEDGLmiEKwmjXpmKUB12EWJnIYTgROiO2QSvixd9tnI6gkd
T+bTlBHGox1DE5cMObJr7B0DA03BV2gKjBwbBqdoI1bU3yap0/4uiS2Hpp2jFzF6RhDIWTAzDg4n
um8Sek3SMM9tW+3U0O2H+Vu/0F78YqUC03ZsTvmr15ragjdIA78VsP2rAyzPeocEfPKbTacRP4vE
gDWfWaO2jXkUbXHSRte+qhdtV5iVkjeYFj33iGQf3kQ/L732YSYjJkjoFhZXUeKbzP071GpBO+dt
emOPjoFkjqJSu68Gjg+J6/xFy3Y98f9wrrHQoOKed4UDLIBz17cVQeGTHW/RxDy46TzvuyV5TXMe
LmblPQ5djbiBIiCwUu70b46Af9Iq/rF9y3mKglgnhQ9XsQsi5PvXxThozH7fDAddvW12rEEzzV8q
peWbqclff/5qP3Zu314Nj6BjYGCGf/jDqy0qhrC6VMOhmLlB1pOAn0daGJNM8Xfp/CuX4i+KANPm
cP7Nl7J97p9/I1rcPJdf/+v/vn+WMF1jhLjfFgG//djv5bNOuaubjDxsbkUbv8QfVcDqTnd/Kw34
dn8vAJjDciYHAMEPwek0eQu/Vc6W/Ytt0fBHgGgQs6nz7n6YpP5ssvr9DQSbmJHGr8W5jpSbCv77
23Wpl3bQ5OBwzqIHG1TpNFygxiBmmFQrP31zYf5kbXy/Jt9ejKIfqofwmSdhzP3+xWKbxzh4fOuS
aHPzEVaq8Tj3o/+Up33nbJC2Nx9jvMTP/ph1h//FS7MamW1jI+eifv/SqZbrUw/L6rL4Ey/td7g3
xllhL3EHR380vQmHlBSdYQaIvJld/Pzlv98V1k8OfMOA9Ujtxhf348sbZhpXflaYl6LU8pSxwIhZ
SPTD0pxSdtF0M61BNz9/TWMd2/xjC/ztRblVKC51BnQ/boFVU0VD3FBUYe4wHlHtmEdU3hg51rTC
p6a3vSsrNXnxQR86SZLS0L84CFQYxThch5aycN+4cTYdpNbhFVuWxXp2PIO+YmSPQj+Pq2B0my5k
hW5ko5fJdioq0/yVivEvh/+rHf3Hj0GCrW07BtoDNADff3We8sxhwjJ40QeNe2Xte04FDeudx4Tg
kQZKfQbpLV9+fvVWb/U/vSqsTx7FLAz+//ev6tCIzSa70y/06PXHSlsYDbhV8iqyqb3M+jLd21aj
3zADTYhaS4Z0//PX/+eF6QK4AUrrCJ/75se1Mvo+kO58QqqN4+0+XRfM7AMFiMdWv/n5S+l/cqOY
PD5w6TNCdYGIfv9ZQSL3lRCDfkH9NN1rTYLhdEx1Gk3YAuXLlFtEjglnXZ0CdyqBhiwWjfi7uywH
2Pnzd/NnHxwsLrslDQlkXD9sEgaxDH6LZu8y9C2LxHKjor4y+pKxTVrl/v9ikbhr4/Lt/1z7RwYD
Zy6RauZoXDpJ9HNF2BtGDLKtzoMrSPbtMirMUdJPx/4K66+AmFAC7YxhIOqaYrax1GfNGSdiqu0J
Z6gwyHHI/4e989qOW8my7RehB1zAvCbS0yZJUaJeMChSgneBgAl8fU9Qp24fqatVt/q5X1SqKpHI
BAJh9l5rrjHc0cqc79N0xFZV65y3TAT1PJ3DFPTm/s+37CPb9LfB6q+UBRq4gq7x79uAvExi4oNC
6xLHbAz3mFTk8WPczKpqX6SsjKhkN/lSa24gPZVwl5CtTuCJDrtjqytkdzDv2AQv01LKrRWb/Ttx
XPPDnz/nP5kF2R25Ae05PizVpl/HmUGLaPRi17oI4sjxfa23Gclc+2KZsYVqXP6rkY3K6Ne32DMF
o5o1l1RLM0DZ8OsVK5XYuVno/jKB8b4SqhKvcTivfzioKwd6gPfS8cgIi7MYJx+1rpTSzqTDx2wg
khEokFbvTjMy0k1mAI5q7Qv4QybOdUx83KKeVcODJpCG1z2mjysNiOLaMDL3ZPt8IZCjzdWfbyPf
4PevtWo0cDowcgFDkK7769daADj6XaaTS8MoAf2JRHKb+0Z+1zmlVsd6TBFK5v6YY5ERxHJExI3F
6T5ME/rd5SrbijRRuZGd2+OO8EB/PxLspo6p14Opqy3olpydRbxsydQM6Rmnk/GpNapEbU2/Ac83
JSB/IyDX0FKoKfJm5P00oCVOgRgUedkQi9DWl6FWKcWBCtZqFTS3Yx773TZoJBSB1i6NLxaayzur
0eWbWfTWFkgtKkSamahRNQrld01Z3jsrndbbDBdwc4bOTF2kc/L2HmhpU0VzSmFp4zbsdwWIGEid
vm+0zyBv82nrxL4PTbdLzU2HiN3bSHskCqMSiVwQ9YZaRiR5Bd86g0CBCGOHKo7LvCgSE4fBlSe7
05lxigPLvbaTYcWyjJzPAWE86gl0YeTT95Q0uSAXbHKhahF1PcxQrPngEu59eI0SX7CbxluCFsJn
jDEsu9RFrnw9rErXRoe7jmi5BFE85hXfUpgOEFyI1z502SZ88FnYAjIRjy2rQJ9pfkz7PWbe2KmN
KACMTqYJri3/OqDVNrAyW6kVrKTAARvB2aF9oW88p+muDWpI1j7RTZWCAstmFMVJliIyD9VbUBde
Q/JUah5QREjE/1VyK21X7iW8MdR37ctkmssXGKzZ2R6DeQtTieAGTpORyFa/d2jHe6Rozdcq7MWX
xkEB0Hlt+s5Amb8nQ5wrsApJvTUHHg/UZUUISwKLp8LnGzGwKhNDQFzPc7DRBu2MAGSPS2c4mlGq
tU+GCEiwG6loFFjr6jKsnvwRdHPIACh145OlWQWcsJQG6OQVEM6wkvOflj3ZgnqBmxlWumZDaY8Y
ZDK42i/EeHkOH7fIibTTuOwD1LDr5mcR80NTIAjYYLNorsyEnhOzvQHAJphWo32J+HBTJXH5aTZ6
npgmJeGWsBw6OqMfMq8g88gOmWZUUuIGI0f5AchmBBm7feFQzpP1rIWHmuWwdE1TEtIbUpZay8k8
+mJkys7c5DJgGVDRoj33NRbTRD3CZL+qyoDZqJrE6xwv4fNk2/17v6TuyaO0eG1QFcMlVyFylLiT
Nx1vaEC90uHX607w4Thx0MP1k/h5wEOzLTSZqkVd2E+dKdZ/1JThtVIj8zPTWYx7xQ2rBJKI4n9J
SLvvNwAXrFvbJKIOKzq2+n2AF/JV2qzUCGLgO25kauW3oImZYlZp1XXSVeF16IOExGXDop4ZzKgf
cyR7uOCa0EjeCTCix7gJelwg660MJVKrvh/468enxUFGacXp3Pm+Ydtpbyj963sCx/hrUYIbuaur
Qh6TBAbAsPBERpedobYn62m0lhA0KXqVgVSWZ6fM7SfY6CzPasatrNfdo7a591al+VK8klypIObw
PYNX8pCvfxulbslwydl9mqRHvQYlqyii1f69LVltP2z7OZFpuNOyXj98bBSWosMWj7LCe7Vn9vd5
X/JoOz7MbAf5u+uUPveCBs2pofF/a6a80l4Tm7e9xLZ+zTDi2dnrp62bjoWnb7ACUY5+MHOTTXjT
4GAQtGFewBCzmqOYMOQutkN26f2CAXxEi0L8VI/BnY5Czg6qQaQ5X3eGJAf9Y4MzrFuVAmvL+8/D
j7OuycjPV4iE0G4ZuUZBpckn98q9mYQOrtNKuK+p78CsYNnhA7Y2wBjKR/WU76AuxN9KA4MaGTPr
K2TFAqbEiOaUbRArDwEb0yVwp/4dzhLPqI3RFsAvfg8TiwW4dgVzG9B4JL1oVw+WttgYoAo+eTxp
MFVYv/g6zZUzGt4DviU8OkZa8mnHAdnZNLHiqnV44kuwbs0kZ2UClsJvzke2qy5AkeGmpWqSHisQ
OezSPPRH9FcWyAjIovkwsWAAK7fgnikrCJ9htPhPeRF05U6R13uAP8kYKdNSvKYVYliqOjQ9fk4C
RenMDxrTYkAlPQuvPS0cTFS8Ya23Xr6ihRDh5GE7pizEW1bTXGHPlEe2++QoxQ5PNbOpSZUs5NyH
iS0oYIL42VjhFx8YCRko3lfQGdXOzhbD2yaCN17Knk/yMRLdObf6qyljChAWe/QdJiImH4K/kv4+
nGPgGEGzPqC8A7u8J8ymO1bSwvyslpnmFsdRyoaeYlNkBxgzN/aUVI/azMWrk+coVQzkbFGYcwwh
Oth6mpyVQ+PYENpBiueYVHUWti9e0q48DGuaSXjhG7ISsUcmTxPlW4ME8OPAu0xG+7JYDq9owhE1
Y+pGNcOR9mnAP/TU0Bt1dhSn5/sFmAmoy3V0fiybekFFt21LAD5OsILcFrQt17VNCG8+2NUWrAcn
mfWuyXacwy2RNuWylevHST2+Bb4b97UdUOVEdZqE12VR81ot2om3vrPAVKGCS+25T5iOsoKXiwYq
s2PaS8rHAJVmOEjItB/SLPYcsgX87kgcOdAGEQ6leCBCqJZRPbmo0g1pilccZYwa/jWcFEjYTyX5
jaeia4xmh1RhKs/V6PHTJZ2+7pGg04khEhfc6GVdXDJkfsx9s50bIHotJnm2Isl6JAeltNB1Y0x8
3ICfc9F6cB9zm3lhnVhl4rPifIxdSOS8k7PCQTNTF/0mWYYuH+PTxRR7yCkEHMYaNMMNHUCGSGAO
0MoF1rE00TL4a0BUUxX8oEFHLB3EFXk08jqk9N7CUQHD9vQxKjzSaJZNYcfWreeiCrVW0GAu1moD
9i9SI70aWROId3JsVuegEfkE/fQHKZBzbrL1CxlTxejLpCgx5E38f5qNkNwy3wOtc/kKDDnrSaTI
ULcUv3mz/LhjhaET79DXYdDQKmK2dzLrDlzsAtl8YVCbhgUdRE1M2h8zoFsoOEYN6PYqwmK/Lt/Q
QSEA+BOvzboAQaZPHD1FLThRvL8J7vJ9ZwTQMeph/bT5oHjNnG5l8SStnh8q7UrcQBzVnkPK8M+J
SPjeiOJwcU62SygQvdyZrHv2QsvjaAWkzqphBD5j9WRI/ITXkAzIpxABEGhW/obRblrxIp+UGNiE
JDBQnk0Y6geibdfvizHv3iVD83EI5uoOlcxbSoY6kah5j8O5W3ErvDuQePIfiUPGm2938cbxOFJH
Y0NivbPKOfOsZUXS2bREipJnuAqqvWfyLbjPGbijTSOmZT4YQ+7sgVljKiZJCWY28NVT1tKtcFww
/xGrJihox56PtdXWOirbtr6JG6f5Ec6kGO89cpTucXwwwrD8KqzAc0/4fLdO/uc8XklXkCXZUw2w
ZuFL1uVpxUc91VTZhqgr48l4THKbx0PnjT+xqXKTHLHM91QAp03gTEw4wGpgq4zscap1S9elwfxA
LDg7vLkjNnO1hHwclIuSWRYq54oHgg4Tk9THx4P0QLHJbtgf4AXhk9LY4ffFKfP2Qse++N6wx2R1
CVsi7dY13DLgzdPsZgR9HAwTopXbM0ppIrulYk5rPPJLrqinyaOfNuF1FibuaWpDCJyzCJ8t4o7e
QXuTPYw4dE0Y4LmupHqUu6umeqgSZqvFy+wntAVl9DFvhnnB5BiyYGJ4w+lil+t+c8XwER4WZKQU
tpSvcPG3L+RH4a0k3OBVYvi4JTuOTWpsoN1oxN5L1pkZZiArEGe79GiTEfbdHT1ARaIdeOPUioGC
ZhReGz93GB01EoOVuSrqwD35/mL6Jw5sszr2nG9oPQ/yAEto2JeubZN/0CvxahaL9RQEFiU78kqy
iDoPt8TPDZaNOLY5SVQeC4s3au8ppWK9XTrfObVitm7lkqzTwceWGUPjDy+xcTKGdWWiBq38YOdp
ZSMbHdKnVA7zpzlFtJq6OvvUDkmBrxWg/E5w2ln2LIgDMkuvIjcD2ZdxLw2vIdxxCetg50hnPtqJ
MN6G1hHvGMdBirGr/IH4sme7PWGqZ19lU7noTUJO+uZQUlz54vJxYe/FMfl+XVcT5t41c3cWzoxJ
2kcqkORe9rlqVfII05CQtAFq0hbpvXnQARGCodPGn1Iaq29Np/lNojaznp1yHSb3S21wYi3NZLLW
Zi1tXrhJ3stHWeH/ZF7/osNDYT78o0fmrihfqSW8/r2/89cP/dXfCSEMQ8qhfEgdFR90SEHmH745
06GVQxeSJcZcGyz8X/9wyaweOQxt/l9hUv+QRjrkRgkYxh4XWX8u+LcaPOLX6i4l89W4QkXf4hOw
lfq9uivRRNSzZ3VnFp5567jlXqUjeMVKBReBOL85CTL4WIv7dBG7QpJw+ylVIn8vEUGxF56Jil+1
xVWYxUz9hiOfBmAtV0ESZvk9hg35dZSZ/yJQ3Z9TKymv1JTb29AA8MSGOavO9hwz6RfhuFVjXl/n
bWc0LzXBdDf4StvlUGnrkCCWjhLE7O2+GicZvoxIJYIjKezr7Mkb8WWc5iG410jqtj52wOvcbpS7
cz4iDcKkDbLXcU06GD5CDxrZAJwiuhBMuSKDSEGzxJdKBK5ZZCAfqonA9+m2TF2cP3s290t72yA+
5sQ+99KPfGq2bnxkF+zIeVc1nWlU55rGHAHGnR2jg0WB7VcEQdokHEybuOR+Yu3W1TCt7ZEQOvsw
or6OrDS2zLdpKvtpgYiYCegMRd2LRW7qvEGzWf0UcHofak4SIgyqWj9lnmmwdK61FXnrLhHEC9aT
aA2tTv1iExCjuuTvS0w0oSgiVSVabMekyVyWdndMDmSjx/LWr5RxMtmM3pskrm6IgnQ2eADwMpPi
eUoNYzwkorUf8f/jpXd6c0HrVE8XC/Lx3qOy+Oq3YEimcig5X+oUdGLf7cegKq4RzjmHpncrSHxq
OBT12BFTWDceyrZyOAVMcf6QFvuqqput46XJnbDxsaD3mbfYTYqtq9hL517SYKsK44tkX/k5rg1F
BRECGU6CsYUs6X3Cb5VcnKTr7yeIHJeyLcYXEJ3zlqyx+AyIbL6s9tC9Ruf/XPZzfF/ajf6MCIoI
vWkYyLomT52NY+bfhvTHn8kHdY6sD8adMcdkfvR0A/doBZ1rlPe4P6jWw3j1ZaGf2y4AAEn84KfO
s6BVarANG2qpCTGxeefMUVZJf44aapanWtreamUAPE/GkDpNxFmCFi6SZ6dtnKtw8TlBWFjqn9zQ
6qlxtTLOt0Mhyx/W5EIqcHw2KpukqesdOw/OlPRQ72W2IC2cBFR7f9vng4to0Jn9a8Jvk2TD/rOs
oXgM492QJCxK89wc6SsTwJprnvVQ9vKSll79jDSkxn/pt98mO/1sdQRFUUoKzjzpaqdb0qF13xKb
RjjjJfb69Fy7s0SV4yxfBmepKjAAs/2WU7y9MpbaJ4q8c/zzVM6oa/L2+xh28ZEifLdLseLyBP38
MSyC4Yvp5eVnXSzZZ2dSmUAdFBSfO5Y15IS8YZ6h5AESsr0L/Unts9a7mpocUEqQlYdcOgTihLU4
T3O/5taStdZu+FmDPCBi6Bex5HgKPDO7r+N8XkNkZxkRYuIwijkxQfQlTTJTBmoxo9OAIweieeIJ
GR49bqRzJRwFw4xa0U9nqonYzLSwn124sHdQpD5li3zMW8N/n0WDWcYMR7PYiIlmZWS3S/7k0x66
qkjpuTYV+CAv7zk+ZskJHYx/oyeMtk0z9I9kDJRbIc3mzRsIvm6npbl34nD5thKxO5DOJTsZOIzs
DRP3U5K6AsVOSX7QVHWaDKkwuaG5PLwoqMM1CtCIk6FJYrRlLRG7yTOn9OS1d9iwrWzRqB+7a45z
0w6uwbwFceN8gQ2cQZfx7YC+/qSv7ZkNiVt4E0UOZRu8cW5q3lrdbADytYgpJ6C7uRR5z3awVRbH
u4Et2NhnbI/LOOO8Te2DxrBNBY1IZpeCR5FMzuOo4uBbMVXslAdy+5zoo0wGtUI/uAalnmasxesg
JGUNL+aMpCHq8k/XE35i1TGJ8UGKYmxyzRs/5HSnia+69QFgEik6kKdF17AkJCtLT00VEA3Uaoua
J2E3t2ToFAxR0UTKnN861rwHa/L0KTFiSKhpn6AWjfuTKNrwoCgigoO00R1D5n1DJiR+NIb7Trah
fU1BuldozSpyg8N813GM4CU3ipsJbMFN6BTFdWoSkISU+C01iXzvzLXdMc+fGlM+EqZjRgG8GuyN
HBqywUv3GYw96upLeOks2exorqfUY2BMHqlD3ZbFmOzJQo+3spbW56wT7iFPhLnnfX/LEfE9IMqb
orQrm6fEt5hBUtmeJ2qNZA3ForwRDZo00dfjTVObyZEgRPD3XuWpg4sb/cLIrba1yfGQTjmIHYiU
5sZurZJtjxs8JzTkznxCvbWnFqubaFG+ARSt7uGHin2JffBk1SQMm4Cht9BvsmvEAP6G83tzUMM8
bN1hVi+2lOCfgwblq198Vb31LSexNoKotlzjJCLNw+unlAJcV23qvsHuWAFt087c/7CIxt0NQMAe
c9MTO4ykEpQxbBM3aBBsSSN+zEarv/VMXx2m0On4FJm8GxPk27t8CeWaLlIF1FlS44SBkdp5Gol6
+iaBw30lwm/YJ1NQvFcBWVHUjXiuQfA1Dcrvssj6VT/sw1Et0LMK/hbT0d9oxAjHMVMAlij4bumF
k9OtMqDgrZG/hTneSVWmxoHyhbFxacJciOJ2znafZ/tW5d1pYEOCsroMjw5dgD3Wf4LlpkYcEMqN
V1nVQJ4tZ6I0lQXAy0QxF80tvDnH7+s3eKmcjNzyKRsSKxp06h2n0aEyKG4Wd2qJJq/g2SDs2DeW
eOvM9jIQBrmpszoHabccmKKNjSaC2cqIjExTjxzfgqRybPake5vNrd/Ki2/2B9Kn6PhWOFKrgvJC
Wj8EhirOebMke+K8g00H3H9DjYBYgjQ990u52vnLG6cyjIcQa+ShRLd/dHUOe8fB7lXU91pm6Z5u
Pb2Bxqgjr9SXcBwsLJxFCS+obbZqaestdlPKa+lgHerRWZiEfecOHyYo4tDwn5RL/vuSxw3tA+t7
F3vGDiYKITUVsYB2BsxkjAsIzLUzXCbbCt8ycup3PojoTdMbR28ea3QTY8BivKRAF2lqmmE7nOZK
hse8TgwqKktwrpS+lJn4Ssrmp/87S/3/GM1AkK36nP/ZM3PzmtXf/36Q+usn/jpIeejkHE+g3KQR
hMXlbwcpHzMZikr88Ry0frJG/iGW8/+DfTdrl89wDFYOwH+J5Th8wQgl88JE4MJBz/+3zlK/tN0x
5OAIckx+D2VnPG3eb213HQJKVZqUPZI4ad0KDeDx7m93459I5H4VLKyXgLLA2Q+DGh8Z7davnf14
GkojgS52HGNnUywBPk0MAh639P/d8//FVdZP8bcEEIkGggx4ruLXX3vjazN/V+LfkvH89y/ym37K
zxrQ0COXGBbmmovOsNN/+/O3+FVOwiUCG9ESuATkOzAo/N8u4c2AqEdSGY4Ty8pmNMIkytrmAnPu
IFLi5P98tf/2ZD6uhooT0AFCzg8j1d/uGRT8WYnGl0fdwIQ3e/7IQKvtyqT9y6b6Pyre/tmlVrAG
8FiyjNzfcRNmj9/Ini2+WBokTzNpCDQeR+vGVGPxL4SJv4rrft5DdKQgfslU44q/3UML/LsuQbUd
awkCtMDFdcRFoHH3L/OmS+bqANFV/7tjg1u5liKcNbCJysRvFxVZbNlGk/VH5AxiY7v84YFDwE/O
H39+ar/K+H5+P5LgeHNRR2FS/U3aBmW1XdrWkMdKp866dyVt0OiC/FTYgLDKUnb37CHx/5dLejOU
8/wvrr++r/+lzPrr+o7DtOURI2Wbv73PqODhyBfQ2IPKgM9IpXTjddOnP3/JX+VAPy/i2AxMJFVM
kb796+s8k/KhVWjLo1KddSCXYqJVj+X/trTxWi2aQuk4hHDzJdizP1/6n40fx/aEjfj8Q0f866VD
4c5WYjvymGMO21EwVZxJDbJ1faLpuo0DQRh1pIp3f74sus91kPx6Zy0A0HzZVfhmWb8L99aUVchE
aAaEUcu3Bh0lkDETS5M/MeuIuCgfMBih1ymH+Exhg6zU3uER5DM5VfM4HbJWymc7XRwaFjAPtlL5
F1tUo+DINE/XIdnXe5Ce+JTUPO7Jn2YfatpABlaHyJMuMCP5uZ9f9d7oR0HTfq2CdpsHQb8rG2s8
DrmMxIf2yAgt8IJkxNzQCFnRiNA2vYwzkCeH/JSapX9lBov3YlR+DX4AOAKOMsO7wuqnI3w+/S41
xHilkmpgoM4KTvJQDNcDNvxPxHqX27RlL537HbyAyj/HWUUv2wDE10NpOrg2lNHCVp/mWuMYjNly
GYNf7hoaJCe34kBbDpa7J2YH78vcWjeBydEid7BrMgmND46v+CVFoK79JecIzZZeb0aAizdx7LAU
5ky7STOklzgfpzdInvoyLs7Q47ObGQZYog6UU76vjKovxKfLfFshjvjkQcdyttNifZdyNkoOMK76
YXAwI4MsL9VzaGdBCqoTtfiIGzLy1xssXOum4YSuNhXCxoj2uret2lhBQ46xmCCaIcxE1PBT+XwF
m0flR0OZG7ecq7+r3uBErdXwni/zJ3exv4d1KF5mWySROxjZFwUEA6Jqxy1BO8POdHK/A9SSITDs
biFhlhkjLwFtblDGqWdifwCmznyOfPaLcxWK/hmdrh/RX/KvqmAAn1gRweGgIj7AxkgvAEFyHKIQ
gEPZyv1kB+ahIcOGmoJHTEwYawI5iNrOIyoGyRn9hQ1n0uMC9oJ1pss5/1RBQah6Pj4WzTI8qjbm
H0v24pvVln4hHB13HJ3jM9Ji0huNZtihLXDvgpDbiXDOivHutfbWZtt0q6Ywz0+57VX7tuxwyM8g
FAlakrH1gGgiuWgkR495jdiaokUm7ugu5Yc0ScyD5cr4W4yAN2SUGPGtPYVNHBWp78PZteoB22Ts
3oH5sLcax1c0L4l71q3sEJ/41gNY2fFEedG7jw0HjugaJuBDEb6m+f8cV91yUQiXJtRfo3kc0s6z
iYQHJUJXv5wjKrgxoJQ1e7ud6D86VKUPDUjQHy5CjR9GgpG+N3oyrn0r/JZiz94lA5VUaO2BuTN6
GptxE673IzYLb4uY+70kyQGg6Dhjf05a82j1UFkreAfX9H7cJ5Oa1i7WWFC5mLAOgV/LA8Tx6Utg
x+PXOhbpxaw6k0OjXXrrkThD2JNhOK7wCr1ZRa/OHYeX28GZp1fpOPVNPSTh3WwtzhMRQrqAfEF6
/NxZ4mqyE33PoRjvaCuDe3p/9Styy+ki9aoCyVN1O/edB0nE1zd9F4qronVqWuxijFqtvMeWyjnH
LL0cu8kIMOSZNhfo6Hunm9KO1UXSq6s3ixkX/qbGtLKlGN7sx3gyyer1IEGnZZM+UiLM36nq90dr
ZBIqjIr+fGyJ7Yy7bt+ihzrAc0yqbd9mZK+z59oNpttdlZO3rOa0Dh6dXeFNwwTG7xRx6m3z0I8j
26+XM582ebIJ1ThTV+6uRG7TKBZx1kW5R1jVRlR5eMLfJfbkfnlb303Ck+jDZo+uusH0nBgHmRYZ
5QTPYUwEmEX3HBDwU2opT4guSr5GRz5yjNBn58erCMiGVBKNseI+zA0bHBt+3X3NJuDb1CnFNDYW
l7Jxg0OamzpCjNp9zbJw2WEk94/KJkfNN3Gw2wkgI8yaEGuajEp1YOQtur3G+qb8msJuSafkR48Q
5FlzSL5D31+cP/65XXvisUqRluo5qWzql/50NxEkdtcHGvtoUDR6xxjGJa1Ro7tWQiT8xyWzpS3Y
OvSY6gYNvB/IijK/FYXqP/urrXGEpyQ3riQqNcs8fVMTCBvZfWI/uPUcv+Ru2jyPWUWweDjUByEW
ooEWy2StNqto6hBSmvNQnL1meEVNrU74EkDxJQMpMNi3idee1vRlLcfbkAywdFOn+OhRDWU3XjGP
N/SuCauHWDYfGyMk3y9oLeeEmwYwkBnAR8x7ay6I//IUBaPV1qtI6JEbc/aWY5gV3qM19+YXRRAV
ZtueR9dSAI5EG9TsZzzUE0s7cFkC0+PzvGCqI08Gg7/fGU9t5iGONEBP7QJnIR7bd+RpKJ30PcSD
dy5oITxW0hNXMUA1XMp47O0OBBJvvxEg5xLy5LRG8TyFsF/ruvMew24tOLgSErtCqJoUWFnlutj1
1O1/Gh8myOs7x8IR3IQ9iqAYsb8jtYuEEKEY1pvlTGGtOC+M6Mg3XbWrXLP+nrOGn+ze7J/6wlue
GUjJvZcayZ3Kh/CRhKQREheotEy29QGPvPdFcRZVFFPt+Lok2khHfVWHBzs25nuliuWyGOb4fcRI
+any2ziCFJVb29Xx/fM5FRBLfmiQ8LvZdaa9+eFZyUrstnHBJOMUxI7SDd8ZYs5e6qEPYJSNM0rY
QXx2Bu1+ho/gfs5Fq29Zqbx92qXGVmeZsTUAVx4RiJI0kRjyAUlZvYNJXu2MwplvP+66EliCmj4g
LL0wEYzQB0L+ml9R/7WguZNCXw/LFDUMxD0VdvPKh8K2wyilTpVWzq7tKiuaKePxEvuhPg/kkd0h
x05OCM0BU32M5SWwkPYYLjIPihNXC2KaW6poZOGBYYssV43dRoi6uMMxW52AzXtfQoArBxWbrtgE
GYuhubg8/qVbboq+WW6sDjt/QqWxikxdpEyBFswzI/tGQ2i+ZVLQJ7uN6ztfLiC9GzGgye5b/WyC
1xSEkKGDXAZN1c/CbVGGOt8MhZ/fOXhl9oNjF2d3qEhfQElzb/mTsYtlO991fs/S7ae1OvjIwsBQ
EC5ZbG1Lxhk5Xyl2tbkcT1Q7IWTHbt/eQJgHwVn7dfM0NHO9H5hw2APVfn+FbUDddQkdVYnIN0ow
tdCOsNozpbRp79gWCuuuqI2n3jQbGQUV0FPIoyuTgmnDTHpeTSVgyC19JnI8+njVSSmqD8qqy+dV
w72r2oVtdZhZ38wEFrxbAW1wp8n8psPAHqCr47E1KI2e054XM7OEfV7mabnIwvfPQNX1LlBansgC
HbFZ6LHtNlXojfNGjQ0zHUrP5WJ6gG82hlOCRIv5L080cRK1CeN0vB6UkUcx//SeMnBdbDAyxsfe
yt1DhmeBkO7YO0wdYh++0Z2fzkRihyIlig19ZTRk1aM9F9SZg7zeLe1HKbdREg2Rtr+SZUU0gF13
j87oaCQ+mXGVxOP90JLp0LgdlL3c+B502CYst/7iDKW1gYcYX/M1CiJmGmZOkfRyHwRy2tGvsQ9x
nI3Iu2N15cZCDhGCLH/HDjE9t4tAd5bqe7tFFVf0XvXm18Zbv4i72e6dvT1P1bpv605B6tsbf8me
poY8LBkYyZHZ6sCNGCNwsjWBeBzv6Ll9MWpHEnHtkG+a9R3ug4lOYeFI3BsB7eBatC4UgZbvW7eC
cAOSuVxm7PpmbokSRw8J1jmpd14GE2UDnHw4LPTZviZQ9glDR0i50cM87uZgaR5bAMNIUxIYGLAG
06s099r7ui7aL0ZSQHEhj/GlJxHjrR1979G3pDvTJ2iL0zDq5WxnYXFwy3Q4GmkhZhAenUuTQC73
eeLJRwIGADtUg6+jeZYY9RfP282QKqNYpumhDJd8D0GWapxZZuckp4mwsVT3LZRLdWXR6z5Chxch
osEmcSCZBwNMvau+/sb23nqZOY7fWIRCEu1oi+YyknJswPMeJtRftD3wnYSH3CAtTQUDr2JVgV4s
QmNVJEie4naOxTc3dbuJpvai71xL5ZcaXsGeRAX54kn2V5gzUvtWk3CA/orwVZwI9WcMdyADu3pw
ns11hfSsCqZjGqTHua6HqzQL3JsUN8pnCOXiOKtuOpciGa8mQxdvZAPF6SZFOgwLQ5Et4rfVe9X7
ZjR6lvva93lj84q0/tkC13YtFSdwz+CAvdFj7XLW7cEHaEO5n5zar0i4QUFOTuGY3jaG/l6MfvDF
bvx6Z4ZLECUJBBPRlzlhLjTE2OMtLIVpBcVyMOZp62nJTJaX+TFvxxLink+TqGS1PWtOFdsmdZbN
ZKF96ttl22fVEzSFL3ONUiJhlt9Qs8VzFyLiLqz2s3RyZ1t44Fc24Ke7AcxoqA5N6FVP9LCaa7WU
9omeF1spuF06TuiiFW0wGEenh2py5LjkGd+1KgFMTlKcLAwRz8roCDNqhwB8F/o328jiT6VjqGsW
xZJuhcxfZ8tpPuVd0X1ph3b2Dy1h3NYmI3mnOIyNiAV0SLY0rqHqCzIggJB9k81fUcrYSJ7JAjqP
9vCdHhMEVCq71xht6iuHne1b3eJg0TEMSs8obkmso1PYO0Z5UAU6y4lHdY3bg3Z02LXqlkJgcktb
24N9VOY9enTR3UgadFEvc/uB9/8dn+bK/8M0vRl8G2B1rJZz2PTDfWFSZHBh8j3PsndYuGh2kVUT
X3qcb98og31183766ur5cRns/j85O7Mlt5Ety/5KW72jDINjMut6IcEx5lnSCywkRWCeHePX90Lc
rNsKkh1sldnNNCmvFE6ADof7OXuvLda2FXYeon1tA2yMlb1UDLIi2vSBfG9iI0LCc+5NNW2yJWqA
tRW26nrqOnCGzPit4hRiQ2fJvtQTa2RxqVt7F2Km2caxHvw0R1giyP2LBYrfYO0Eg/3IUYf3SeBm
P/zMVr0ycF/EIPoLtdR0xCqW7lVDJR+IOfhtpw79PYpaP4PJ78ii7R3cKMYYX7nu1G+62uaOFY6z
qWYx5UJxuSl4vV7A+4jHqCvqddxGPLC1Syxvzp6KFpq7NhVzI42QhEnXfmZBTm6GcrL2ZETQBO+l
tSrT3H8tZh1oWvcOZUIjvrYw2ZAKQr7AQq/Z3Q6NiUAS9uh9PjUBO1yFenMmd4RaZ3d+pFi3dqWS
Tx5b+rUWdsa7FuR0VeOesCFSRPZ+HrY3uQkbLjUT80GA/Mjxkk6+0n6PaSb6YYIGkuV21ZVG6U1y
UDF1ttYW0xFIf6L3NmNnpA+EpKpggfIS+Xinbuq0fQzaCZUqNAxcX8W4kX39I3Rze0tKGm8sNoJ7
FlJlmxlud8lWDu2GwOXVBFXC/hfYUyvjjoQ0Wf40qrj83jiyrTgCVGHys4DtpCJ4bP0LdPhoVpQI
WSxknMdWV4ZxqaCHcq+jtA70ZZFX1bAw6qIEq5lTRqb7XrvX+VinMMoJXgGJ525Cgi68khLWo6U3
b8MgaUJObFVqaFN7dep/EUKW7c1UJ3zZNDkkVd1I9GISA8lyafs22lbB0bPn+Te/2Zn1nAXsjYVf
BFt2hcTXRM6vRo9ar0CdscQEd6uPfb9tB+vV5giCY+USQcYdeyiLyhllIqV1tF+CYIQLMfNurMqg
kJLk9Q2kcuwZiv8eghW4NVVFv2sG970ahPIc8Og96fg8yQBrCoKK3HrwPRI0bEQqZrEhTbjFplHl
ngV0lcgPKgBfF0KPq6CIFwWwkbk5pYNm/Fx/NRrgbXZE/dWu4nSvZd0TtsZpG1icbl2bQv7Xw53q
TBg0W1SBkNHRDs3ZQV2pmuKMDIea97HSqw0ngGFV+bZ6pt2izdbcz/VdrgzMMWZhpJBHZmF3mv4p
alsTJNTmo0g/+u3vQVKkV7BnXFFXUjcWeTuvoT+fKHvqcV9f7qnqPQAjCw63gcHjqHtgGxLEioqY
3A7EndkWlPQC6qRfj3LqpvIVzjVs5KD6YbiBGHzRiowezEc7BJMs9UiXmBYNXdWZ7+/UBYmZQiEM
SnPuHNjwZ+MvGdoctD/q+L4nbk/vix+WU5yhfJwb46C7E5lSt3ha662my6vJqjfCye6+vmMnJwfz
DwoKU9EEKPL5OlwkGH2ty3pb8gK7ClpV3+sFToOp66NvqBqZkoCjb4KaWmuJ9WhHwPG51s7xo2eo
KhxGAPQq4trDBoRAFm/MrIJtgMMK35S0loC9qstUQQCCzCj3vr7o4/vKeMAkXRZT/RjnUbG3ctDp
4daCI3AhrPHODjX7zHpyPBcNeugmWmEMvMYHrvLPCYILT051klbbSIJ1b8qC4KOyu7RjCppfX86J
kbgIB38+audZBH3wFTZRNI2jU2xZ2lANKXN0p/1Y1vHz1+Oc+JpIv9FVje+KlWtG7/x5RVaZJQYY
8GI7ReqqTl8VJ13GSb6MKn//9Uj6cbMRGt8fQx00GzmoWn5mMVTbuVTvchGgM7alXAxIYFZVl09P
o0ljGlqMjzZaUOIDKul/J6JFWcHMk6uYFtAGwMqcpWhQBcvElOxNJy73klSoXdCH05WPIfReVDni
zoCSMZsrSSSzjOXe7tLhui9ayljkbGKbouyw6K1oOnOhMwDpYG2mlUlxHzcNJCLzEMmSppNiuCD9
tlMTyhcXAOa11jn3xPlGr9nU2nv8qDRRUv97jeGM7KKRg9Ng7SyLSEeT9ow2i8P09gm6dr6UFmq5
Irsve+SnPqfLrEiqVZPM+ViRYaNujQ0ym/qCPNVOt/foc8nbFoXAaDL1npQOpEn8Zh7nePsyQVbM
F+z6y4H12nODfjnZweAJrtDlbumzuhHS9U/b7/MzL60Tcw3vi4aCg3cW7/2DueZnXUUbduS+xEpz
2eEV2PGtD9sgrqEWDr7Rb7+ecsedX8OYKVCmgOEKEeKg81sV8PZ6QkW3riPB4kRFtqqCWl5aRik3
vhPIy5D6yyNcl+AMhOLE40tbG2ODjhbnWHxRB2OnhK2Vbznrjt86q9d+QB7GJ6ZZ8dtfXyRdXlYj
Djz8c9hDpznCppNYgm3WAWtEC0gln3IwLD+s+zvMNJGzbOiywV7Xqdx9PfiJ62RfNacjm0gkaDZ/
Xj7sJGg5e+Y5xmtclVWfPwZEbi8xEtd/vQ2A38LzZKMwsl0Uhp9H4iDYBAUohy0M0pdxzHtPd7CZ
EtNl/PU0ZbuBYAphFDIM1Tq4prJBlRx0bUpzse29yaL6YsQ3fW9aCAWt3397AwU8ESyrcKhoJR1t
GaO0JGai4rJAd2yVciQKlWxhbdmkRtKcuYfHDyCDsbVha2DS1Zppy38u9mhntdDCWLWdFPEYGspL
NTm/48F4DHrrzB5kfpY/708ZCn2OxaWx5h8CmiAqRGOu0I01yhTdZr5yC5Oc0LSbFlPe7alVnNuN
nh7RZSvqzgK4QyOPIkrbKeYRK63b4zt8LfBlGnVS4V/HPRC2+hk40vHcFyobb+Nj18GIBzPSbDh3
SN9Otkrb7uEHYywgkcJSzwxzvLGZh0EjA3yK3cehsgpX7BBF/Ohtp+jKo2LnYlcOvBG/nofHSyWj
4MHTWJlhtBwykgZFH3L868m2NjjWctxbpnH7bufWXVxJumrOtDQARnw96AGDbZbmMCoLB/gyPD/W
4aPmE6bson9Jti4g+EWf4mtd5mUyXQ0urboPRCsQphScViEgx9iTCwakUe2NHKpgR55Cuu7ZFk2j
Wd27xGB7kGXYHMzbgqrQzQu0MdaTq/fWNpCNeebTn/xi4BAz4yAdiMMvhr5kiEGKR5cSVb6KRzfe
KwPFjq/v0clZhq4SQb+rI388eGYzUfEaAVG9zaWdQqjotmqCSdSW53YtJx5YOG7sbVmHLM6wn9cG
E/gsBOCchWgoDbrZfrgbLHVYf301p1Yg+J/oEUnFQvU139M/ZIJTrOpD0CoJCoIGjrfNa2owYTU3
Tfqzi8Xf76I5MyIT5ZUBvQ3S6efhcIdbHaqLhLOj/3u+d3Vk3WW1//L1VZ16eGakqY0kl4PB4TQe
miTXpoKHB7m0c5uMGnV23/xNxbVY14Hp/OrTMt6hYmnOvKpOrXlz7hj7aiSD9uHbg/qJGhqiS+C6
6DcyV14nIuXK+Bkz+gPL9ZnRTk14jj1Q9QUnyyO1YMo12hAQk20ZlMkms0wbeXmseF/fzANc278W
BW6irfM6MpA5H6yrbgs+wqTutnXaXn2OsJOsFRTHCz82upQCvd0/xRog67aQ3U015sm1mdrGJnQQ
dk1jadFdIk5Jq/x2lfYOTdm2jc+dbrWTd97mhM2TCS/zcONT+41q9lnG22YQ1Apl9apJt8Cy4TS7
yHZe2oHqhF2GVDJzI3pO+q7Z+W7xI6StO1ml3Jd9JnZUkdyFNeIwckOu4+sbeeJZo7HFFtQmv2ze
H36e/KnNZ4gGttt9Pv0uJ02u1RJFFXYMtxhfvx7rxO3QPoSG5qxYZdf9eSxdG1VVwF7ZTr72W6Xg
4GWm+tqMab4lnSteoRmWZ3YYJx46TaNsz46GN9aRvrmrCVyqg4LLi81vYRQoS92MUoqZeMHhrVRP
VU3mGC3Zbvv316ppyDmpSLFBPFwphUKmWu00xZaz2nVl9TXy3PQOWXKwCHEzYlcP/n7fxoBzGUDX
OP0eYmh5VnrZCMIGFDUAQKF1tCZzQ971wEm2pHGeG+/EO4fx2EPhh0a4+vGE/rFKZ34twqjg1g5d
gIRb1NhfiJcHSW/aZy7t5FCwmQ3CPMBrHr5ES1tEMss5omkkKtyC4pgWtS2ti6jVtDPL16k5CnyQ
6SlYVo50wB26mHyiMrBtsvaxDYs306we8R3Xiyio7gjfkH99OGIBw3QBmFXXKa4cPIDaQMFdb6ac
nL0JoY/d39dt7ZXUAc4MdGJh1gTFBkJg2YYQQvv56SunHhmIzxEwDcyXYBg2OKMfv570H8GKBxv6
T2McrspKnMRCMAaqXo2wu6jcN2Zj3usthEE/xSoZBcBFzL4uvZlj9FT0tY1igIZN6xBn1sOnXdW4
sJaFGJDBAAxY9c6YElYt6/0kRHinu/iG87Hzv/sluQUZ9Dhc1c5IfmLg73CrotZWgY+YWo1gL6aH
dz+5GYqLXMPdOMcsb9Su8l0OUENwE6cqu8MiikARYYgLgeRutLoZd6mJTqszwuyqU+qOcHf3EWBJ
s+QOY8emVlQvQtRCWxRK2aLop3Llt6GJYjDpLwthwO0HOLT++vaempu8xTHyYqGgT3GwfhLFRqyF
xdxEK/haDfIVnNKNMBQ4BMXKxxv3P3js2HOz2aN8f8zPNUOyS4xgzLeyCuea03WvJ7te5mc2r8cl
PzFzFQwKf9QILPfgssSQhAAC3HyLkvSuLKMa4ZCD/fSJTtQVXekl+eo/gjo/c2QyTo9LlZY7yuH6
cEPmllmVlb1JTQTr+bdwUHEJ1UK5Q+2upisa55xxKjPzV7BoKxLZUQopbc5CXundDmTjwox7ZWeo
rbLWpMiXPuowJly5wfhBG8uNf5pax0Ed6s0ysafAc6VmUXuxJw9Q24OeCFy1k0molowF3MWpBGLJ
5/HAyrwh/NZuYyedNiUU8TWOLv47EJ5l2MgYm56tP1eGee6rOLXQQtMgSQk/Al/IfMv+WNMjtTGz
POnyrSpfR7xDi7FXN4kmuzMz69Ra9Mc4hxsjsmWytHD7fOuYqQo9zGoBfoarrx+XU1sby4Dsb+r0
244Ir2pFWnUl6nxL08lZjma+4DD+UiQhwtpmPGM6OznYHGvLxhd32+EhwqpZjHKyMxDhWBkn0WnT
iXKNDAxBpTyHQj+1EFiU/XlbYNk72vymcDKtGCnFlsTsO72xraXmjy9FWr/JCPNWaJ25k0fpthzB
OT1w5J/LpDrwi8/zYmrKlPvLPi0esPtHk67tnanudzq1eFCDoABFWc3+W9e4j1Q/3I4BymZIGvmV
M9uQ3UKMTza+ADTaPincZ6bTqWnL92xQRqJ+exRU0Q9+oyQh25y+Kt8MN3gO9e4hNWgmfz2jTo5j
E6TOjtKafTOfb0PTkfhYIsrZchItqebI13xUeq9o6zMv0lPb1o84PkfFkcn/Pg9k9C4ybgRYwFO2
Wtigc+vzu7ow97Gj3aRF9UjQzplCxakJ/MeQhxvWeBIpQh01m83vm6At3lzc04Fv7euiO3PmME7N
X06kNMnYPnIWPigjyN4R5TTYGcuMPv6QYfneR6617OAFLinfBkulJMQpY0VeRdUsOFa0WZ5Vo/xx
u+ZFUFR58Sun2bY6smWsLZgNQlk/BJNbeE6epsvMb5z1YPfOs2OyamK1b1BNKM3gTclc2iz0d7XX
0bRjjx9K9UdctNd4EsuVZMsXOV2/yEaDiNhs1B9KlJe87HXzzGw6dRfc2alLiYN5e9iATdOyabCI
s/Mrp90kJ9LAVPECPOCCmumLjMb+zICnvuLZnoFj0KbYenjbyxgoNeTUbBtVroI4piUMbeL0SzC0
j5m+mYWpXz8wJy6R9/rsNnYx4hydLl1rdDKpG+k2gdO2CuvRusoh8mzHuGheYtCJW3RIP78e80Ov
cbAJRXujc1N5RDnaHsyuQCE8moSwbGsRC7sM+9Z6ECE5ZjlgkouwSNPnEtYB/EAkWx86ZSckf5bw
V7mSaIk2St8jmT3zoY7bfQJVAlWfedUGZad/fqKh003k8vFENxOZ1qMRiDWqNGPd+FAZCTEnyg1w
Q5ma6coNQF+M9GSQX4Mu+vqDGCfWsNkXjhxjRvaLw1KhijTCymSU4VsmzXvxIW6OjHS6Q2CZmxd8
XfZOxkgS8VkA600pImtKRh81qsPutjd6dT2OvvotFGy8dTmp39gW55uwZ0phm0jWKHvI3GrDtxFF
Jkt2txJWHK4QDAqvVvKZkF7ZqyFsbc8JLvQiMR4SIx9ueGxxooBxmF5Cp3X3qWp/J4o8OXMwP3X9
dMDwoNtzh/6wcES5LYZbY3D9aTI8hPhzt4M1RC8RyJb11/f61FCoL9Ea4EbntXHw1qTpVFXZ/Fpy
CyP0wCDNlh4CjAgwSIOXr8f6+N4OZ/1c/SX1nirjUXxrrlhpC+2Tw0FnkmMkaRjj+JiEtvGhYni5
nWoXWqH6t3LQ+2tdV4I7XSruEoJyuSlztd59fKC/QuFdRb/qoine5f+e/9qvooRcEYTyI2vn//7u
sUB8mn35RzZvxZwU1Bz+oU8/lsyefz7dHDD06TerD/DCXftWj/dvDRr+/477mf/k/+//+U9k0RkU
HuWm+eH+N0rgKOxoTU5w9JvS2dvHh9r9/q//+Ofv/ANwcNT/5EfMjRbKHaDY/ggKduz/RN1kmZDo
SMLBbM6U+28SHmwHAA0gP/kAqm4bzLZ/aHjEI7EFpl9DDAu8OZxlf0NwONybuGj0BGcEMof5pXq4
gAT9oE5OWbRbXW8DCaTZhfoqdAjKojVwVdkmRzWyp6Pcc0PIoX/cq9t/Tej/hYbvlr2hbP7rPw6e
KRqSc6YrZ182RlRUD339FY4Mt5sGXJwtuQv2mFkrDb+gN9osaf+DoeAHoBhCqnfUF0BK3WlaZs4M
IGDLqa71C6MJyxWd0+p/cFXcSnYDvB3oFc1v7j/OXRPGrnIUQsJVHaLNYEwVVmqJO2ew2389l/9P
MMK8dfxjnfi4gQbX9NF5JWJr/nr/GGroZIuenxuIwc7FhKzf5bwD3ocODDYAMEzChoKtC6heqYri
72pQ/ww+K5WYxZp72J+XQ4jhuZRyQ6uOwA/2catcE9WZk/3xHMFLD5GBUwshS0c914bgevhdfrup
ydCqmZs5oDITR3G3ikvqiGcu6mCTw0UhAeDZAlzJJueIamFWnW6EGvg+xJSAfJP6jR7MuxMU2UJL
swvLh7f29cycXxyfv0N2b/AfaIOgCDiqXCBwjkl0KtpNrJomlCw35ctyi9XXoxxsFz+ui+I17Gzk
FML82En8MVNwL2MKqpJ2Y0QIhw1FuSQT7wagHnm9avaXu+Gj0Q4eAQq/0NXNtN2w+dbwFoNf6DK5
gJxYkunqEn6YJD+/vsDDzvLHmPMJBLEDZSfi1D4/C2OYWE7f89iheBA3qKHS50Bt/Z2FQ3/bwsDz
2ure7kYHYLJofltSdfYgqbdtUBcbcBDdquVluqh7u/w1DIayI2fCXeAOrh4mpDQEteGeS/C9f/25
Pwg2B98/RVzgNhb7Clqk8/z445txGnJiC8ljFPUtlSOh9JiQwdF0K0UxVAxLGsg5B6a3wd1b6ekg
fqiTDcxbc8prW07GMsA7cEN2VnDmWTBPTE0gGhplF1yf/HPw0WDXW8lkpnIzyHCl+5RE2TcOy8qx
6N+Cz38aIgN7XG+5qVekU75HUVBfNsi+Ei8bKDR1lOGojMFGHHOV/WPpe34O9DvH0X0RtHp9rVuT
sqPOWnhVJ6XX26STVLJ2n9s+Up5l5/hL18ADTS3PXrMTjxadUTsrDH57mdQNsdMp8HL4oosh5UAg
kqe2d5rrRJDYMxpTsq6NNvJ6Rd4Uro3/O7IxawliVwdOSZdqOKovSl11mzgHue6b43syGvfSkQlq
8SDZIsWTN/zk/Mxu8niZcdDjGDQK5gPjUfFhgJbTmv38pTfhtZK01GEcdadFwyOmBUhpbaadWWZO
jmjObF1OLfN683maIcTvHHdKJI51f6c1GN604JebY4gycgEW3fr29bw+XrepabHa0DUDaIMg6PN4
TeB2Od+N3MRjSmYCFLtdUPSAONADel8PdTxNqT1wSKSk5dIbPJQYBK3ZxT32mI3rdOZFoVTaDrDl
ub7VyVGoBbJNATTOPfx8QZnqK5nENrJRrFqtCZJxlW1bBc7t1xdzED43q7S4GlpwDrtFjZb4wTiY
K2fEhdtsBjg2XgEBf20NJM5YDUIx4Tc2WwomPk3qYF87L7UebJDKROeWJYPL+bwsOSZbGNRBtCE1
GkGfL7dCSjlR3m42YkjtFX3HdO33sVwLoKUOadCTAIM4uKtaLd7SorfvKXz3sHPV7gq7jrE3k8I/
M4X1k5+J3jYtSorAR4rAQCgKKhWj2eRBm+/U2ly5KqzhCf/ctd/gBwrttvyOkYiwiEoZb9oyGpdW
RG8aB1pBhHP6lmpDdw2qBopo/6ONAeJWkSwfxhzabwmOdWsGYb/Px/RaUeW5zcXpC6CNjFLUEDz/
c2Hhj7Xe12o3G52emwoANKjtct32IngiTYyXfmXHnt9o6jKzLckbq872Yzi9OpH92NSWu2tLHw2v
U3crBBLuXTHZxaMjpjcs9fnecAi87stghCKLQMOAv7iuo+qcX+LQaPAxOzmw/PsKDmYn/iA+cDE2
m5FkiP1MiN9Lc8g9uAmejGoW+dYaF7ijdkZBTHpT0lH7+gExTs4C9GoqlQ8kMIePOykLoh/Ntpmt
qLCR29Qxf7KturUFZcHUVX8XaTe80FgPfzXYftsuWGIBDb3EIMuuC5q1rjaFV1MTXvSRhpvY1qHg
hgy4Gcx4RkYG2tuY042uffvBJkrdVOMCx6L7UjoEsWqdqV4CPZkrj8Wr3akP1shAgSABreyJ+zrz
Gj7eujkWp0FyzdBMqEedQhPlakKOTLPB0fSS+xsQQqmnTHj8iDo3zuwTTyzbFntgTp5ID9grHpwo
mjSBX86isymD/B3TGJkYWheDcyWk6evvcf5JBwsMI1FQoQ9BR/JQTFn5QVvavslMqoPHRDOClzid
Q8AIC0HQMyZpulAtxdn7FkllXw994l1oAT9EvWXMStVDdYUMIpDlREZtMFJ/96VzO9jVvSr899SW
PznyWmdeUIf1nPmpoVioo6xAOm1CB/v83Lu4OZB0MmU5huf3rcG+Z/QNb8zDbml005vqU1WJ4IAH
Y8nmRoD66Jqg9lR2K19f+snJZM76MXh6qJ4PlvWolZBRoFVtehLlPLW0LVCm+KeJoAGaG8bvXw93
4qVpzR6u2WkCdPLwjGgRxzFTuviSx5pORAlNaQJpfOaMePL+zr4LZhK39yNT4M91FfcjSnFBl4oz
MviGbgi9Lo9dkFsOCNwG93/QidZTwPSvevJUcG9r6WrolIsJadaZ5/X4UO58pAtzKCdc70jg3Y+t
OYUNKgijI3Y+DOxg3dTwJroRMFimKcsSZMkmtIlVLJJWPfNYHbb3PubarEjEjkJlHJ7g57mGr9LX
DUqAxAOJ8Gdp10QP9nUgbxpaHxn2lwI1StHyA2BpztFdHWxt01PjEqJ3Rj4eyg1l7K+6kE7CQpcS
WKwZnM0TPrHQoKS1KF6rtOwJZP78MUPFiejiWtUGR3G9bilArwTsphV7+ejMLTkxFE0+AewIbQB5
1wdrWkT+V1nVdrWRk5+9C2xVd1M+44EUi1zXryf8ybFmBxDQUpRAh6tamZeTLB0BcVOP6js6/da6
GIl0iWtJFfHfhcbbf62UfxbPTixi7HYpi7BFpDVyeG4kZiGg0cVIkYHBmgDJ8iELKh2mUzPBEcqg
nRXheGb5OHl5nK/xqAFPQPv6+VuDdJZLNzSrzajThMlMCAJRnOlerernrAvuoQBpnsnsNFRsmUT4
Iig5mMlOIrBlTBpTRNSk+FrjKOtlFIp+8lBy5OnSIi3Js9iTp8vK6HplzcmxHVZ0I4EvZ47JwxUZ
1Bh3PrrEZx0iQwhUHAg/QWmpFS2kX4WvRW8qVwnGvGYNFwZIfpMTXrvIuSRjaVvY6j23M3tt3Ruq
MV6YChAMcBY2FCxRIz8IklB7tFp9Iq9VDKa+jrVssFaGC4Twm0vIQvZmxZRmAiJeVSu8GMKaULU6
SurwqYGMiDwpp7qGA1zLxErB/r/PpmEAAkcWYXONhqN1roRsR//OarQ0X/N7pV9nPcGZA+wDN8k9
ZB4iuALCRhZIaxpFvG7NKn0AAWsRCJEriO3qBFT9GNR6jfI0es4I8iAplUCpeGcHfVAunbYgimpM
iNEFZjPm9WXccZwkmxOoHKjqpnehlHfmCJWko2l0QQfWV6k7EDnllRnJKYsuQmbyatMGG8mIkAO4
c1jyD6UZKfYcfYTrvPft7iGPRC1hblSufa8Crg9WZIEF7Y5N7LCunMGN1iIPSM4VZTBNS4TjOPiI
1yhWqT+X//Ccu8h5GtN5iuHAL4c0K4gmE2GnLeKyNAHVtXfUedcAWsoXn2jdb6niqPcyt2AFZXD6
lTHGpFK5N206rvOqWQ+hnd8DVVp0IiS1eiKiTRdAwBM3ydZB2+2NjsQzvWxe4wQ4jNkSoIHI2FiT
cElwpdKvunxs+Ay1vbGaXl25gOM2wp2KBTtmMtGILbpoRDn8tMGXAMSDgpTb3etUWea2MwZiRoZx
gZz1GVH7iqzq6tZ0s3qlqXl0mxgEkLVqpF04WRpeGYSnbDgtwIAgCnGYDHNjKtpdFM2BfOPgIzsW
CdTIpGVT0cBf5C3hNXgD74i82lVSQEXCQMG/kpuE6tLQi3qfDIPuTSpGw0Fi341Dv0PolGQXPe2u
iG/21nfEfaaEBCj2kCinqZ6WYFNaz9dHfTOxdb33g7T8QSatepmHtuONsrK8QZX1uwV0ZKnIrvQA
x6QbIpPNXQ2tZmHn/oDqKtJ3zUhkFUWKva4N68gstXVijt8yta2+Efi4tU1BBPX4zRz8fNVD76fZ
6X/LLCWoeQIzZ9e1dr7uFOg+k6k8Jq7j7xvfiDziVJyVGguF7wGpqYjdyQs5N9xHtdLdYg507pt2
4L1oNJcSNAkYegRfo5K/NRVs+Vnws42aLNvmBCy8iwYww5wHR4UrAYg/jYjSq5yg3wU7zZoEwiJy
5WNSOOG00Jk8Lxk+xcGzK84RvExZJOKg7b+X3PtrzHMR5REfqVqi7dQ2GFdKAS2HMFzngl8Uq4EH
AoCnbo7NpTP2Qd98ByFpN9Vi1H3RJ97U6PV3RSN9LgadtlB0PvPGVvTi12BPSbk1EmBmXubUNrG8
hWYTDqFYkjBX2yEmIB07U9lTnlUbirRVtK1r7tRCJjlIVSBYRI7Fw+1H4KqPlCza9bFVr0w3qq61
XnfWRdT1E5BMinHwK9Sfluqzn6S+W65IP0svSl6yv2TjBBZxiEGxjHszMi6HoaGJ3yX+u0txvyWa
wMo4fPud6k2jMzzRZ8re4YFa5AxmjfYjB3DkcUQzb9xcJ/XVxQnYIPraSHYsj84o4u9dw88ZiQ1Z
FVKv9pD2sQ0M+KZ0YTQvVOFogxDwM61l1zITQsOtvoWAC35VpUjWyaBU3+wKxH5c+zLdGYNM1tGo
Ni8m0WOcD4seso9vZtJrJ6JoYUYq5jJRBe4jy8Jcy4Zr11Zm4tmUkFecSt16nXBuQqpdFrMXPgq6
58rvg2nlmBE5mphwweAVwCHdZUZrcAdkiq58zzqyBwQUPqhZiPXHrlt93XA7lecchwYB22XihheB
PvFRraR77jBO9FeB7wc3kVM5wD3K6aqQDnnsoeCnGkTaCTWyyCHRTdIKR7vak0Id3sR9U/6gdKev
KJyZcAF4VFd4jqf1BBIKEe2ALRuGdHCDsgWcb2mG5g0PUcVDxbdLEb7aJxkcVTsMy5/1HPstppp8
4oj7HcXJuJmghm2ckJuq1GK8UJiad6VZlz/N+YS5zK2p7DyidKMNdzbamnBjWfZaEHC1qPalFruX
U9eUPyWQ1G8dvLLVZEP0JduDhJipDbmtFTiffTCzXVqXqEC3b8wbMVUKKqLCDW6GiIxG9rtZNv6e
4PfCJy71nryvhdEjsbvEmKuXHshXJEokpYNgysM4Z4VqfXKiC1V7LLXRvInMwn8qiWu6ttAe/rAC
K/EAZpKjoCt4HxbY9ZrfZmvoq0A61X5El+0FSttd1BkXjxNueJp5mD+gnRE5U/K3SxXAYQtUcSIO
22QHnqPyQftbpbs6mVNSpEsRx/tgO4bkVUULH//8Igj6VHrxVBbtYuI5p4yVNxhjKVo7NonMIDnM
pe+P6U6r5TzLSWgnVz7WzYcoC7tnsiNbe9kXfMjUVJN7R9blqxGH1oPiThWwqrwPb8gDh7nciLz+
hjJ/uHWspn1WyyG5J0BX3Og1oTVmrPn3legYKFHGtWvbpGKwyQhvRMNdc+JwvAVHOr6rExZhZRCo
NSna+/d6FosdOfU5fuyen1hMyT1b9uEJEWbze+o7oeynmpL4SoFn+G6XlPmWSLH9YkG9pcEDYSnQ
piwFHhcr+ZSRRKNY/r0IOXItcEBDIsy6zgIHBhj3dlKqmqXXEsw01qzwJk3iQltmuJpuMfhSxIX9
wXetNk4IfdconHzpNvK9cBTOTJ2axcsq66t3pYi1ZxGQfNn1jfZmdXFLsrk+VHesFtN7ocdlvbR0
wpiWdWy2b8QEo1LzO5u5X5bcFos3ebNR+0RDcMyWFwxsSmCIVFnNbKt7I3youpM+8KIWneu17Mby
+xD71Z0mneDGt8D2AfFxvKhxjB3rGEmro8PznSuBfKmiKFfvasVpWOPhgpm7Yiy4eY5hX3Em9tdQ
imoWMQw11E0lMiFylZ0fRGnLaz8rg02Xzk5WC3NSxWvz0qhFAtXKDqJb0JvlGrdy81SXHdmkU/gu
g4L/1JRl6fldafw03cBci5LQ3ZJ4cU83hnxpdoa10bhfCzqawktkzXOISme817J6uP3I3cyhtj3r
aSCWqVI8EO92Rbh6RC9SjTjL1BDqWje+JlV2D12128cZfGiMaNaN2mfadWiThW0ZpMoPaqRcYY4t
b/LR9B8sXy927kBQDItuNi20nGYjDGEVjbfcd+OYehHP5hXJkfVlHtj5PgjzccFWny0gttEFJdRX
uIgAS2wCkJOiM353qdhXkaqxpDn8y2iqVW5pJaF04mIgjOCF/ba6GKFd/nT7uc9UyHVIZXlX+QVR
aFXIhrSLCWBzhj64V/OwJ/8Gs0GRVp7bK1GwQBe5dfrplfpf9p3szokwzuIDziYCFnpOOEt7HEnx
iZOk2SWKSpyXr6g3SYYsuWlblF5+C9EBOtQdv7ApyvvKYwsznaXODe7bhkFa07dvWzK9FhSmxwWH
UvEK4dV6thqJJyOyn4dYzTaUS0P2gWzlFhkBSYsi6sOryKFwU2j6Duir9jNU/X7dOYq6kbo2eU7U
Ai7veBjBVstFn1AqDMbRumBzASpVmBv4XsWax4kFuIg5nQZW5f4f9s5kuXEkS9ev0tZ7pGEeFt0L
cCZFSqIUCkkbmEIRwuyAY3IAT38/RGZVZamyKruW16xyERYZEgkSg/s5//mHXVAEwceQ9+bXsbaN
S1AGM6yF0n4kvy5bjdSwWzyQl6/WFk+wv7x7jL7arTO0o9x61IVh0zXxBvFL/YM80MJc1XGXXmTG
bZCKIk6xwBU1y1o9JaFdZi2MZizoGSBgd0F+U++5FPR2nL1lhNgdYwjsXS4LjJZt7aaasvF+hmHe
pVq55VHcptacUag5DgWZ119K28E3L68oM+xhi4cnDs016tOrrzfzOi8t/9QSfI5NZ7JJHMw/sJt0
bsvaqSpYjIHB0KKYD9NUDWfXwbeBGk3LeeCIjKzjMSPnz0qqUGYzXM6mEbSl2OjwGDFDG85B1GXP
pWm7O8cAgAdaq9ix5sVAuE8xwg0iS95MgNl0dd6Q5iEu8xDVVKpfsZ85NqSg76OhWw1+m58LrjIW
kMpj1a8IK2fAEwrVdjfgvmQktdneGLXgOWBmSp/z1lRi4fc780rW+JNlHhzQcBg643mc8HGuTO+b
Mbs/oqaSr1SsxSuOeRWLVqt98QoHecvQx5vO68t71C8Eu0+NwdCbXKJVPEZJTTk07gezHNKjZlWK
rClPb729l6PNC4XtVreaismBFpNX3QLfVGR3+VlcMQbAhYV71MleyzIT96bEZclNwZEJoWQBzRLV
fS9aU/8m2iz5jtP5XK9Mcm5vJSyAo4MhyQN8QoJrGyoerltKkwP7nni1QSPVt6ixxp6DsX5htwQ7
mwuDaLkYQPJQRan5SH1MZ5pjZn2M87H9XuZV973tW0CEdurLj5zU7yRs5y561dvM+JYnDTs9VPrx
rpVj9GrmJFli2JZC48NKtv2uObVGuNM8BN5mzh3xUMiRhaFNRlVtvRhb2K0dKBCNfkyWaD+zp8Cp
RFE9JG6fO9SYVfSKHojXBPVIULiXBbmDC4/ObQR9tsvXQ8un3GQOdKm1gKXl0cSMHDRLbdGe0tnp
6Bt1MRj45eF3H28pXnnnWfPH6mAr4Md1YgeTtsPlnxKAtHC+Es1UcJMliwGr25QUrUXkcpW0ma2O
KIA+Ih11SBK8tNNgDKPYKT/MvueovbQmY61QIr/+ejKdQYt7BGWWka4wqIGZ5hnzWIX0E9UOq7R4
ZeFVSGDoT1DAwnv2wYE/JnZFmgH3wCxIaTDzEfmyAQp0a0pnNLadMzunqemqB4fQuJpLyLyVEETJ
98s9BzwE+UdOjAUshoEoVogf52Doho/BBRsNe9OpkzMGosljPg3mTvRCfC2NwLvPPSIfV3Xt648q
qdsJKqptRLc2KSrw6wad24OqnE9NaCAXD+dlgf+xwiVjxTXh2QX7T6Y1uAxncSD8umORMNvvKd1L
isyOinhqh/ZHmrVZsQv6hnToPijTbEeEqzmuCrQa1LtcznkvwP+OKl2i7bgPqegwo0eQTiIzIAp+
VgX2OzJ1Gh51FK+8VmP/Inl1cWgVCCPLlTmPc3GLY6O+kksJWXiCmAmiq5MvBpr+DfF7+pGZNNZp
ZW/dl7E/3sBlSp/mOVFfFJGrv8Lqv7E8fwM8oX3+nlz66X//9//ALv2/0VT/P+Kgct8aINZ/hYb/
gYP6UPVd8l/rNy7k3xFRf3vhXyKZ3V8gPjJCxK6eqov0nd9FMtu/6ExNGEkHTP2oMv5KRLWdX2gs
GVxZi/7/J0W1XQ73P/9tm7/YvsMMzV30WERzuf8OD5VwHpDj340D8fhB2sWYE1wZ6ybHWODu343G
A70VXRRJ7cQcdLj3sQXbzDamtWUx5xtvcTfS58G8Yik27Hy4CRtjmMhDMPxkHeeVIn/GLU9Wiz+m
ITt/n6f6QA2eZQIrLQMmpCuSTd7F17i29nYONymym2Jl2+JJ9fkd9yuLt4pJTSSRMKQ1JP68hf+F
l1fBxpjrcSiprx46IRNKCtNbzVZcXmxU/o/Cwle19Tp7PRG2/F3XgIh860tWZR/wI0mRifr7KZi6
a1a5DpZJjk0/lPXlNc3m/lhR/J8mLxmwRZMlDruUteusEOPNhKn+oSRzapNlc3ckYSTYdm1vUQZW
S63E6bw0Lj4uIfbh0XqgEqLOH6WVUI2KaT/rjb7Ra5tFyZHOjd74+6Iwr7WOHafVBca5zI0TAFy5
zkYCcmO/MwlkzrFCl360pTspCeyxq40v6FtknIP1K8xeqWRWXKzyNHeAJ56jeceSRArMxyMWcRtS
w2jGo8C72TKIt21H8NRifpCOkGs1JU8BrMMvqnTcA0YKw4sw8GdOWhms9cmqokvdTKZOZFCSkjcg
tcTQT9j5W/ODaMga7TcpHaz2ThNhMBytil6btz1VCqWPqNp5pTt4gOG03hG+TGj3dJWW8C9BHOga
6mOJ62EzDVLtSrNt9qbnjDuvFEKEKQOk27EU3VUjUb4D5KMH7UJ/bq0hZGLs3Hh5o68yY8SCW8tn
DZHngBY5zGDtXbQpJTNhrZXjGBM4WTdz05yrrEg1cBzQQN9zQt6o9djch1FAlfMi0bnNS2VGzrWZ
2V1hnGGjjOiaurZqMkVzmZc7ISsfFMby8BpWW5ze9X7e2XPddAROTubkflF63+oP2jC54OhakBVl
sDKXoau5xQHQH1M+gIsYbDyrVEy13JLsQglnFLrxtfLr8V6R0YpWIxOSUM/UyHBd1/CHY1qIZ5zW
t22wSTE3e0pyZzERnj2Mrzu3HM+5QfwWAZWSRIBYzuuKqfpVkANar1hJZB2yvSZP5A/l5UXLmBit
mCvot3hSusO20DxFtI5MyKg0OkEVmxnJnvoF5ckMt2ml/H56aKLEi6GrNuPXPC0A/R3pWq8ysc11
EZfxrUwmeUt/7G8AlwlASsjq3vEB9POM/HXDQEzfjFTae7yp6ju3bcRTMEpcxDxpgMqT1NkWuG4b
zcHMMhTnvhsd/NoDQnJaVBdh3I3O2tAwgQx1Q3hcciRnYeYQexgaQ2JCxWm7az944g63t3jnSRsr
8gGoMiPNJSrq8VQXNWozqcXzy89V/j8b4p+IMjD+WDg//3xDvCbV9x//dWiLN8H09m/KjN9e+NuG
SH6mYWKJhmoIdZmPGdVfN0R+tNg74WJKACCP5t+2Q/MXXoHWyl08ePAg4Ud/2Q95OyhdTOpgjv9b
mgxcI/9+L8Qka9E0UeiyYzPj/Tz4lE3cN2UQ4P5BcAcq9KQiOpy83U3sBxhGms6zAuY6k/iWsvzU
z5hALKH23gWv/oJ6eE4AGQmiJ2m2FHco4J+cSKchrguZbSsbkeDca8TRGB474ASxlg5YhQBIl7og
UdEcUauPqnkj8ePsKvJtNbUD9o3WXeMEq561m2CMnravST96vU8vJedxJb1aLIuwZD7nMxZwgFNS
fT5VgX7nGoTCBI16A9YgLoykicmelpUu/cBMH7Yw1gSLfvPiWeNOpThi/uQf5eKsjOEa4bOPAUW/
tc383E/znZ1NJz3mt5pMC8ckfZvqDq6knN8d8nqLwVjy754lmSMEC+P7WSYWGlN7j4uLGyqdFa1q
oxnM0r8YnfWcD8Wbp88GEm911Zv8vJyBrgRxs/PiI6sF0EbcZVurAOKySkUXEGO5PqjhkRiFqy9G
dwUlA/vzInhXUR7AQbdxaJpOwBvVYUYMt9IUUxv8Q1e2kx5NvOlWYz4+uvAAVW0/JxYIxFi8NTJ7
g9V18XBRcEPwt43NF1J2+oH7+53NormdrG4rA+JBtCVOB2J/CDub1CeTJtCsOFFm0uDPsdT2FFp4
PeRBt+q1oTp10CE3sbacy6R86w00qSQts48p8kSWY9U2v6DJ+U61+l1nqh0w98nw4ctog36qvUpb
Ya71YQEZbOi0znk+nkwuzt4nlICukW9IQ/s0Rx3Jkp0L1oap2zpvORADxGydBPZ80zjZEY+GJ2D+
iHC/8bHUSdDC3hHrABI5mEa9iUGRsG6O7341nwYzTldZ0qSXXHrP6ah/Yxe/BcwwVphsbiez289O
3+zlODzO0gHJqjtuVGsfl1wjTcfelnKPyKB+PrmEom2U4nqivLKOgcedMM4Y0kqztMK61Z9EbLwH
FhBIOTaCfR8PcW94lE3/CA/2o8Q4faW7MKf6cny0IphpOfTRbWFWwWZ2tWRlGCkp6st5NwSZQ4H9
zHgQBq/tXGrY2dtueR3fE+0gozJluc+p10wkNHM7asZ4qQmff80iQAAPGB2NZTTcWy63XTHGESns
QPxT0A176U0DjnfOcGhL1z9AZdJu82QqNgsMdCuwldzqSTEcy0S2wByF9d4Z7es0NMSk+XkNs2es
UomIM0/qbB2U0lp7+azeIq8i8yNmZO7uMqxznqANPJWj5vbrmSCmlEwTUNokutgif20IeFnlRMSN
iYvXNNPWmgybzRJaaECwdAmFT3FsOkI1y0LXk5dCS+5ERUmJNflTpZHT3vYOEee980YaY/MuBFE5
QlsUpq4MfY8heT0H7rYk6HpN8np0Z3ROx6CG23/OTKZBVR22OH+EyaCv3NE0tpZHQcGnAIgAawHr
NvT1iA7t1ta9fjea3HRT7j17mnvpmZYeoqH50FSDf3T+J/56Cxfmdx0Nqzj2fZilo3FzPbjcn7gy
aebaPTFh1d4eKBatHk+FyB8vqSNx9TXcf4+Z8/NozOuw4MQgHt3ZJ2JfYKteuJMn9jGP+loY+dEk
8it0yc37kyN9Im4uR4L/DrOf/uIPpO7K80YrQ4e6N7v8LYhYDZflODPUtLLasK0O/E3f/m4D/wOy
0ydO3a/H9NnA0eORl/SZVhVbIkh86tb91DnJxmmHx2rkwdYse6+0BUDh+4L/nZqW1e1fH/oz3/jX
Y+OTuPDU6Es/s0XrPCaRbvIXF6nGWmfwVe6miBkTy8WJHi/fk2rwrloyUfF8Y1QxtDy3AXbUTTK9
J3glxWI+4S/Lrkt6TRAAlGc92Xu+OimX5dt3zXqV29yrVXYWbrMtneEK4/9JJ8Nu7Y72pfcLbTVW
mCc4TlW/xDDjV/aCFf3rb/qJ3PXzi6JAMyGlGTqitE+3kFmkQVmZttgnZru1K/2OyJu7cmbe+ifH
+cTg/u1AiyWXA6jwD7JFSFH+yA+5V4PCPrQYPE1Gam9IKLQY8QUZiRH5uYuN8r4YpjvasfI+idlD
7Tn+kAPr8lKqMGTOQ8McTwjZojBQ/SNsp4vVDPgCstw7dVoS15O4O0ls63PsmNOujM16M6ZTeur1
pr0CDRIOw7bfm6l9RNZQbpTbVSeQ2o8odVxspAC9m9GvdqOWfUTV/OTH/XbuWjZvYIRkcvZJIlJY
nSSNWNT6uQfxwOznO2+SVmiavHfga6+Nk09gl9RY//pE/sEKs1BMEb8joDWdzzYfs6fhiaNZmE4o
cuEoJ0ZWNgdTk1BT1v5fH4sK+/NqZgEE4+ONkdoSQ8HPf4fPNOaUeoWNJ46TD1e7TY+Ykv/Jgvnz
Sfq0YuL8guHt8icmE5+OkSYSKp+ui30VDAy2UkLK7Gh+X1b6dLYgfDTEF5r2PtDMi4qCZIOiAwfW
6GubZd98dxAhg4Mm9BmeMHFjE08YpIf1VJ4NI/6YXeRHDBkx7bQYvdPEkU+kz+1Nkbqbwa+/+B3/
7EJXOdgTwpHCoW5BCdGtZCDrrdkADEEcMXf9WMNBM9MPh5EvMGp+Hhgg5Q6BK76bUaAiLh4dJoRC
JBC59e5aCTPZ2Nb8JzYv9h88sVwL/AEwQMAI7jPXFzpMN1ZTKfZGQaMwJCUpq0iCYSbkfGcmHhg9
kFdXTP4FvKUG0kKhMRsl8Yrcy1EuNpor+q2KyNDrXORGfaI/q6y21v5CPc8H9xIxJ1v1kXNJAjNb
Ow0rUV0h1yNL5Uk31TvAfEiy68NoUR0S70wcljbu8kR/mijEoPUk9c4q1A4S4TV2XIJwG+5Pm6F0
SFC0CgPNJgE5KshwdOanoG6G87++cf/gIWHPWP77ac1nmH9/46pYekWnsMFSvlhT4pBSrfg4tt6H
Uf1nLvCYJv7jc4IHDoaDDhMplFyfFlFpWxNCSlzzGrMVG8NFauJH2TFipwoMrs9ccUsySYbwZ7JM
AZw9p3FBaigFYF9FLiOcoF6lOOdvAhdcJsXggmmX/63NjRtt8G+LoGxXSUC1P4rKWlt1+15m83Us
plPpLZsxt1ls5W+RWqpURRD2rJ9lj0RnrEyigolV7TJ/C8/68rO9nO3RWqcOvxg0BJ5qjEazWg3b
OurB++cOV2AmXz+boEiM1VqRuXQUvXpMsf5Z+/jBr2ZJq+fM6rHpSGGaFtjUGh7N3LiTWnq0LKo1
w+vXqcin9fIXreRfomG5IeueKHG7aTfLY9SOzqXy1KMbLw3EIuPy3XrRclEt6VF2HmXur72a3240
55lJL48YHN6bwBnfm0U92nOCAd3OsH7LFTQAtozCfs6S4Qrvx11ZFZN4UR61ITvOJYyfJuYBJjH8
SFO8wwQTGBD6fNjydLiqOxeG85q0Shxzw7kM7bC2EC+ulsZohKZCnGJTneBWXorOfjab9M/2Y/cP
Hm9qHQejbNS3NlLcv791i8nKpGk7+Mx407toh2urs+8NtFmRw2O91F8/W+0KMHfbBVR6P595kXTb
SbWK8TEvkyUhch2OrEEekFzZWB6ZVpiKmqaPR/vYT/vCaDUatLyEAmWnJMUU8bvUiuBcNwFcgJh9
sZuxhBCs5WRHWBdTY43JuulpsCi39MYCedNTMihidLOFT2Ud0xiyHyYWeSlZTJntZf1jN7CCNmZ3
bYj/W5FKdR76/mo7fbqrCnfcpE1uraWaT2WiHrMIWx/UEnPoVNO72871tqm7K1mQGeC+e1m4yTSZ
/aNF0uxSzXfeX/bX/yBsf4KwLZU9e+8/R9gYnzVx+nfTpt9e8zfbE4zecTBh7gtchpP9X8E13/nF
xYKAaTLV/GKRwY/+YnvyNzjN0n9BY2tjb7J0Gsh7/53pEtvhp1UZCQEoX0ABg44OLfvypP2uegnM
SvhR5Rd7y49fVJ4Qq0o+9QZd2jNmOw/NoO3FQjX2S+OZXDRKQm/aUtIfu4WWDJHMPFiqnMAcIS0L
QzkHzOeLXTPp9dpbyM3MApqPiTWNjEeoz9VCgtYWOjSPtn7VflKkF7I0WyFUKT9Nt5Emxg040pWU
Of9OMfTJfYYqQqWKdyPL3VKS1BdS3dbTQtCGR72SQ3k7tcDJ9ULizmBzNwut22kjZ83C6a3AdPrH
JUR0FS9E8GShhNtww9VCEm+7+Ktrl2mI0Rok7IVK3i2k8myhl1N2pXdsV/B7F/I57LGNDRu9h5Xe
L/T0aSGqlzDWq97Axx25xbpZ6OzpQmzPF4q7tZDdgRhhpSwE+GahwquFFK9siLkYKH3vFsK8vVDn
idWwQ3g0b+YArR5m+BFyQkmfDzc+W8j3cyfiDVc1VAsxnzDdbQdTH2LvbbRQ93tNjvvaggY+epVx
DRaKf7eQ/ZGCb8tA3WN+XV5zitkbAskbqg5ElDlcwuLckH+l6L4ADKSQ+XMPSfEebah9sFqtWxFF
zzpSx0PzIC0NZ0+bBHo7n2bkUqXT7OPOlQy66/TSVIV6jgIm9IHjBk9jaZHvSpIIXOEKonXCdGjT
qhxaHRLVe4oORutEfEC7NsmN7Sy/fvHSjOoqI6foSeQYdjkF4hLdLAzglZ8kE6NAkxHrdXMDP9lf
16llcPICszfCpGcDa81aHJs2ioiSrHRxlNoMMUr6wpNUDrnSQqMq04sOmfzETNLYmsrLXj0TSgtp
rWTaIlOKnjIT1ohvReVmLNPqwSC5/cKySie0kA5gWGWvdR1BQgAwhyWR5vQ1ZUaoWAe3/W5yhvTS
d3kM+hvb46ZNW66fKkmJ6xSCTgfHkXUjfftN6hYR8DCrvzW9Zx00y+qzVdwSW4YHB7+TDOMdJxCU
cZzSOQwYFz9CT8ZXouMtkelO/Von8/sOSLB4cvoIQzGwAL68nOLp6hU6n7GsdIh7bg+pqXLcnBAL
rkPtF7yhgWeN3BRNKjYT8a3rsSvrl4Tnb5e6aLlw3QDyjca0dUNvsZGrDZFewNzgYMh52Bm9Vf9w
RiiMUV/VBHLyyTIMYfzt0Bu8fUEC0n08J7BSnYYW3YoS/94eFza21pUfxcINEo7oH9vMJuXbnRDi
pcsX/8mNRDbYffHGkl8sosw8OAOLyBpnmGmjBy0OFcrOXn/eaZnTcTSiQ0kfNSYocukIXurbQXWr
agI1QvhA0Orh9D7BEDK/gnfC+uhK27tvnNg+VHk0XulGEUE3VHtm3Hs2TmNLI9zb4qjRzRYYnyhw
TVV23zsvSS9Cr9xbhiLTCUTNvEZ65l+V1MpNwh1JQRs40WtgAhUoMs5hNEcjbzT4HNHDr39bxIn2
QCT1sJtdiFYylgF7fhdsfl6tUpXVQxpPLblFOXPRFSa1mEdmnLnJs50bQ7bAI9gAktDqxrx9r9BS
esXIXT/zB7KjF9x+p5UpqTeo3i6tSC6DnO56rX0cJPSwwaleRQqJugSpDPyz2fVQSeM7cENKli7Z
l1nz4ajgFFiQ4DrwV2F615HAaWtIdjSGT3HTumvGqP6Ni6aExsbZ5NRNZj1VgP+iunbsY31oWlj5
GKnhXiHcfCGA27i4A2t4Do6+dr3aWhkEulDgT5d0DNZqBO2IqiPZwwu4qY23xmhmW7+KwT7JMkh2
bpVnoR8M9maqmT16SBn3w1DUq87PZbLWGuO7wEV7kOYPMv6qEy1YfYJY0G6EWRoHnF3eG6PbC9+5
h4wOGD70FlSoOHrRYvO51fz3qcfdaBZtuS0GEtPLSeA9U1rTGq4mzEUa32FVu2710Fu2TbRzNn8v
BweGEJKvReq6pQt9EAyiANTzHdYDycpxZi5w6hrbUdLpZWrKsREzvrgTPDF4Uod8nMqDTvYEWQUy
X+t+DzIj8ijUgx4GJNWeVlUvUu8RqYlKv5ly3Ts23PgIZlx97WAZrhulXGkUrUwyPqypvtap7/1I
TWjXtpL6qwdPfG3k+SPId/Y2TZq14VnHtdyS/krvBZoXtBVHO4hsGQ7zzHpA3MQ+zmYLvpSv2/Rq
azOIHmTZfk+mLtrowp8u6PcIr7Vi1D90H6Y+kXDf9BvIKeKmMtwL/vL5PbdVs9HdyLiz5sneKJO5
GPSqpXYlCnxtt9qARadZ/2gdM9/MpXmYwFPAkOq3vqiI/vXbYJ0Zw7Me4cyoV+z2AfQ1vEf6d9zA
XmRi7XDgjb4oo8bOycqHEDgjx2kdMWNjO18iDHdWLo8hYxkRPxPP1a5Ea607oKQbRuvxhiLB/257
YI0etL4v+SSXGsILFiGdOx1VFylI8CaQNeLp7EvmUfPbDBV/tJGX/eiapjgGTemR4t5G62rQgD9d
W22Z9hxVTDDHNHf6xYuy6p7WBmV7IqmsrEWMXDf+pSbm+VXoU/GqSFy4uB32ZA4VVtgQz7cueIpY
ybsUwUIiSBiOkHiRmzFm8c2AOsc4tmZkjNBGZvdiBrInUlmWOo9E/NS5o3brGo2/yi1zlFzESice
PcYkNc/6G89pbO4YQYBxJcHKQntWbINjX10qcmqPtFvRJsIqfBMRFf8UYA9yhdKcZpu5lfBEukBo
ly72nQOVQr4z9Epu0rGIVoWCeYIt6vghStO8Ncq4+6KaVO3rxJNfXdmhBGQtXMNEhE7pKeLa7Dpd
gbMc8pIqjImudtQrFrDaMOW+whphBc2DpPFoipBaGT4fq0B5axffvLbww7aJ1G3uavq5iUSzLayq
2UkTR4Fe5UT81s15RAiKZ8ouNmOol/78kjXEEK8zQaoKRuTNajZygr2TttiWtt6tqia3d3M1n8c0
mXYNKqrQ7PE1dYp2uJtzarx8qFp2LmCIicDUB5m1Colcrr3AJ7oYom5/KA8zdelO3Tao3XjbF1Ed
apZcIuLTdN03IKV4+JiLbObKDlrdCg86Rh30E47eynkCRt0xI47XLZSfCUvwy5iauOn6frbDlGPn
wmpcFUazqYYq/iHHaWd1bHmDrIrNgE3/ZiQw4EgoXrvqszY6KBndkPZwtWmZ117kZ4dpdsdTlGGY
gppGS3Jjg5LgGuSsrsbJ6zU3XazlksKod3mpspj5WwZzyexbFaMiUzYJ9YEGn+Mphl4CwTLQ4wlu
qiKe5DBS/xKlTKmS0/iWubOZ2mxYj35twiwncj0rQvbtvlqXborgvo2HZUqQ+4hfGNYQH7FnN/wK
ffNe04NhW4pgYRn36iHyZkhv09xe4sypttng2Ge4rM+SuRvxf+41DUDgIIp1V2Ku4ccETnbLTN75
1oIRrjJTzN+M1ujOqvS0bWoMP0A/0H855nD2h4H5nw833B7pfmCLtndwi80b5bnyGlOqbMwIlj9c
gVfASEYVZZ+9qQ7EM0XeBWofRcdSS90wzhhx57IVq2FI4dBBaWWrrAssxOx0h7/qY6B1CwPAPs0W
hTZM1O+eqYbQlmVzcY18VVT2e1KYLTKQNDhO8ewStWUsRX8Ma/ebDj/9u5c72Q1z3JY6vrX3lpui
J82CBx0fNz2U1DKMnYcuP8xz5LeLc+p0YyP4vK+Lcv5aNHpxbpPynQY0LjeVKXt4s91CCxZRBUyV
vMuyZNfXZPndG9xlzYq6btuLdNg2ht68UL64GxOxy7WLgnlFDXS10sy5tbI5bhlKFNZRtwO59qaZ
J60X6sntVX+StSVu5gKseSWnrrjNhfQcRNJW8g0NMhTDiPiebWkkbAV60CByojWsqAOKwP/uxzoL
xxA7xhV5i/+1wz7oZbZK8W1O0P2hCLFsjSWf9J1VryvxKBYFqbNoSaNFVdqyMG58Yz6ki+K0XrSn
1aJCTWP0qBCcjDVWvohUnQW0brKMBAqTg9/KmKIk+yloFSnaVnjii861+032SvW8qGDHXzWx1qKP
hZg8fCSLZtZb1LMNWrX9iKA2X5S17aKxRchxkzd9SZ+F/tYt9eEOq9n6ai3q3HzR6c6LYteJ0e42
i4o3W/S8fLAvNH7R2gsSEqIyVL84GiMA/gll/Af1+RPUh6QhHXD8n6M+57Sld2tTYjv+jlb16+v+
gvz4vxgMoG3DhJiPvMDlLdWPtvuf/9YC4xfsDX/lR/0x5APfCsO4wCTbjJG5/29hPp8RHxzaMDEy
GNouvvufOVS93uEEPiTxQUK3POtlw0ZBxEca2gUE1LUeJ8372A/yvTaYKv3utPzBtNr1Pw8dgK0W
lyzfciFOk3j4aejAQAQ5MHq1Q5mxneIkOG81s0UwMpe1v3a6RCeHxTHi0DQ6kHxDTrmNanUpIe1q
+jJHS3NfxS2uEVVO2BSd91Q1qzwyx7smRXjsESH2Mtd5M7OHZCnclij1pn4j2trcWDzO58CL9T2f
EgHRlJDLchkSMfzwskVyjWZw3jbIoNsww8D2ilmaxzMfkSOkFDIXqCDb2qIG8AY7OlbOyHlzxSgo
wxcxZ6QEytFAzFuQuHwtFjLZhKOBEbqJrYl6X0xIN5sHI4JndvTHhC1lgonjfR9iK3a3KkCi/qQP
UZxuSrDiBkF6ojkviR5M1H2BCrrkVHVW7luhKmWt7qTp9Unoxb6KL3OAXHdb5ZMRXwmjd7d6AXRt
A92Xur81W1x31loCUeJg2MtvxkYSeM9jk9di50qdPUrLU1IEUNKDCBmtF69xNJgtH3tP1wBZCEs3
wtkllCL+Vs5TfDt4U7Wp9Llg+WKyW4dGLP1nlNKdhuWtGjf0MN6ud2fKa+ZLlT40704mh4vnZ3qL
Ujy29oVrGfdzajJAiaIBkdF94AfFrmxK/Wy0frHzgy3DLz8jOcGViIfVVtqyvpNJbnLD1J4edn1a
rfDsie4HxCNf8trJn3GwzAlZFcnKQp286tLc+QGwmF39lm1WQnZdi0ALtgmmJocOZsdL5rQ5qFrC
Ruc14oCcnh4oIgXSMIprAhnvngqbQtfTiPUVSu40Q7nHthKHMZgePdEwYdWCoP3mVMiAS8IW6Zus
9JBjRb/RFRCmpxftZnF+WyVzWnypBpT8EsHMLh6r4N2NUdmFDSHWd6BQ8i0eYF0wT5/0S8BYLAm7
zNBY691F/68v0ta2npi1yPnJMovHTKvNFzrwOka8l7+npms8uT4Plc2IZ4upp33AD2Ig2GcsD42l
fkSkR7zNI2VeUFd0a6wJ3Vszt5tsTjFzS5Qd5rU64fvhIBCmFMaQyypDN46qfRPb+aFC/3BGymm8
jGisLrTvCl8k1R0wtyoOwp6gRNpV+9hiMntr0QXsc6u0TgorjktB6M++jGvnvq4T49IPdfYskZm/
cEWpicbeOvXVXOwREaHnJrbjHRGjGy39indMG2u+k0433JQdUrkyrQ1kC7XvXaesg3mOPyzLijWm
Z39qrHtkaRCuFI/EvhibSEOPmKZH4cbWbe/37Q2jn/Tr2OrjEFpEAZ1rDCzOXZLLxz6nvsTvvz4C
TzITHtPgBSJf9v/YO5PtuJFs2f7K+4CHXI4emAKIPhjsSZETLEqU0Drg6JuvvzuyVHWzVHUzV81r
kDmSFGQEAjhux2zbSzs6/am3a+oA5sHNj4BnV2Ory1Te2cKPDxR/TFCV4A8JntBbQKr2D3tsmx3L
meV1zg0ICb524MgrD70d35SiriIC3SKY2NlhkUsOhq9Oiy2WMPZx4BXW8Mm4ZARoqeVeID0Gla04
xusoYOh27tZIxRyts9N8RYEZTqKZsi2+BDA1lTXd57XdXJiml33dkkqKl2n5MjDmfLNjUiW8IfHt
XKvhdXUXPYQjKCO+J31UyznfT6WV75SV4zyTQ108U15V7vjY+bZo19Ymt1CfJvSMHWiMuQMgK8wN
bQMWw3Db37n6WBkhqiJ6rjGmWFRs48cKSV0L0AFIhAhMfL4BVGAuxps0lndq5Mxk1EbyxfD4/q+2
32xnc0EZEEsmbjgeiBu/L/yLVkvjfpnHgQdFt/jnutbJf5Xzbcngin2dL+pxQHrFoXfFt7P4nQ9Z
oSdH0racNz0YPrwZ1Q0ONKi2JreaqqxOmoMR02gs/dFZpG2EotfisOPk9i3Np7nll/ZalDasFftu
6ZqvhUPRgyBHyrPE5yhaG+/5MGaHsrOh0VAP96S3efeQuD0+5H6ZqRRu1jLgINQ8d9XgX2bbXW/G
TmkfEAwETzR9eiizmqMh3x73XE3T8rmQtV/CIsHHWVX2dNQSOe6AYlLfhqUTS5tRbb2saV4m2+7u
ZpvYy2KNK1TrOb3nyabeHH+ov3p95f5YMtwkgdN3HNf85HPi7MVKY6VWFMfmVHvDaZk7zoQ6J1+t
vh7YfK3TiBQB5A5EV44fSnp6SdJ/MmFNrVp+vLb/vlC7129qV9UH6miyOLSdvPhRWXqzpdCmefWS
ynE2Vp3Ir2aSeCQ45vhm0GPvNHoVFBpWx4fU9/YskAzitgbPN2J1fXnpMaTf5p7sCFYs/WagcBKH
p9bfxD1qfW4V9mUqyfhrYzW8snZ20B5p0EGu0WbUAHMa7lXSeedV85fvwhzKIfCHjMe1z3t8Kqde
e0pT23lrMnpi5wJqe1B3RI+vN206VDkqMdULr751i8q80PxEl32FdF945QJXKba9nUsy5XpNTJkZ
Gr7WwFKg3XRm3fFRkKfdisz8sIauvtGSyn70kuthSMzmeSLgz21wMe7orBFhEuPr5gM8NqVJor6H
prBUWeSz7b4ZvD4/JEZ9tc9V9V2dGOaz6/XjZsZbtQVLexXB8or+VAeYsMPDsSwytJTaVJzsRXfv
InF/69MWJVPv1RoN0+g/EgtWV84TmZgUTIkd56kVSk1Zd0XckAg3xtm/L5OKjRU9mOEkzLMXtxMf
O8LITSP0m95y5qPfG95Gz7TmezpkxCHh5Pl7COEElEF80ODeLRDcl+5OraWiFlg1+zw1jP1Mu1u4
gsEKp2n11x0gWPeVWcB4mk2flDXMLveHJ7XhTdaevY0L9QV+l7vRcv8ez0GX8/sJWKfMKd0e1ypx
/rzP0yNSmnZwCIlmIbtUPK/sItdvmWpRRWFDTUcDLACWwem0FF7CpWl1LG4K+y5mNt3qGQ/rwSms
fDtBCMojk3Z4ovfchC9mMjRR17QvkATlLU53C7PGKqwdzzs4S9ZQ4CIA/qFlurs36tK7dXWg5Jgo
szcGNKcLtZw8crPE+0HlcZikhY/yq5P2Pthloodc2eXdVKsxDVtrzu3AFTXjK+ZJqqiL6cFp2zRg
bTkdHLFUt0TzJ74nptNycfjuJ4MvjiqrMHYIwyvoM4NhemZSRaEzxPQ4ijJ5FkVdPpNY9bZW0q1W
aMdNc6uK3j+thcO0ktjxQZAtlEEicvMaleUJFnhjfMiGkRj/nJj5Me99n2XaqGcDIyahDNkYSffd
lDnucXL9/aJ7dOM03jkeQQDNvdce2eM1947WmTeW1S4Xv2n1yC+yJMR4ASupmtZNwuD/ZXW8U245
T4mTTdFgsGbJbJ3f0jrKwtXfM9cygnahAquJHcANrnS+6AjNB3QYtIEpxS7BhmOjzPUDs+nXzNXu
PYVMR1eHE5Ur9vQOckVIAnjaCTp7wgKv7MwR4ZSVutyUlHbysZjbAZwI6BP/9/10HGhldjtamXnT
2dabft29zDRNwNkqyqgoIGwqWfLGyMkPSrmogPQoXH+X3REqr3kF1G3TpFqOXjbepotlvJhtRS6F
1LjEPY9WCevPCFdtXhF2kZXWeulJDkAcApERoLWab4tmzLs8I6MvfW/nxzbhPAc0pXKq4qbi8vvQ
aFLDPBM/yb5z9kqLl6NtdOImlWUWjcmEfO+1POa6NDtkyvW2SwdkQLEqDxf0NFAUfXKBG8GTvciX
W4g4ZURHI+mzXnJOQHoNHeX+FdXwatn5o8WRBR20KfNqiSAez/nwn40IaWwtZTZ42SGXV5KUNrsA
+laPuzTiIFgsUXEiZZaqeGSLIvrzc+mvfqLrizsCYy80Q9Dev9Ib16xqnWVV2UGf6xZbZVudVVam
tx6gsoc/f6mrVfOX35MqYc4019MvPt9ffs+swf4+40c86MpoWLfqFL9iY0vq73/+Or/b9359Icu1
ruVXgv3jr3DPogaM0hZucsVjL9uUNeDBuVK4yirr7xp6Jvzz6Kci40OXH8pFCueukqS3cECuh+s4
5af7/Uf6r370F/oRAdlrfdv/rR8dPj/S+o/K0c+/8VM5wkv5G6G3ax0RXjcyflgrfypHdM79RhmW
btNgcnWN/8MxZPkUJQmMAIYDeuVvqfb/DeT5eGO53sm7+5Tkmf+RnGT9wlsV138B9iLNS9dg/b+U
gBd63Ay2GzsXUAragRFmbk4VWB6Abx6cMGKqsyEpPzvOwnfKxzVTtv+VYpvvKYGuR8stTDvUa/PJ
cXTCrK6WnXjoz1gsDQ+JRlWOJwHTdH4dcawjLA7RJmlY5U9T88xdgfNcNWalKU+Fn3U7NsB5fnE5
X7Byb0pvCzWrOsh4gVmaDwxmqCNRReccRycmijSj6WWT+8N9oXzqjnMxxeeSdeO5G4x+tzhjczT8
dvpc9fLdkj2bQb8Tb+VUuzuhMvXeyuIaXZMOnKzuw2ypHwygE7Kkdo02Pa1LOu+Fqq0tH5R2qXIt
hrzljtuUL20bh61v4KgJedbqctzaHca9wMim/FZLU+N1XOZr35SKKMBgispS8bDQdvDQD00VIee8
lnbmP8/2vNzO1WzulOG/zrOHa/t6bjRHeW/lWrO3hta4tFK2hwEzC73wWXaWYz0dbCfNbnyt/PAR
3Vg2AdqyAbGdiNv7u7LWRsy1bnxYYtvcFpVefucR0m5W+jm/E/b0mtDr2nrvG9n3YTDaDdmz+Yut
e1MVJFkOGEB5SdjI0ns3jAFaPMkt3pv6ldTSKwH27KZqFPnhdBqBjWv2hsVhvaGywQ1tRfgcPzJj
D0/SkWe/SQbj0V1nGOigg9ThekU+N2PnbEEwAZDBwVTsccJQh5q6Lh1T9ehGlcb+hiZsgmKRKudp
CByOfw9WoRd3y9Ktt/GUCsQYqzmnpqGxAhezzauYNRYr19pZeQmxVWpm9jg5XXm2yWmfU5ZvN7j0
Ca+l8XQ3tU27rbpu/tZfy2OZ6zHGD4WmfvjwWRkOJtrppJtPZ1Z82X62q+7cxx6WsNmZks8U4llY
KlBYtCtVSbAMyj3puFXqIOtdccEoJgKn9TkxtpUhqrBxRh8kQTe8mPPC4xo4jAFUsWjYNTBkRkaS
jlsS2IAYNanlAWdk/zRKDvJBr/BfY4io260/zees4YdyG9SNbl2654S9igxGMA8/arxfG87e/t7F
kEYyUft0VpsOgzTN80CjXDEwWw01Yl7xE5vgFLduLvxXDE0F4Vf3pGJMc9KDFEQEV3wdHb28Ruid
b0UTr8d1lky3zkgGZcKwHGDDmL74tWXeaUXsRsKFsjD0oArDqpiWU00org89fIpHzjWTwhWvpZsF
svCda5OZWxs2O45D2UI/mwBTIQY9lBDWdl45DS8AGmsQsBXI5zwuNEwWSXbSFKQvmwlKhp7Pr+TU
bO8Co/Q7SiYmMnTtuGyYKHPWc/ECWsFbn0fy8cyWjb5NbQHgx+fBDU8wvkm9qr1znCbiLNs+ZYXm
PPjmsG8rc72dBoGjaXaPNlMsxdmENw9ZLFkOT059ByGa4slJ7+YApW55RGVTN7IbjSfDaPJ32GpN
pOGAx9fTTgdvydL4UBF5eJw5EYY+K2dzVuKGvSUWjHq6T6ymPS+5ykNunuLSDXzcmLHSsJKZyU0B
lkRiTuKwNvonXk3nokgyHiBWGwfZDQ6sh06GwMGM4voh71qqjaI4U0+aqxbUcsPsH1nSL9+lgCmw
au5CxykLWaRfmfEp4kJig03WM7OLnUsaJMpibuTCWPtTlg7zc1UKa9uoKgkdb3RuxMy5v665EfmU
i0Tkg703sxYUKwNWDrW5pEXF6hcNvw3Hcx6C697yfe27njekm5nyw8Wxhh+kQusL6eH6AZVGh7cn
A5Zw4iNZZbJp9LKMjHocqdzqNCb0uEnfjDXpz60sHzpcdcfUd6rQbFt1grvX360VW+Rp9tY7oWf+
bYca3iAxx+vGSpx2Jy2cCGw4vagrvDEa3NT6nlydQZM7fxtwYoUF98wyiIuJExwMs3Oq4aOplT29
KgjOoaWr9YFKLh97W+28Qf3nu2E6Cj6vBzkyK2bqYweNG1YCds/OrPeiJMHjuU120eOq2q2i1j8m
ia419+sz6+c4NKbF2NsEByQZ89hGs9RncJqrd5B++bAK/cD0gLTUmrqzKcTCB1wZth+52Xg/EeR7
1WYb+P8gu2ABCHNHe+hSBVqTTC8icZqjbzbuMfFS5XEHjTnaT5j5ul6cO1czH9Z1uBuSjLRwCdwW
BGkB3WQYnnJEnCtFN+Arke0qX4dvyYh5IPr1UOA+xGvR1h4unTgJ4Vp7+2x2hi24lXLTmQNHIi8+
g8oodjWwzcPVWoelCA7ipGAy8oVKt4MEpJn0CIAGBgOwwLE8J3bL7XuKp480E2pHQts5rWPnfiPV
X35FNNcudtfed6a0H+FwP4vF6i6FT1ximkz30PbauvMGd9g0tjs+dzIdjrYjP/I17w9pTmlBU2TX
YjQ8lsNKCW8wa0l3zPABoKIl1kOXIM8QuC4iSMH2SJLlHuaj8QahczpDoEMDxRo4vhKI1vblOtpn
qTIUx8ze1uQaQmEAMHSsl1lDgReArTdZZaJgJGP55HuJ2g3gVG9h6rEc6BSE4yb+TtqEW2CSpjv8
Uezsca7sO5rHzqllTSf2IcmX0e+gfnVkYNFgmshy7PUHWspTCuUlNIrcfSzI9m17vcDrCwY2cHLz
ZuSuukGgf4f5o+EgtSDkqvpcUoQAXHI+L7FuPZdNgcEWkOzG0kgZUoXmb7O5iN/bYZl31py172y5
WS/5A3wB0j0Hd8qHbel075POfcUXUt8mWB2Kq+ugHNIPbbBxvS4oDyyK1qPvg00vkvI09ye3plML
YVSOF6ukmoN6GsCBwi2fcyJbjwxVxalqPB71ts5CPZsKL7+t616nfzhRF8CaW+mYaufNor1hMwIj
fra1XZpbEgnMSM4uRPJNa+TDPsF1gNMLtjPLBjUfUqvEtucNbbTkuY17e3rvdO614IhttcMest4q
XMRoCa1+rNe22treNH8MXuyBSmrY4MRF59hBUSZNxZqNlLldr/O3iqj5u0NinFhp9yETP474QX7I
QTbbHJ9LHS6V1h6WTnghIpW2T9a2cEK3KSTCtwULQs0Gft7CcjbTKJs01KzkE1ioAdRunXikOeTq
CdNg/y3yW+Ze1mGi3E6Q4LaCwPJmnWL9yNI0wSfHtJl6ntjHpiZ+ePR4EBovx2AAhhDVTp8g84Fk
Y/RoN5Ti3KNdF2bQiQXrUNxdreMGODU+6nfKcpK9MSOeutWgaFleugJL9tCheWkdeZYSD2Pjxu6X
JhWtv9UH94peF/cu6xwjwMmaX/Sp17/Nyi1vIf9zQxiNEvdwYWzjaqUd4NGb4yGnO2/00vpbNsgR
9zxgKl8+uXNaFNYRcTYrTv3s+fXTtIy8a9AHZ01bAr9iUiZ0B1TcxHoOzYClXm5HULwLN1rQaSKt
j/M+GEkMfFfQoT9ZzwL4oMgIscms3zVg1WAWRnXAiMZiQB+pz4KZmx2H0WtuGsWfrjunfjP55pnF
0m55RSoVkM2iAc13l7mscGAKzNVnGyOl1tnsHRzQoXyDOcxd3MF5WuFIBw2u6U+LKvU4YNGkTtT6
TRucpO0DgqYZ5I5scScreS/YX0YAexdO8Ok07K2y9653gyVi6jOi2mKEMaYOXS8h7sn+3Nq4pW2c
RNWBvxSgNTKb7Q2GYuRR1h8mwimvJwpV02k4Wq8dnMMZCVVhcOx0zQgalsyh4J17mBBXwqzsl7fJ
jm8T9ulJIEp/fsSEnURjnrAS6Acyd+zAidL1XRe1ZjkjyNoe8cc4Ud6tx1OYEAXeWMiY4IiDThFL
m8FoPSVe2b/1jJ6cmbrxslRr8ijttdt61zc7lmm+0/ye05dtyPQCHmJqiQzO48YZlDjAM2oe41iK
Pspq/uiAMftQgD166BMfUn6jNy8tCvgXXXnNl6pOXmLpirNlAKDCAiy0vWkoqNGVj6NoAPrh+lI9
gt/u2NvFqnJvhjm17qu0+XDXFnMwG8AEykYq1tADy0/+dE0s1idAH2+Lcilfc4EN2suneOcZPsCH
ZdANCsbH/hkD0PQ5Aq8PFRhWeIuJiviJqm0O/aqO4G+suEF7G09oA8C4b7LGiCihnL6uTH1M/Bqd
5m09L3eN6xUpe+4ye2gTgL+iuYbWwTQbm87TdGRCOkBIYmSHdF3zMwVI2UGavnsBSMoBFmExcoT2
tQQ38pwmOAUDR3f45TAV1xthF8trwa3C4MqfRLjm7nqrLTUuVSSnXW+M5UN1nZPMleuqXbHq6o2g
G80osHIy+YYZzrx9lcc64DaKijh/XgdZ3W7PtslwDb75iuVcybsszQSzpMty2XypiVfKW5ZRnQk9
3+Ew1ug8BXCJdKkXDqmDXRJWrbN+anh9pzvdx13spFi5s2rUlte+mtX8tE4awYFA6znw9neD6KAN
US/pGi4bFLOdpxNvSevhp0ialMhCp9f4fP+/tMYutbCjX9Zk3sWa2zyVpZxf/iD//BufzJVj+EeV
UHiC8mKbokimMtSdX1VC1cxTzgpoupDhtyPNv6L3jJFPRB40elfi5B0uy27MDRbT9laz2q2d6hvP
jW/UsG66umdhoO38NY8KEK9//sP9Ipb+7WdzDKHTTkax5K+Bd6mPTSVi6tWVai+uYlaM99l4+c9f
hESa5WInJ2Hy6xtg5/3MoXecLplBjJr/HJZclVtvf3+Z/0qSfyFJgpn00fH+b0ny8n36f/sPqVgC
tCjPf2CF/e1v/pQmXfGbw7zwD+bXT1nSNX6zsZlxt0HJh8NwRYj9jDICzkTDBJHHQp0P2L5WPf5d
mDR+I4nIHzfN35ON/5kw+avQfqUxmCZFX/QTchP6Vf+2NGfGjES1LfkxTEArvBFIVH/xRf3lu2D9
/iKgbLC18XtSr/zPW4see7+iWnrds7Nugtnt6FBxr7UQhdVv/vD+/5t7wq9JzetLEalD5LWEK2zz
l5eqZTw3eWKu+xljKRk2xhqMtjE5Ng59UL37vdRbjQC2bQW+hy/rz1/+X95OD3ob1DUXNZoP7dcv
pFGyi5kc/Pd5NT0Z0n31WC7/+UtwUfzxpgf9hJewr2wgwefGQuaf38y21RY4u3qzt/XpabbNl87X
63AwoHKKteEq/cfl/G/eThrS//XlCNsCTHW4y3CTuQIL/hB9NZOGzTUaHaEYSjvwRgGmwNAjAVbE
Elaa9WzFUyMDK2l6QYqkziUHXH9tA1m0so068NaIvInuB2nuFYdhYiYIx3r0aQ4qS55nXeeDRjca
HeK/TP0AJ7YBT1GaX41rJexIpUJleVgI214YLwsnt6uLbZBRoWE0SJvBj8yU6PfAdP2y5HF7zhwq
qQLTcNs0oiNFPjnsjF8zmN8AWVt8PQmlJXZfFQ9XeHowWswHQ8I+bxhhHSeSowX+jiawhd0QzluJ
WHjJzZATUjEJ2Flu+VBn1jdn9e77lqXkZHnyqMT8nuAJ4iVyZ6PZ/JsSQ3dUqLXZFY2Ni6bSI7vL
p+8c/Roi7emtWhyNPGbdbixDDpupnpzLPJtXKwnNW0ZivriaHh/zlLBQ0/HMzcbxu0mV6NNcdVm0
6Ij4q98kT71jleHgMWP6YxK59RXQNcXjHgNdvMnFnN5UFItShQEIwVumk50Ip9ggK/ZLmHCG8DH3
5QPNSbXrPzUusCGqRfTQoD32rAR9rKdK6bG+rea2dZ4tJpDXtBjbW+C4/Dse5U9PtV6MJ8KRwx7v
JBox4UD4442dnmLZQDNFa9wYhLWoHvO5RGST3zX1NVkwVfpmRKfcsp8Q1IwAaQCxOtOqkhnD25CJ
hrlPLOArVjd5gvKybqqsphcec0WUNiC8A2hu/mHV2vgcx2l7r1akRjozzrG/mG+4Evon9gPF/oqD
vdFn09lLHpIg7x06vhh0dpU039KiZVYsMMdvc9ec91aX+ffCSRiYTcIwa6LVd9R9RUY3LDdYEVUT
+qoU23bKm7fasROKGByVBPpsZ7vWt4YTDooiiNfUucvcbhvHJsNVTMwP71KC+alID/y113lMjiC7
m2hW071aimf6BqliGnNtZ8lqPLGeLgjZIPGDvp/utXjSd4aZib0uVLlfZI/IozoYwLVATxMJmRi5
kIjnimaZclUoxb0ZN8tHhwkkLPnSnMck10594hg7cwbR4JSaDd8DavoWO4sbNYKNAet6s+b7gksw
rDmfbmOVLsdZ8+I3Dx4ELLLE31EdNJ3mnNZbl+AyVW9auutGAh6ykGQbLTIJFo0SobQLPzCdcjpi
adPPs2962zgn9YysmYeyyIC9u+mHGZuvvr5CGex78ZDNiwB8br67fK6aVyaPRS2sQHd5p81sPZL5
wvkTF22wEpCN4olSrcYDNu+s+Y3WNeo+b+Iyqpr1M2MT4AWpAE7sxcl4iCHDb3RN3HNA38LAoSZD
Qx2roczs1oJ/NqE15bnVNVdye5pQGWF1wHmqzY9uZLKvU+VsOsrmVGI+2bYi7qkXuGGpZOsIjSrz
g/u2d8jkxF5FTzFNsGrYpOnAJ2Rbar3EZdHjUozV8lzrXnnmhrSyVieQDu31ra2nLoCqrRHhjGv2
HrERdSI9Jx7FnzwAAjkK4C9JAum9lHp16a5ZhtF4LiTeSKJtVZhgI7FaT6OoWuPkX2gePU/F93j2
c3gr3cYdDOtjEJb6mg/meKusTvoBRRMex/nFuc0osDj77CMOjjRIYiMPRPW0Tl8AcJoB0xCvLLAe
gTly+AIFV8/wDz/Xyled7OQTYSPr3lxzB2CBrwMLpj8jgFRv7twy7TfOdWGlo4x9Uq4EeBBkCG9z
FRa4iK6bCDhtPi6zsGlLSMPWbIU5NoFN6TUlR1LXYvWYsX4w1TreSo5oezz8AEQb9xsr5gQtwudz
b2I7P3gE95/KbtYpEckkghUpX3dcsr1RWMZGd/x0jyu6PtXzQHd3b9u3Dh0F+1RLknfvCgDOll25
pLz9HGKfde5cEekDb8ubVD4Bg6DbVOiYKLW+MB4tSrCcScrXHp/7+0yR0MVpnfW1q8yoLjKOyLlq
28ugq36LKMWVt7g5NHE6IkqHi4yH5w9qIIwgxniwxUHcHXg+TocxJ1HqN/jknFOvy8VAqi+74W9z
xX+H/L8Y8nVGXw6W/5iK/gWQf4CvWtF0+Mf5/udf+ntoxf2N7LMBXNAGYYDFgH/vf0MrTAmOdy2d
9w3Gduanv8/4jP8CMIBHM7fLD3G1DPyc8U3nN99xXcpmf7KF/yN+CWjhX4c4jAI0WmB1IJFrkpL5
5yEuczJ2tHqXHucGBEMwqdoOgJs7J9W47HOXWbciaJP+oyoa3PXXEl0W4KNnE7zt2BLtW13SHu/B
2TmufAHjTTnWV+iXEPM9sW5p7fScTMl94efta0PRih1S75Tk4RKXFHGOxCqQw6XXBCW2a55NUqwQ
POrBOfu5w7O4m9r1sOprbwVVfqWhlq7ZbkYKBDmVTDVtjF2siPl5WvOV+4777fc0f+/5VPiswqyC
VJV9Fy50DkDcZptsnH2jT6POl87NxFmBe+bw0FG9t3U7bhIBaq0wUe/07FHl+XI/p6K/tIkhH65o
imrjzjU8VkyIiY2HXCSsdHL1UNoKkEMyNaw962WfTI5/NFSbndBWdiRNuTendVZv7QqAg9Gl1Mf0
EySraMY8uLV613gFQ24QIm/LR92g6NVPLcbGRd3CKfIjqiDNu8HI28NYL0w3unGXOmsXUXKInXMh
ITkrjI8mZtaLWU0PtkC4tssSL5ia3fQbBVYK9zx1pqypi5MuJRRdZ24eruAm3vY0S27Qlq3LlFYm
P9uwDmcxbRqjri8xvs8f+ej427GwwNfYmRey7e4eDMfHAE+0kQkwDsHUNmDu+B8tPq8+eJigxYYQ
qtI+jhPTsEsm5DFvO/OB6WI+mcqd7rJONPeqSL/mhpl+2LUzAYaaT8yES2RTLxQ4FFIi1yntfqxn
+Vi2hWStXXYXwyxSmFlUL8V+cd+WeX/R5mIIM76xz0QCY1LlxnxZKNmMFNDojW7zk2p0ZUXXhNDT
6rmUw/DoID2VVzVnjyrPCdcrpZ/MtBHHRQyfJX/+Nhms8t4dIdBHwG/8B5ca0XuPJhL23HGOx4Yy
2Yul4VvIFbJRQWPXbtWG6kEYXNGuM/RnnirWaSmNQLWkSdDnu5t6Ntc3lv3UUmt9nx6tHLgttZEl
zy9ztKKmKAAl53Gy1ZrhRFtGdxSpczOC6aIlyOHJCMI/D718RlytrnztjmswmgXNkkMMccZZ+xcN
2Ycw+4MHHGUbuydrpBuHvDmR+SG/S832VuvLF31p/cgvrQcExnJTeepbp1wqIvL6ZTGBMZCafZdu
W27pg+FcIDPjZFusmOFDnMrlU0vIYteYoulPFK/W4EONIE20V9Oo3Uyej6t/UEmUC+uNm2F3ayg5
bzWsLwydiX1Yms56sWjgo1rW7XAntLT6kOR2co02g5S2jcx4o8Wt2QyubHclxBrU7ePaZ+de9mnQ
ANHH5n2pYvYEkJ8CksMywrABdnNSGfRUSjcs9M4HLzbLe+XZCU9O3mYY1ebB9535Xs7luqt4VEcK
VY5Jb3ZurHakAQufcLtYcRHhMpjuJ6t/gQqh7bVmwTVv6WnFF6zurEkAqtCIAEaNzvILkOtkyvNU
2xfZel9r3OUbx1n9pxzpF9p4VdDQmMV3C/PTLaHoj8pSTOucfXCp6h+OGm0gk63o3zuOyjtaO1XU
qtI4JWXFns2wuaRFQoRAWiUiblreLdx2YT9zvyvrli4wt1re1wGu8hhzfx4HrsFsmZd3f5kxeUvO
To9NC11DkEphepS3NRQZWop9xOc7/MsAPhSLDyxRFqfL0h4FHVN5fSDcQ2tiVvVlVKvKf+hz9wfx
pylMYJtvp9QjHWB7Oll9Ei1egK1W1nFowVme2Y4NNo4elTnaVl9pTfWMXm6XlCADN3c8C/PwkpZL
p1v7ZSQ9JiuRDjxbtOZboeX1EqRWTvU2sT+DJUDr1eCX6plOloEt53m2Wud+5oH9aLYcVmhd4dJj
HT3aXzo9a4/pKpcu6FfT/tpz9WehPjQJZgstdi3aPJX70FDmzCaAIPaxRvk4YjLXwN/lVbKPm/5A
FUdym5ZD+UjvpukG7Uj7dFrEXLj+OqVv1LN3m9Gw5F7PkvTDQ1XzAypyOQQlS2+dE7PVUTwsxc57
nYb4MCrWWZM5jgSn5pUQObd25jwL/d20jOmmH7vubgEtLSJiT2zIVkgIOPQpBZ0Da16HVxGbzUfT
iuyNZzKcpEkON/AN5C2Wcf8Hp/sBQa2MzQeNzqlXjbqUixTuAaY0XjRpOp925dsZh0izGQgLjGTh
6Zc+2PV4kNxtww7JaYmWsr16CGPeRbbxqfcyjIt9Zv9cfmq5yEnoDwY17Y7KKBdBFXrhOeJvFOYm
DOALiwrwHyomBakTm22zef5WsLqwuBklgDCKarybXTYbAGJS7Q5/b6cCw/wf9s5sOW4j7bZPBAUy
Md/WXJwHSRR1g6AoCfOUmPPp/5W0fFpSd9vhc903tqLdVLGqgMQ37L12pZ6JMC5unLKlrZviwQ2w
hlQaQFpXfCWGpXjAa/44ejpEgsZlCUyxqOCypNysaLC7W9055Gb1cx+uG5wMUKhWGWFPK9P52ZtX
HHxh2n0OXXL2MgeR4iaOWB5vlm61LpTIpztSz1nVOr2yXl177W9X8vLg8ZKIeRqDtVWnwJrbzxGZ
NOF2xVp7bsXgwBnL8o79aFDlT12Yue4mbBwyeuh3jS7b6YCStOWZe46ErVHa7YqEmDUev3m0dwJl
P8fRELuMMuxi2YnJ8o5j6WYPcdTaR9RqmCfRJYGmCrGVcTyj6vDEhIyskAHRPkN3IdLB3/mtazMu
Id+oBHuNlbPV2wUV875jdrUlonbYE60e0Tb37b0Y+2HXM1y8Kq0J20KAs3+3BHl77gMXemVV1uq5
UPmAIiAZe7Edl775VKxQwvYDSW0dcbCd/kaOvHMd20jMHOl/cZM0+hCkdfWC4bg5OGDjyx1HfEwo
zFTAlJghR77PUV/a5yywg+tIu8HnCRQsaJMWEJNMPI1XE/Dpl2BGDDrEwvmIhRdQU1g5xiCnaBfr
RjYnUsL4Y6HHIjyRcLg+hAwspu3CUOFliiYyHLH7fWYFN9x7EaiVbb5I+3nUFJD7xJ5HriW7Hzfw
zcRXULxdvo8rP8Fj3OTxJ+gE9QewM35/cOp0uRwZ9LA8siwglqpHEwve4JwnxZ2txwwbZnCTrBO8
vmrakmZJOtCIgmwdont3iOybETgE7sUKraEHX+7WL6kNQ5EExw7cRLvx1OR+ifBDQrNt2uQjxpgA
7V01oyARliPWregzG59ektz0g9T7WeqYsWgJA8v1hp1unfIw2vZ4JZD5+SR+fEtzOaptNvrBNz9H
X7KZ4FjtCn9QHxKkx198t4kPU2NDaeDb1IYP447XqVwKTDFOAdAo9tjbZirJXcY/bv61ZZxYb9gw
QXwgioijxZmvG7RhT2W8lO/ZgqdHO/Ms+oN4vFIIt5BaFLhSGP1G28SmRqxmAP66svpDrbrxFGZA
flFVJcWnPsTPs0EcitQnzTwASW0r/T3SR31ZWKK9mNF4X/EOyyuJP/A11tkA4m9ghN920yGJnPrc
lYmzk4V+aokgYVYghXpJnC64c7oOBZydqfNb6/e/Lvnvu2Qgmn/VJddfSdZ4+a1JNj/zZ5PsvgM2
zaLLRVLvOgFLoh89chi+g9xCBcZGy2zBJP/pzx5ZvAu8KLDtIPDYpOJ7+VePHLwjFtU2P/ajtf4n
An12pv/WI+M44W+LWBqxV5Fm2fzTomOkW8t0ulgmpHbBy1aWL15ONDqZqLYkIQLj1LRZ+1UTOmFN
My5TKa78VFXXLM3cheiOutiT+zl9DVCp32oQdp8jAj+QrkQF6Tn8VLVbmphrmACvz5UXO2dWgPJW
ZbMPjZMO7Rr5fKi3RV6h8OojMjQyP3wMCFx8UMAmbu3ppWoU9wyN5ccBRtgzY6XJ2uqprDUNSbu8
II2vlk3WWyuBIE4CK3OJkBdsnAGKxL71u+JLyl3MBFVVkCNWErkh2Kz475cOVzIg7fHasD8xdcEO
Q3ql4KwTpxYGtJSYDXFyhrlz7CKTYE6QR3rl5KwL9jywMhCXNZwCFNVF89r2bfvcDLa+GfvV3o5O
2V8mUT+/Ivern90hw0pGMbNeoj3r7tc2T15kKumMc9lsKpBcPKDgAvPkBA4TzjeaEOA7BA8NTM9w
6Yi7rObgWC5ZcRM61XLvlrjZ23XYrURIBMFMhHNHm4jZldBsFwKAzII7SIDYCHOnel36UlCOEcbg
g1o/x0M+PGJr7wnJ7knNmVfnFOtWYDqykO15QxLs8lWPlzjMsvise9FdTLok0JOBe8Tk3+uCq9Cu
JMYray0/OlU7Po4us+l8FDNo7mISRLUU8afBQiPXzh4p0JAVrmYN2GmoaewbSG/bmSCXK52I8ak0
9s+tx77qao5Vd4nabPoeoXDPkYgNVrHrS2SGk1uX+xZld76r5wi9nEChRbLTopgYkuP60r2Rj8g8
9o5JVrGAYKfWf85z4m5NaCnm4aJzkrs6jGpxwjiVPVBkOU8kwGUQATxezbED9YgNKz+MBKddCpnT
JKRjk55ohXHoriDB5DB1p3kV00OCfw7Xa748W3WiLhy7ir6hyg7UwbfR4m6EM4fZfu666IHBj56R
xyaN9YmVrX+XuiC+IXuBtiXMThevbts4EUMLGHeJratd5KHm7Bh4v+d7LIDX9eldsOT9dS/W9CJQ
cor2opmxKcS1iyR8TcgmDPPmfeh09m1CMB5O347/LprEve6woTZ7FC/tTc46KOupq7nLPy21yF0C
kxPid/h4Fvb3oAmnzOZfTS3YTWyWaFpzH110tNjlVc0UrB4oPq0BWsOM2yCeiMB+WOfJWS9SL81P
3ezfiZCkqtYN9BbeBQMoV0WPS8ndwyZhLJ9jllUbUcZUT8GIfWZbtLJBkt57j+PogZhaMzFsB3ft
YNpl9o1Le3014E05uqDMCU7pgTMWKzKgeGIl5yBqV9wvD3GP4cEsDssPy1u7yqDCzu+CDDpjtGMZ
MdqPru7nihaXmEvvRorOOs2j+uhSQt9bRQijZTEdskOrPGFPv25M91yZPro0HTUO2PWeKYU8j6bf
xoKcoMLvy/tZOXgMfvTlIIudqCSLky+STLUNwdwZUqf0Bvw880A6fJtWH7Q6WjL+JsfqjqOZBkSM
BXwzH/AYFOQ5Q6yOPGDUFj1/jZkmmLlCii3sTDxBsxVm6kCuTn+bMYiIzEQCGzCKWjOlyLWIEaxy
WrNDf6rNLCM2U41i/ap6Vm2azzAeyGV5G4CIqLAPdp9+WN6mI4xJiBRiXsLgBOAfsUWZfLDNTCVm
uELbd+vPeX43MHZBA4aCcL0MzDymspvHKYMJUi3BgDecwY09F9NOvk1z0P+HpyCFXIakHN7BH3Mf
JkAdNoML5fSXgxkOrVE4HaUZGMFwQGnvyoB2MSrSC1AfUNebudXP6Oz662iZ3YMPMgfmjXvpm7GU
nSiJ4t2MqpauObLtY7dIpbsd0KHdEHbEdKtvoIOEZuTVrWv0gBoNTRx6ifK+MMMxP1Jfgya1L7Ah
i0tdRd3e6lGYbVtCkc0xC8x1E3L5vQ/ge+0gOzW7zozjtBnMJX6y3oAuwB0xCfVBG+q/5SEol1F2
7ylIADAo8QEw9WKSwugP10H1OJVxfO+ZwSDWLPB34Fd2Dl9TRO+xK8wgsVzil9SMFqUZMkozbszM
4NE3I0iykavt4ACfMePJZeTSyS37yTOjS88MMdN8ibck94DpLILXmdbiIbQiolnHZT04q46IVw7K
7z7BQTd63vdmWDoPLnNTZUaonDHWVT5kzFW7tOoecG2zdTJjV0KkHNzijGKjpU9f3bf5bNT0/TYo
xgcuwvImauzyjqx5tIJmtJuZIa8Q9l0AI3Nnxp3nyoyCy9CJdtZoxsOz+OxNivpYWMVjZYbInhkn
D6hVD/3bjJnj0MybUfKzNAvqw/o2j8bKexRmRG0x2r3w+nkF5potZ3/gEbkU2j9bJYk+/9sm/aHu
+rs6mYqNFc9/3yZdvtT9y6+7pD9+5EeZHLnvyFim3DWaG0BmAoXTjzpZ2ORH4mFFpUUUs1GF/atO
ZuPz0+6IpRIrT4k+SNAj/ZO6mCL717rYjpyIRzyuVd9zkBv9rjfq4iHE6L/4l5VsQyQhMPlBlAsm
K9127K126JD3MBaZSa83AbxNvZLbqzzb4mTUA3bdxxKfEYqhvveRjO4tvSg3PoXxSHA6y2fEIkFX
agBGKQ7d4FAp5p3zzUAsebpQoQZ48SHeIqo/DH1Z+VeT2/WvxGrdw4QMGDhJK9i6qR8A8sEDcei7
ZNdKvT4SI6nFFREkGcBEbDW0o8aQqI90ifD160WU3jbvbRrzQIGuO5Udqp87zKfFo+ri6LkvtcOp
1Hej2Co15e0l9IGUgnmNPlkO7TQvsfp6v0SlzI7M0m2Smde62oOfDc1aG1oKpejOipr5M7rw/E5z
zx6AxSABR0dtqn6J9atxUivEjWWBDNVVec4xSH32e6/7JHuHclg0WfTaROFruaw3oa1y5r0FcQL8
I76eRt+5zTwEIYgJxX7InWi7UHfx/yFu6H7M63RGPrPau2GGOrxhMIn+phkbts5u7K+bWXjTqbZ0
dTcyIPqI7Z45g1pRQoA5uo96uV6QC2wq7kwuFkMCKzulZZ595Xrw7vMC8+h+aqR1i0eGJZjnK0w1
i6BsHer3qQ6guYcjKBbGPtsJuXezdYmKvna9ST5ZTdkDLu2kc9u4ybhDUQPoOGArMWVCX5bIt6dd
NrqoNWQ97q3UWB4wBx+cGY0fxKUF20fc6c/WWrWgfUrriM5bn91U6lfK8eCcYj551PYa38B+bK4a
lB8VCcgWXuBR+5PAqzK5g0Rj8+e/qWvcKb22PCNl32Y2IxyQtFPk1uoib/uEQBdql7kkxIj0mDw6
sPXjwYGhF3X1DL9Z7+2U8fLr/yYP9ZAN69+dqM5bovx/P1FPL/NL9gtSUvzxIz9OVByP78ibsp3g
35CSwrffScYKOPIhHhkR+f87UaUEGSCAQMKccV1fhpzDP05YEb6LbEYZHLB2gIE7+kcnLFzKnwWd
qEVwfLh/sDVCxtAh04+fBw+2H5U69xL52NMyszfRVb9uJsGEZKtJ475q3UTdp1mpXtugkECYCusB
aPUKS8da222ZYShB4gLvDgEYhw3mziGy8KgvU/vc2zZ/D5hTaBUkO2Z3uVpafKut55ybdCkOo4uz
vxUENUjLXu5g/867jHC8I1OB4kHn3GZRAsckFdb4rdYWws7Und1bKG8pdvoS3mHaD/NLlLTrS8BM
NoPVzce2TZPJaDYh7RxIVuguPJCTX3Aj5i8DikM8zGA0JWDx51VphZQuKYItRdfwbVIJxWtLtF8i
bXFPBt+9GKws23BWyA8sRfTfgU3eVMH/ooC8fQWgP1DURgyUeHRyGfz8FVTahQAQ9/6jZsZx9pzR
27dywY8RNYsJ35SdGYnLKroD3CVhjUneWuuHDed4YTORTfN1zzO9OUd6nMjn9NIbObrNV3yq1lPd
ef1DuhJ44WU5AW90sQDeTEIEUQ3hEZRoexh7p7kNQ/VhKEl59Fos58mMwTmVxyCNvuYdxLqfyo7/
IO19E3388qZRPZgLmAWVTTHxb8GUpFQnsd3Wj9gE42fUcMtdAhvuEwl7y51FGU8751CH5vOwd5nv
Syz+gz70iFqvl3Gxv7SF4GOIvHm5TWrShOfG8R7jlT91jpTfZNsI0hXlfJuOvrhCSQzgKYw/EvIh
j1GWlYTDztPWL0r7lNUz0jYLZXYBhmAHrHTYa7vimnYGe7q0tfO19qm+lRQnTMbeaQ0VwWZuTPbY
shb7xZvl3oYHcPCy57KN8gvXbebXLAUEVrKteW3hAJ8DVlwnNRgMYooDuZ2QYGXz8sBNWdwEiNS5
j4oM/uJXHp85c6NY+f2uyEE7h5gutxk0e3LI3oKKgzw62lqRf5GR+hHU9fKw1HxLZpiTX5MY3V2t
YSmf1qFuv4UlkL9NPave37B+6U6LDhDTpsiqo6XNeM4N9nUM8fEurMV07RUdb07CYKv2Xarz06rS
PNpqN5EPVjYst/0g+EClCVPRyOpnz9ybVqHvq2nun9wU3l6UFMkV+KhoazCIf+c7+fXMQkiE24qU
T8cRVIcSUu6vNww0DiajU2A9pEz47odorOF89uVHpvDhTgVjtHWxB50r1ejXWTLT7AcwnFvmaulX
rLEEFSP4uEAx3j0FndvuaJ3YeoXtpyWCTtuNfvWBGWBE2oTySqokpz6WfPdXDfpe5gQJ7h0vWfYr
gaMPC5Hb7iagEaerx3HrpnG25bhaDxORh+ZAJWoS7+kg9t5gyX1GUhN/5zItN6po9P3bZctiK8Jp
5a/XCrDulWib+DtYMvtTaFX9E3PP/okSqbshnIZWtGrTKsXFX2dfars4goqwKpZlEZBZZxx901wX
wb4IU7x6dkcEy1/fum9Rqv+6dc3H7/DcCezQZ1iO2eE3PRd0hR6AvIofpGpRkA8CUfGqOusx1xHv
QORMTf2ut/CWZ2xXvKWN2msccSmEXjvj8eJwD4JQKbv4Iiym9qWYfBAeUTfDRW0hrjwTh8KbMVlC
5y4brcM/fwOuebwKHFIIj0wn8/OBW+uiB4SQBA8l8pX9khNdjZYW07gfo4bsa86ZuJs5L6TPEVOn
nrX3Q6jBdmx7l2L24+/cew4H89q8OEvAIH4mQzOV5EIewNnE75GPIFFN64Skg7/+3d+ex799+G4A
rEhIPBjyrQv7+XdnUJZh05u9B3QOgLdmlGnfuZrj8KRgcn0UOtPX+dLD10RMdBwqY12Qde2fwzab
Lsj/zViJSnUuvVmdm6CzUO9X0TFCdYJHgKjFWx322VUgef8zYAK5Gdhuf594TPAVZe6XPp7Hs611
CESh08vd6M5FfQymAG5D7unNIrEvDuMYP7EXzU9WaIUXPe7HfRwG/qHsneTAdnx5Vj5bAzUbXh0w
472uAzbcg5TLN5EQVryRlWtN276VYq+dNjo4TfFFVFT3qVN3WHXb9ly6JKnUAbc6NcFy93brxZGV
4NSlVt8DB+TXI5cFmImSDwiMiGCqcmci47xLv9ptrw85xfIzV970zS0rc4KYj4b18cWYQd52bc3H
5xK9Sz4LiiFYCcV7m/YOZTmL1E+s31/R1TdnRB7LuZhlT6dG4AwiHXmVLgz0PYJ+bnKBlOpvLgSK
RK7SX64ECOHUDBCQIERRDv5WNnBWV2NfTB3cYzEEW3DDNKxvZ3M5L0RtsCjdBqlJvmJbkhwoxdoX
Xw6aeDHOpH1S9efUQnBPN1VedBmtA1sNOyu2k5Vnxn1cHxBAmNtVBPaXdbbLDxz/wxdJiMS3Ebyf
tWN8VQU7LJ0QHiBsk4lYD+iWA5v9z+IajV/plHF5KEXM1DTSFStYiPw7OG7BeXGrD+Q4YaENMD/D
EqGLjTrfuodPss67fkQaB6GBI7JgkazQN50Wofujy117Csi9peQ03ysT2+GpX0jTsgqIn4vM9D5y
1ifRtvXOacBw8/ukSOlzbogocblYc9m7W4S0wSsLw2rH5K+4aERun3RUrhZRFphmNHEkzTXeAzfa
ttglPvIcyD7CHC3LjW4xUm+aDPVFj22J9Kyi8xOE24GN3cDhNNj0KWZ05nkCWcxsChy1NBd2uPCo
IvR+p/REmJqTjsOeXK/K5u0WHHll0/NBIUflz/Ewchus9JJoX/3edQ0UsX6fJEMPZ8PlqaNF7nxJ
nZi830T4bXGJxs+UP9F6nwxZY+110tlfqpIN/3boiKQ0KWr21qoZTCTeXFysXAjESs1o0C13pTf2
hON8Eo1GfIkyUd/DWQD/K4J8eVDUlqfBIjEPtbzW32law3M4agsaRFX4JIHHGLttxazSnaYI7JSf
4YZQAB5w+nAVZh1V5mZJ1G6IiEfdeG1s7zJHl9+ZUjyg8yUk26NsjTdzEdTbci6qmyCo0jucbMwQ
AP/wyUSrvn87Uf+3U/+bztbxbMl+/L93th+/qaqph5936j9+5kdrG4h3buA4rMBtgQr3zSb6Y1gY
OO/YeaCnobv1bZyIvNKfS3XvHf+DlITDomP/YxX/o7V15TtaXhHRDSPfY9gY/JPhIcv5n89HemeP
OIaA35AXcV0TCvrzkzIUeOcy1kGnEEw23r4UkkQCieGnz+Q/NDK/1aJu6AuGiL7p4hAPOL/H3MYj
2WUOjrcToy7sexMd3gbiBYFtA4GAlU9UYKm7Qu0aPbTPf/3a5vv6+S2+vTgRnGj8+NgCPuxf32Lq
lyV+vTA6JeTnFQfmiPNuWgSvCxH0IReyeUEE1EbUNJmzgyCWfVss+Ph7X/nOrlQCUeuYZ8dhCmF2
dFZ3MRZNetuHeU0aD2J5djSq3fdJoq/HPoCYj4tq9//xJgKXN2CigrmQfpM+2MptnWrQ0YlqQu4X
t9GHygIelAXz+qFz7ImcgyJwSHUDvwKRuX2eI5oej5Q5fr8sWu6ACJO92Ifhxp40DxHkAYcphG/P
prSAPTGL91U2kitc6wE0WkV6zF+/BzMk+elR/PY9UL3wLGaGElBV/vo99C519xqAU84QtO4UYQvM
8wjtCJr8+1+/0m/z8D9eKcTDyKQm9CLj9fj5ovYm0VctTqDT5IDKX+FKHAc/7C7U4HT3tkeb+Nev
99tN9PZ6ePtDV3KJ02mZK/AnXYoUfV1XxCmfpiRT95woBBKNSXT116/yHz4/F1YBobmMo9Dn/Pb5
RYrjooTZflJyzo7o4b4Tj0or3Ifv//qF3nQ0v31TnhQoerjxCPz7/VDIEyEjlL3hSbIHO+ugxxgX
cc2sK1/cWmGMIIbaxy7WDMXDOnnhVVv6xc7NiYtIx5p4Z8/r7hXOWUJFzPKgFZk9MTBjUkViLnkj
Zb0eM67ND1OCPhpTu42mLslnRlduwossrfF+hTI79dLvn2ZfZ6e/fpN/4Dx/eZcMVYTg45TG8B55
v3VosYwhNGm1nGZj3qqMjSswhi7LWLsaY/KCP/N9QRS484wBjIs3P2GTQ/fyZg9rMYq1b56xAfdY
59f2k4AIcuNFq/s5MCYzD7eZErN8FFFlEjHmkiUF7dN7aRcEdkDr3Q3GtAaiR+5qY2QrkgN61+Qz
xxlUG2N2S0ZJpLkxwPF0IcQSoyHRhH52oshYYeJhmUslYEbKhvC9Moa6nNykXc3aHoxZEr+mPHi2
VV8kZ4QE2AhL7H+EIWLRw+tTHqfYZ5KGWHrru8zS/dHH1Qd9howL1SBhwvNXGvNfbWyAyCTXryvA
yQ3enmGfFINz9GIX52Dup/Cei9bfWcZY6KWO/b4d++opgAv+vQUiv2wKwl+I5oT6TvWCxhGqTbp8
CsKasBtjYTRRNufc2BoBIfrIMbE6DmFW40utsvkWG3D3pc5L78XGHWkZmyQK42+WMU6iarJ2bpIl
eytQFxVTKVyPotsXMjovk1XfNHELNmGpZzyZim0SeG2wpznEMoybTQnaHQmbxYodW6fAauyl/rxx
cRyZrJHqyjU2UOvNESrwRd2I0cInuhrLqM3zZYso1DlK9j/nUbvOi4r9/g7rZV+fB5sZSRf0zvvC
ZZyEKVUZe+rYOc5LYyyrRSqtndMuCLtJB1IfyFMet01B7MYUg7ok2i1BtzMe0tS5lzEWdM626TyU
qPCZV6LsV6n8Cq6VCt0X7f2qyuuM4ebWMmbbKSnH3WgMuGkFhF/Z9gUyISrQBDV0Hi0JZonkGhbR
59RYeVNj6o2NvTdXPnOx4kUCVdsxFMuhvWMGJuIjPDhKiatgGWeybjENN5OmnrcRrI05OEOW2zDe
jM0YW8C8FVWdb13cAZeWsSMX/VJvV2NRtoxZmRFufEA85G7BA+BlVm++Zh5GIE/1UBxwBfv4nmcT
LJhghlZ9b116BD5eDcYqrciHeEEtZd+PWR8A1VuNq9qWeXtLWDLfkOgFtutVuOe0XsqTcNjBBQ23
iw/fh1xYFMa6GPdyhkuTBggOWEXG4Efz+hXxb/IJpM/41Q/69ZMzqfmiQuF1LiYARFPSulfKZh3Y
DWQxerE9nUc4m3CDCrhK5bomzsbGRSPOZKoFGqZmB4++spMKzJ5ePriTXR8cW6Znu0jaPQg4LLQr
SaqRM2ZH4Xf1VbY0iKrtCuQZUWxXeT0SLGqsYhcI0AsyqBE/Wz7pd11vF5i1p/X7NKi5ubHXpNzF
LUWBnoCuqoaUllbS2mQJTw5BYt5G2sSx2hMjWd6xugj8gaBAtRY70lfWS4I9+yfNuONWcqPi3LK7
cVfEg8+8qW0muJVqxqZka7CZuXpNgyU5+E0WfISCUF+h1hfvLZv6gqYqvcU9RXUyUfIByIR/k0Q5
vx28LJPralPMwDl4AGfXfcpzp9gRM8F6w6IutDxigcpCOOfZBUrQwmL72LBfZtzl9V81SKpTmbuc
PYo3yWxKX/slNkQdgddcV6e9cVIdXwS94skFEFFsfQeWYd4AB47UxDtne30Ls2/G3+bIPe4luWcI
n9xqTBJo2F0mwDgdyv4p8XFLjsrhNynIHzxO08BbYo2TbAYn0DSORQ71NyJgCBdLuSVql2UzkvCT
nfvlNgrG+IJaxQPaiayKOlJdTD7Xq2AZ850aePqYTYpznaDCixzbI9HwniuJHq26Y1xb3iUMC+th
5QXSnYXdY6PjgBx1b029z3PsKXIF/XR4IOmAP6HceVC27BjypuKTHXqXfSFyhk/oivpc4gmlXnQu
vcU+Dh2HglCjczM5nXto0245V4X0t7CnUyCOcbpvSLMWsSW38zBkpDrO3j7I7DsCSSM4h2yQjqqd
1vTIxx8Ur8oNu/RK9RWS/3zFOjUs9bhuhkrZMNJQssKNrJDWu8sKQaHGupfeLLNccJO8Pd7/17D+
TcNKkxVSGP73hvUSjcz4Wqw/d6w/fuhPFbh4FwURBJsoYK1rlN5/isCjd9y5RvGCPRm2iEHn/OhX
neidMN2JbUO8Aexn/2sVi1Gavg+JCurwP9rcf9Kvin+rtVkosur1QCKx3pC/dxGO76Qq1HFyMYmY
GGqHudv9LBKN3KAejlkXRBeT/SW3ZiS8HcxQjGlhRA7tNJzwwE5HpxPdERkjIaY/fYz/ocf1JO/x
1wZH8pEgCrKlT8Vl/y5PJ2po9QoZ+udgAod4G6FNvA01uaCI2mKv2IiRDHThWu4+I8hlSBDOWi3x
PhVbifhrSGd83wsv7NS+XQPARLq1khtMefOAdqYXz3Tng6/wdbf6oAktDXelxxoBvoIX9pQ//kBz
QDKw3rl2UeOsFuXs4lxqQNOrD+k6JSd2pSwLt5FXdngwe1gpLqVJtUFBHV2EahRGaZ7vFwViBrMM
qdfRHDp3Wvjjh6iBojCrjug1Jt4lj3uwKl8qxqFE7wIVMpAeIKIs9MhgC6ErisMUy7S8gA5c8iif
iDlBa+0AF+xY2c3JjN8k/rjEiUXwl1YXXZKL4zg6/WtGhs9tVOFt9/P+kmKUoCu/J5ouW6DgkQgc
9OMApjOdwJ1M8Hl4wKKVQa5807nOelUn6cFiRY4nYBTNg+VGz7ZDlWplcJJ3uijTT2wDWnBMozcT
ZdRY9xiWcMsG6drv52xarpJAP9pjUt6qdczAg0c1nMiZE/8QFpYLfRdkadSmpIR54JwRSdmZ/0DV
3j5MUG63VRySoEaZzRLTIRLnGmNw73zIEzw/CzvZW627vbvG8tBF5fx+RZ/MDgW7zOK33hESX31o
A6LbOJ39cdtDIjPDf3FaAJLsgR1aG3omOME8js+uHqizusS/51PvLkGLK/g4pX2RsBq8INsuvEiF
XSa7uLbLTyzZ+veNabq7WRBOWwBDeez6TONWl8uVM9nB1yRI/QMWrW7Pig+FgJyGbblOai+zZoBb
n07uQbP8wW1WtOlLwWXPokct24ErbaMR4PAsgnnHbma69OZ+3OObi45ul5Z7qMSgpMiX4g0NDtvJ
SmFk0JK6PEu5pFUVxAdqV4KWNBbGT3C23C0IbWRNYTTuvWgWLzLJUwiy6/pN0uJcdzhmdxCO1Anz
Lr6PIc/9Z0RRiBZinoFnOfk5s6XZWdOtHmg4j4ihEPUHXg9zRnZVIJHxd2WzsRkL78qkTDT++dh6
75GmF2xcqyQLEMH+ZdR6GIgXPsfzFGA521SiBPpS+PUlZlg+PRe89tad8n0OjuRQrtLLeczF7iuu
sRkoaTmr93pu66uoNKFDgKeKaw8TC5ubCPp1mJm7Kw0Ju0yQfk3HyWc5sJNDNN8HNT6uY1A0/rkY
1IconfWXgNp7H8+9e478HDewD4x61wow4pyE8zPJ06HatKFPgVQlGrhVkakC2xcE5xW3tAo+13FA
KJCHBRm4DoS86QZjhHtmiTBj8ojCALvYNKTV1doE8HCidZrOTeI3Hi5FVuZkl4clYITGV5spS+Qt
nof53leMYKCNphPqwLovb9neAxaWYUp8IbHe1kGh+Zp2rSLd3ec4uIQqRvYm8J3qI5q0jgBkZ2j2
CzHx12wZuyuLdPV+FziYBDJjFwhQs5U7MWbuzjZ2Av/NWaCMyWDSHkBkmaZ3mZyLD60xI4TGlpCs
EMmqdibA4c21QExm8ZonjOs32ZuvwXKUf9dna2l9goyB84EaNXqQb36I4M0bkbTKVwfXWCaUBra2
VmJ+TgCf47PHWiEGTBZwp3ba8i1grMaCQTeCG2Mwxow0mvJDME/qEY4Mvo1Y+Om9GQM/NVOVPQTr
UolTr/rkDqBkC5ODDqzcSjY/nxs2VxDcsB17R2UMI7GxjqRd1JHlLZbpesC0g48JGH6KUZO5Hor5
gRCcxRhRvAnLOHaJYfrO+Y6vw0oJHw3gVgMq4yWSyNZXWLqdQ746+VkVctl3xgDD2bCcc2OKwbYs
+AcXHec8N3mBHHyzkvaIIF7DUKeOxlmTG5ONePPbBKs03hsasAv07jhypgF6wsC+/O1rY+eZXlYI
O9MNxqOtnESw71P/lZSueTeHhJEV3eJ8xFDRnnN0m3eRkwpetXqVnXEIsR1xbhervcpB8Wy0B6Bp
DWNMQwh8AoyzYOMWFj6VtQttCv6W2Meb1SPsxEXDyQ8wRr1l9YzfZTbeJc+4mAj3kLsqXTEwKP6R
hbb1OTfeJyWd5dL1OghufZvijfKi6XUyfikyX4IdK4LlaOqSL6XxVXGVes4Wsyh2K/fNerUaF1YP
u5/As9BRl05onFyek2LZEj2zmP24WsBEWFxHzmFVVgYdF9fHRz8fhnrfGU8YZBLsYWtkrGIJMpOY
MAFjIRve7GRhGszImgkjPTKTwnAG2lc9ExlTfKSE4+uCRe7mtKfsxB5W238sltg75m82NsdVOF5q
dsbX/ZvRDa25vI2LGr/GkDafV+OIG0a8cZjF+L7g12OZs5y8/uxASuDvxFEnjbfu/9g7k+W6jTZN
30pH71GBMRPoiFr0mXnIQ1IURUvaIEhZxDwlgMRw9f0kZUdbdJUV3tfm9y+RwpDI4RveAR9MiBvS
MO7CrnduerYzVpFh5CVv5DziLoh6ZYj88UZKt3h2IvmltxxBLkMLYTvlUXvOoRfJDavO8sHqznG6
HUsMifdW01UP+JwMt42Rg/GNMMz8phFj6M7JRhnpmLHHoTKaOKwpDV+wzEhh9LHEboyPbLAD7Q/G
f8L6DD+uyoeKg9HBLjZyNZBgupcw6lq9UTgsnsH5Y3zgeQGGMAhwRPvlTftGGRmc8E0RJzLiOMOb
Tg4uWyiMkNlLsNZ5rm86ZyXPmd4UdtSb2g7hifrNzY0Gj/aMHs/IoQ8cyKj0YLuKYk9kxHt0rjgJ
YNPW3QmTEX/eIRNIUWJArwCFi9ILP85GDKh50wXyjURQqAo22jQyavCNKPMLVnHFjE+hrOBNhfOT
Aoz4AK9Lfu3iMD82AqIVOnoFdHpyO7jVsquPXa8QGsCPk8pcSg2InFqm4zGjlH4PjimtzqAjIgqS
EkeY2vazbWkn9lUb5qW9rREQ3fTeKOzdDAnNG65FuLiN+BFk/09a96u0LnJDADj/fVp301Dh+hu7
98e/+jOvC/8DroELJc4z/Ze3duMfmR2MBrSt0GqmEu54bmg82P7M7Lz/IJNxcbQKhQHTGIziH51I
lwtGpJvoaiHXQGj0r0C23rvMDjlWtDRoEwaGRyyD93LM2aImjHwddRUwccNdnlvOg512WD/qrD00
XR5SCGtBWfSWjB+BXOIkUNXx2VIZ2lMGUSJLYEaNLeojtRttzpQSxhPx+mPYVkQPaYvEDzab0daB
WHTn1GDycoNZm9OkfPKBkO4xhM2Q9Qe0j5Ah2vG1K/VOdZ7aOomtsEKurPXEPiQ+jvX4K8zeu74V
I2BgzJSYXKTJXe+9NG1OsEaiCmaHUJOGXdwj37hQPnaHwbwXz/2XKfJfpaw/J6xv94M5Ylo8QGud
921Z16JRiOVjezVZILXmpHwh6NEGQ5n94k6ml/KXXou5k/RcB201MncH1svPHbIVdOnK6V5eQWjt
dy7bN5EkbhW4eGUf8ULwj0uaxw//+vUkom/UC5hMNHtMQ+0vbbncdqFMEn1ejcJ4qFuGodbbrgx2
4xyApfv3dwuocKAVFyIo/r7pmEThlNVVjvGNPQXFpVbVekD626FxUUa/6NA5ptf3bjyxaOAmwIMR
U34PDJ7xEEnxa8uuunQuva2Xksvvuq5qdqHpV6eYtd2NpPM3E+CnE0ptQ7vPegqH//adDdARAzGb
ihCAu3efFb06uVQjEWM3omu546Dvd4gixo+RQIroFzf7+xxCqPENFBEYEP77yo8iUfYGJXLEXdb1
QwO6eDdYrGAkStBpXfosyAH5RmB1/v1LSsTBSZQFJbH33dCCtmSWiDa/qqdOE5TzNSdvnKZNnSFI
+q/uZTgGyMSbOhqf1wHz/fOU9TNrcnQa4WdKPg87c5EYMNhquU6oYH/653u922/f7gWUwPAZpO0H
zruPl1cDOQqx29W6rJOza4gWzmXm6T94ht/m/5N8hxNUYulZ/696rO4bxKb6//zf78ti5p1gMIaR
we8zXd2f32kUZa9EM2fgsQKdE82QT2zwGEZEU4NGT7OMDscM8xt/CgpI8Z5MK73887u+mzvmXUHM
sNGh44iu6/u5Q3JWZF0w8Ay6h3rmgEfZJKtF68tbqnOThKSzwlt+gcF+G8K/LFNzW5ctCOsG07JH
RvLnV9eJILqLJa4UCJ79pnJRnYXnL7ctjK+j8toaGSyrwdF4WuZE4us+LvpqEvX8uyPKDjaJjlDx
jmsY0YadFyOddI7X3PqB7vpvv9B/9ZyBgcdQ942AS74nEBaBF0+rtKwTSGDxsiyjr7YaiXA+EbKn
AuoZKdhmyS2JxGEzFRf8a/C18Oo4vgIM41+j5BNfIQLh3RpnaHkQOm1yhHciqY///CX/PmsBdoRA
iKi1kiu+f1Q7qikElFOGH5iNoXuB3lBB7tL/SqX+PdrCoEXZY9jcjPg/OO6fP11mgYiOrT67aiYA
6FFmMK510QTXsOGCj//8Tu+3c+ZJaKMl6r7BVFHeewftWMI+6LHIZjtvVLFLwljv7JJuPCBbGnuu
QXzP03LtjLP8AjInOZLSDL8YWKBjZiX+PF3xcYaGBUqNDx2+L2CXqrVcVkZ8kiO9wCtZumymQzRj
vJ6M7foBQqX9EhjsfoZFEbDLNs0T/j8KcBtRAfvuIR2cI2A+94OOQK/3Xd6qbYcXKE5zRbVeyrSP
zylA54e19OJXDUf/Cd/g9bKWOJXQjlXio+zAidOtDK61stlw+2pyH968k0Xa2qcBbtBNihbTuMO3
1MLSb1o/LEnsjZuSgtMdrabhuYwX+2W1COOgv5IkR3MdvwLzDtpzXXXVitNqG5/QCMEuPSfLgRQg
6X5urAbRt03dobycIrP2jW3P+zR5XosnQqwrrOKAur6WevCnXYVJY4r9TJ5ekMaozn7A1uIonb2M
KZt30yfBK5Xl0EUhgrCRdMzGRXTKomTEoEv4x8kHyLCr5dz/HiL2vK/zTn4Ju0mFD+BsmW+s/gTB
bzSvqRRiBP8hdHv2TvSx5JcVAYPdXETJRZp/25PoogoT4F3WZRMoZQnR8jFqvOXCOVM+dd0y3b0N
bywgC7l1an9ovS4F0rsi+HwFLFV4Zxd9w0sBGg7POAhTVJrfdiuEFq/VsLJDhc5sfa2bghnZ2DMw
2bJ08IzIEEXf0HvPgHbbdvqIVZr/26hsHEHdxK7vjSIabXyf60xpll7QXUt2fSezF2VHmKzGSi0J
Li/Q7Dag+YOPiI14n8KapujGchnbCibNS5lU7sFRjf9MmclCjxqXWbTismr9EEwUuujCqvneRpge
cWz4oTvpO9lX1K/ZmgAyIa5pI9LomXlYGb3acMwn7IrScMh26+wQwDgVuLpal8wlCdrukkwLzr0x
qRc9zF5D3gksGkdGv3A3poYuk/MCVIFBLiFwxwTbI0bRPqcTuDMEEZm9gcHXqzidm9OYkjGgZWA9
4nPOgAHCQKbewmi9wJU8WinUQbue7xpjWY6co4N4Lfal3ZuhudUo8MppdmUbz3OaJ/42Mz7owu3t
i+PV63nsbHHyJH7pySD3jXFQB5RUXBbjqo5umLyrVnksjON6V8czqmC4sIeo5WxavzraxqHdKvBq
t41ru0vOt3WMk3tkPN2RnsMdi1F1nyIs37ME7/fcAcNk3OCnMW0wVsQhPrVGlDpwD9hglpufAfAo
gB3Yri/a2AEbn/kBw3lFz+mCfM2dMvgVyMnzTht/eg4c7xB02SeBccB+6XGxL9EgsseCzrlxuC+i
yt4WK9y8dLUFVGR/3WRR+tCnywsKbs/taPX73Kq8HX6adBmoOV1ZdvgZB4K4hmzdlttlBiESj637
tfL884pgNNLH2W0qMgQrfPGodXzd1DL5PMBg2Kf+Mp/TsmID9k2MVLnLrcg874IOSffBycr+bGlA
BesqbgrZLSGt7QrUR4QtZecm/fcOx7HT4jSobdaxjpE6Tbz87DS+cUewEnkzBiUP1JQ+HoF6cddP
AQCiwzyVuDAO2o2QE3e6OwIlP91NEIZ2hYRjAM8k+UTJcvq4NAHxQ9O3YbJp9bpcClx/jWaePPgF
Ls95lamruRS4/mGzwU2Joi8qsR/CYJoeQI8ue28dQRVx/gQbatcY2mZtV933A0VByUorr2hZEgq4
BfqhaiEWKUKaVUUt+q2wZcZWVE+UJGNOBJlE8tTmpD4QwotdRZh3iAD3HcdJU9JVoFDuent4ksB9
dw6Ntlsf7wdkOZGvyncDZJT8QE+zurbavjjUeRHc2ygcHoQck9+GPJmuvXHeDdg2nPNptGHgYT/6
1YPLE2+CGm3JrWafvKoBmZ29jridThMikauumJg5sQMpQml9KBcl99Wi8EfDOhuEjf4y+nX4Ovgz
/gOidtxHtwrkb/O0RuvRDjIL3to0GzVs4jF8wU/tuka3s9UJ9I7pVIFdwvJk6CSWhuBOo9lxB1CP
o/reumG4b6d8gUrnXWTl25coBgkI+865oY6MpH5SS3R0yuhDGXdw52I8Fkj+89SnTKFA0mS4vTpD
GZ35qOgRBUiJcgiXA8JX2v82r3b/QaJZdTV3db8LGzzUQsEUEHmNIlGcBMcJLeqDCAesXZHB/FSg
v3UPQcJD4MfJr+K8cw0bKtt56CR2OnaOOgiY2FF9EZQPtnEVufdJV0J67aR3EyVISqkWy/M46Jxd
FU7NEShQeyjXPnwejaYjG0231T1Nvm04NArfVOwLj6muXYCEE62hpI/RU7Rn73a0w+bOXjFXROai
EZsW8ki9Xwqr8REa0yUAoFp+CQpBEafpkuvZCsIGpzq/vFqsaPk+kI7fDN40fhh8Cx9EWFC01Oln
c6b70aRMZTK4JWNHuAHVAhIApzmXzgKlRA/tZcqr8r4VwXAX9vN88ro+hWQYhadqXtXVFOLrC9Ag
vG6Qxr3kI+oJfqKrl6Kme7Iv2qj7zU9woBEiL16joEKTvZW0ZBHyoZaE6faT7NuvFZfeq66hfRAF
K86PfbzqZ5uWBDpUVo/XfDsSy4L2x0MmrfGKy9Exw7o029oN3fhgzPZF5X6brAgAGJ50xQZ8RL+v
k2S50L5rXqRTawhcOd2OiDOQAux6XIIl3tF4G+4dW/cvuSrYs+GPVFj6RqpIhq32sd4MPgFRrGX/
Tfjkihvbr+f0NbXQsBqyvkxZ2ENNmjRYr51I68sctO5tNgXjJ8Sm9YuvsvBLMkZIkxqxNGRF8eql
8B0sVSmh49ZVfbIQdzvTb0UIvhIaWKGT3dpFhSN0qJF4yzvTuZwKZ0sUBeDBXeRuKDuqGm4Xo4AL
ep+nGrB7qXP74k9ZuSuLiTODVtZSbUvYnAi5A8mHg5N388mJp+HsKOTddoPvNmxnCw6LoZe7GIvD
Nr0KopljxKE6xLykKr9N+tV6zKDOHKICx7mWQ+Ho2e1wbtds/NaSG5nuCD4l+JC/dirMvsaumcpU
lOxLCt0ch3e63ydhe/HTErjes+W2FuSfcbrByyd5DOo13zoNl539Ofrk1JneuGOgvsatnxFO2kBE
++wTgXG8H2KBeFvRPQjvCUoBsqsr22tcxkyq6skOantjYzssNfypXNbrFmD6AbUMnAlrJMH9wgZh
SHCykzLFbK8GHBaSY29qz2+20Zy9FKWb1luLPBndtqHhqExOqIa4h1FM31Fljo7k8v62o2lwKJxQ
botKnN2+CrDD1gClg/EAkjPZArW0djJmOtv57FwvQYXzh/O8tlw4bcbw6C5dscE+pDxCm5w/dgJH
bXfEpimv9avV0mbo1gr/WK3dc0Zhd99TzTpnailPkU15wJ01vLpWjccWDvNLMTjRhhyfU4dA6Iwy
nI8CY9bhVjT0N/Yw5zeFMx8L3IOxbUnnLUm1QFFlvptg3yCJMItToOD72ZUOSU2gNGNZzQHRxPez
09OjBQZ8CIf++6CsZt9azQoOMzNSh9FXtVjVQS0t9h4ttYOVxge4U4wVrOdM+IcGZjhxSnSLGNy5
srovU7XejZAqh0Z8gth+YculYFRm9EXU+pp3yRO0nAfp1seWaBrB+/I5sjNjbUORUg7RixPY/XZV
RnDFcoJPTZmhiN+4L3PkEFghFrELU/eqFGrYRa59yMcWBIKcsBQS3yqNdbJbUdXeBBYZQTKN42+r
t37Dce1K5Pg4dVADp+0SLclvNnop2HCqsMCNht4X8O4Nyv0eONG97rLPs55RWR7Sm6D7ZId6BBjU
Rfu0zz5KL0lPEDoKKLF6/Gy5KtzP+H6eNDnMzTgqRGfxd2eZL/Y58DL5GYJeTUOpE3iOp1Brs05Q
Hp1yk07ICOpzMzmE0GAUDG9PrDdohlvqkFbzAzTj6Hdb0D07W21JQWdTRH1oH13tTt413e++R4kZ
wMF96SpzPbcr8ueFojOMTYgJw1VSDcxoORW0f6lq+jji2lhuHPBySptNQTx0kt4ordthHJAExosp
Rzs9omgq+omUs8D7VI0u5kpJEb/2sWABcldaDICiSURgg+NL4IYNaVHCtB9xlImhBiemp7E0Y/xl
TEgQYqsjx2jcAAm7FU41Z9xT2MXLxcL5HakCnEOHpRP2bW4Fmd4PhsxXjZJtaepzDxcjk5042ay/
5yvCDbnAdst2ivXgJAp+dQGPMqksitwJBOkHpw8w8wkUmQgdWPsFCK4ILkOqTcobDZh7pUHb4wei
CR1KS9jH1oEqTGzPpfGhtlBfJEGnPQvETjqS/GoSw1dRVu4uU4R/Gz9t7wOFJKqjcVdqMRRZOfKv
3KLnIO29+OylAUUBhJoumJFTIzCdmrf76da39gvIkatYoB5AnqCPKL1Un99+JQor9wFosPjYGCEH
GQTrCQnk9rmv8DTZQmqlShB6090E2nZnkWzS61lr8TEqGEy0m4KNnQ7d4a1Q3JYzbZS5CXdjQd24
rLIWN84sjbDa5RGrFJ4nNPf6KKqg/63JBl4gy7ki+8gKKm+E556VzudqtPnqdYHyRjzN6koF9Xxf
AF89vMGRwZIjvNEuywCGnPfCNCx+bAPSvk6nLczRJe+OhGrk9uNYSrXThTEgy1aqIhQv2QxGh+zE
Rpar8XXQXRWxXVXMfyjWN1GTtM8U/7KjXeRUFMP1OlIKmopTRtDSOTsQaKyTtTkMxTThwIR2w20A
IOS6ycFB92tA8Spei/PbvLOgbh90zhfwViNzosr1Q4qRGWkSrtI8X9rGrxbNY6NE468fytGMSTnS
ZXP4I99qvm0klGBBkXLrO+16cWunPiKhN+x7SEAXifXC3VqiNtE02XrA/m69DL7NtSNtLljm4mPi
Rhb+KpjZoSpFPV+24W6upf0ZjvV6AIGgrmRtftoMjJYjZias48nlornQHoBXFOC/bdmfYbn4eMQO
RXSECeA8pBbhNZRcSNFvhSccnuPX1fEpKuXMJm/lovh1NM+UEmHvcJzrT4OLJFbkTPFZp3HzHKfI
rSxg3doNpnR8TG+kNzkN8Tlunea5kD2gsG62PCSHdWmDGihj54HkgDesgYgaJ2gc2rYh2IVjVGfu
DXmL+g3hH36hwm36PDYMk+4RyJgKOHdvC9bti/T3aq3aZyTrufU89vqMF3V8NVByxVAktPrnFU32
xKYiB4AbGKIyFpqgT8ag18hqZKQeQ/uttsNoG9HMO/ZaxWd74OsMQ8xin1mB8bhEVCzq6DgoDZWn
QVfDowR+aSv0AtQElnW7itW5LhPXuas9zA4xB+PJBzKfYFezHR5tL6D4QVsUoqGZBVNLaS5oA0oK
COchfRAC7ttARGSWyNV+SewcfQgRWrhipC1rulEBPo5kpyAA2R8jn5FCiNJ6XEkIXmXc8sLRYOag
suE14jIenwGZIRsRokN0sqTRdQklaV8oUv09FOTJmJ878+ceC/Kvsw4NUZyAXFFKbZN9SljByYiS
yI3T6/o2nYbxMbOn8PdW+/Fr1syghwOcL6B7czL52dQdlkAuCSbrzAAMMeMvuTCSEr3C22InGwrc
u7LN/tQP+R+gw6+ADrb/j/D1/1s+98XzT+D1t3/xp5CYGwFeB2MNMNGz/b/YfDlY+dLnBpnugtxG
Goc21R8QByjank9LAcmQkOLiG679D4hDwI/ojPBThM/fVNH/DXjdM2oT/7/Abh7HASPug5+iuYBC
zLuWWyj1UnGE+N9xU2/z17JaY8/eTZMLvHE3DGQoT7lxwD30i1di+tEvQfBtjsu2Rg8ZEpB7aC3O
FAShWUOcQ8isUjAIywISobIrK1+2EIXFCtA0nhH32mpPdyxErxyXFR2mfOzdOzjSrQScaLfW9ClF
qglIeY63arjz8fTD/RfgGdm61ye0zDZzlgcRy2eaIW1RG837NtsSVkFL+QVG4F0XxMdnLQIjgLA7
DXvf+xtIoOmFA71nDb63/YT9DYhVmUKVUz5Qw0sEqJBbzg4pJZmoypZHH548j+amo+J9amdK5l+0
SN/6gn/9YHS1oVxLH6wYPTw6wD93gdDAmKumV8nvDj5YxYVsLSnOqz+SraGFRc2QEFBmSLgAsGvD
cVPkSLfJTW4T1T83c79AcpIjDrZnDgj8IfcwF9Zxt5Yzn2I/DHjvPKVQQhEeE2vRidt1LRx+rYr8
PuioEFPqj37RY/65g4beAIMc0GQG7uNE4IHe9WPjtJgzDGjq7/ZkLeJjUGdW81CVcbPe/3Nb6+fG
r7kR4DjoIsiz0/78e1erJHFaxRz/jvaA63j7toxNd8W1WeGzJ3P/buobQJCbBfNfbLJarDf0Q5EF
9a8I4T83896ehGwUBQZjboBh37s+LODAxY7mXPyu+1CJW3hl4Co3qrI86Z2TXqyB+MUgi3caRMTW
tJoD5NsYajppdPR/njpBMrWqGlXzgr+Uy/XzcBnW+17M0Fc2oOtwJjlGfduLWwsQTLPs+poIkDaR
QAg03UeFnyzfRnw5cuSNAbeYNe0XYAW14wPe/zGr4KUyZEhdJ+Jzn0RRTFGnkgUvp/Haa71NrQbB
3lJ7jh4QW6piM++sPk25obvMZfghTtth/rIuZl/cdAhA96EB6HjMXHvNRJcfXL8LFlhj6QT9ohV+
Xn0X0+hkDspvcb/eQ8eJgs81yvDrk1oJNqeN01JsJU2pR+dz0Tf0u/ejQIj8aR08qR+16oR+6HP+
ZkIBKtcMSZoCEkDnGUUgbl15aVbQXvFaiwkSh1wDvjA2x4j0LGktauTUp9zlN0GBxvxKBkuzEsdA
z+nwYZhkxQpdOipiw7ZXfp5AaaU2rammTiCJNyuOhdzNSkjpb70IdMAX4q1An2KfpPdSUg3GkMCB
rXqddth5n0f09LC1nsNYMXQZ2qfLdajJYunjxEjUFdgAxS7SS23YDb27bfy6LQoscN5eIMiHlFcl
sgWnv7Pt2GJAA6KR5bqfk3GM9mUlafGbZo/gP5lslyoHbFzk6s9rdG1nqb0HuRfJGKZcQ0EahmPA
GIxetnDruU3ZaRav4Z2SH6Pqw75k5IIQBXh1miYoJee6VKNVUlyOzB09S3IULTATGRaIR2ih4c5o
menSYLeTv3oFHEDaKhSUqweki/CQOuSeZ6ZLS62eyp+uI3LxXeIqLBG2HqQU/hWAs1gehmQoQu9s
0RFcvnXVTGVi28xY9pTbgO67E38MS5vq6W4llisnMsFaFyDw1tocSIiOefxsgTNvXgJwsJgvnRfr
Otk3eEnzxNLVGU8HGl/zMg20Hp5EeZ3PnxJMBTxN7ql9rtIs6HAPOxQTQ/5k0STDqU+5zcAjLbw9
f4kVn3kWP0o9X2yx/2QJLmFXMFO8VQj/pEXo8Xg0VagMb2kJo4B82/sh8x8JXP6wRVQJic1N7kdm
jDsN/fl1xPiG4cTn0Mw5uknSP+XD7DM+iS3MFDXxgn5sw5r/7XAbZgHLnGzslvNwZeuk6sk6X9SC
luBmTQtOlxxQolnSiJpwUWX7Dl8i6DkM681AEq8fZVa4jEKKIGa/nPRs93l10aUPEHPfIYTG860c
MGZWe1lGIaktotUJTnNYBrPCJfARQmsW6R2AN2l2prRMcxI52zrA+05aj0RzSTC3Ym5T+Ug0Gcl9
sCwz0z/sEar291E1lUu9o/ncQPQIAl3ARLep7iJ+F+dedtc4aQbXlgDEfGHqoovtHBCw7rV1hSNl
mS1Agwz3YzuXcL+n6yImvQtOlM35Np0fZk0A7h0oJyaIwLiT5iNaC7EP47/H+iGkQ5VhkLhnI2a7
2Q8YnlLZpt7eRNFmJBiZUZp0xZCeYi8fjUM4flV+Ib6tKDb6+DM5/sI7Rzky7FkK135O0+TGFJsd
eTvMUW8mT5abLUUO09K1h2LBRhyeNG0r5lDsZV2RXDdrs/KzztWjcjBK8dgq+65mlHZVwfeoN7Nt
OWN3C8UMz6tDXncjX6l2gKjAwcVIhWtFHepk3mZk8Jm5dtbGgz7YQzvxm8RlHT8bVGz2pcLW+K1E
8KCYSKmPKTkwMuqfjN+QWuwOmlFkLdCl6plQulO4tlzx9TFTvKZgzUwPS+w9kmvcdkZu7TvwtdsD
2yXHkV5a2XjYQwYoPOxDv1QMwjCMHdNxFgGaWlsZqoX9YQlTy7+bcWCAmMwWFfinthswE9yHeCPC
wqioB68b25qK5RtyFIRYfwRX7PpmcKamgxh1LBS7arRP0nzyLDRPV4BiAHs9IHIk1/HeJ3vsPsbd
zMtnTVqy2+tlkjyxzCeLUcJTUbKw83ElRsDhajQj+Me0RlvC/GzxG4+Ju2aziQZEg8BEu+0xNV+f
HItZ6e2BiERq2pCGJ3QepZVkrFw/pLPubKbUke0tMHlsXuj+qgHB8tVZxFernkr10cbX8jECRp0z
hxT612dRt8juiEaP7be24oy5VpTt/EvMk2LnXrdZ9zVjz6UKIuum/B134FU9VI2o1PMEmoHSCu0W
G6ntcmiuWy+AVLZBkigKaO8jO9WPh2kKoHNR8Y7nxuBzKgRJS45VRAYHjUsL3wgeKjCFDnJQCtgC
7kYyIxaOw8uqgD5sfLmUbrShpboMXxDCH/2PglqEn2zzDmapZYigCy6UbcT7G9H1OBmuhpSTrNxK
Sj/ruouycrUVICb4ZNd0V1FKE0NxmdBmaQ86kpiDBRWIg8ckR0qOg08M8twDQaOV5w+us0W8IULr
gpp/j89C48qcjgftlm0SlMkJGPWww21kWq9jSAn20Zmc1D3E7ezg9zLQZ0ZoNPYC674tmsr/NPad
ypuj3cqlxbgEEMv8OAPkGbCjH2rrgVZ3vz4NNbN6EyghcMKQGKo0SNQKqeBXzEGyzkgoSaROonkt
i2OcDfl8WBs/rJoNDSSPNodU4APCF6fKw/r3FJldPRuXt6X7HuUBOkhbSBSN3Lge5Vlo+DH6w6Y0
aQcYSsWVVYhbpKysojhq0bp04b6nYe0N+LQ3YYHH/c4JhmUVe+ENHhxh5fIy+X3TVIJ1aYNZEc7D
lFQN+hFTk5kDta2g9QWfpiVoW39HS0vFmnjKBv6NxacMiMaw7GDBKHRAmP+1pXIiKOUh0cSxErGR
sLi70ISPigOc5YAVgNnhUNEyEWZmLVgPwx8rp6Q0L9ZO4fXaJRYhaZB2mqMnSKucU2aoUdKmPSkl
1zyMWFyyBYi+MM8ucwdVBmwYdVVGx7GrMgigdW/kFJzWktScEgSOx107dgHbJPxNVz8C8GeUjr4b
EAVPNrEbdLRlatnLciBJbHo4g8YTZzhMaXuPbrdYvVPkuyUhUY36KXtKhd01L0pcgt71NggqZTbE
qnQ5o6Fs+YQm0xINDFBbS3NygtOaeVKVmP4f7ftVNutH1GwBJm2bGLIowot5g8/PBmgW1gXHHvoP
O0rhA0CA72Yq7M2ujtseP7xIRSZexRaI3cYdRiVepqmrm4OAL1TfJA0UQucwtK2JpWqIwVwojQYz
RkNTi8F5BfiyFNEOhSGNuSXnIcnQBhmLmbGNbBUw/OzhNLEABpkcVvSVOaX+OMF8p2EcCwxP2NFE
RGUbmyrgjwxkm/h51BwXnKkoWIy03Ce2mdw8wdhbgHtOf47E2rGENmOLLiRJb51yxQaMceXvCqdG
aHlDQGSmYmYTBzwEFQS0z6ir8TA/PiMHpuM8idAeh0caIjNvDMXMqJlSApWOuq2TQk/p/TrlNs4P
upBBXpxQ1Emq6QpaidCPK01N3spZW5NRKzXqLL1q7doEFfZA3XvaTDipcSiGAr7054oihDNvs8lW
ctj5BYSlW5h1JprXDfpOwcluk16H94ikuE12I2JooOq0rHAl+73nIVeDlhL2XPoRWKhZIhgHmywe
KB+/EGvfBGpOaREedo6ZYB5gss49dq5EwGeX/DhdU60BCm5HDJBYUACpiALx4TDx5iDMfIzLHL33
rc0I5K/xioHNsuXvzW8Tlaj1fiqpgoY7aC1UeLZpKk1oWIgxMcG815qn/bE8iiHgu5QY7/BRVc/G
V914s4fklA4n1MtOgSMLyarumAslrXNigvzgK1Sqkd6uXTAhFXILetglZR8645kL4CmyK6dm4duO
FkgbgAmr4hXsVmfrUw43j+M10g0pXyKjTD1rNRqzpb4YQXUBFZh878afnKEACRi4zLPKdk0SmLcB
GZvtzOaD9H5EeEniyXcelmBdrr3JJX8CE7PM+ji7Xlc869SZGRS84kzk0ye2JtboaQHxttmMyd+y
/yMjplUUERjMSULbFiRF5/GnhJxF7RfLsuZvnh679d62NM0mD51S0hH0fZPeOoWi9cZHAYJ1tJBZ
chh/K41M0i1RmSMKU7NjknwZKRPIJ5CN9WMM4oWvNmC2Sbg+h9ZKe0zpoCZGiYJmfWLUzY67Oh0p
41Un2xrfePIHppMIuD31ClAjXLZlTxanVgbzkO5BjzL1T2BiU1KVAnunbz+WHihGE1qVVhVBHF46
lPk71MZ0byZGPbU8phV7GOmCfLXDqb6z/Rl1dAZkNRl3EFkDA4lCgFniZMtJexHAswhelylPjjF6
SuMHMcu1R98Um5ZT2LvkFBxslk984M2DZutEw6vhMpE/KPaqvKtNJEqzhV18O/3IGuGyoMNzRR/U
YZMi4B8F9o0Tu/M+SrTJAn8kFrSuzEM3K0joZMsqW7J2M4QrGa+voYQjZTFlNrN/SuuaT5o5o3n0
sZ45CfcYMMfDgGoYKvgX2VIc4RfXhRm14E3KXBv4jFa6nYse5uUG5bp+pdyJIkPx7DWzydABppid
AwapCXQrGAW8yz9XzN7XqagZgW6PAFWhsQIL7l3NKKRBOQHQm17meDB5pk6tMg12yM4Cxt/0o+J9
f3HL99VAc0vSUx9KDVwQAqefy1RLW9ehPYjhJRCTKUn/mBplaFkcXf/8dn+/FU4GxLjAZ0C6/00F
1E0TBOioTrxkfmz2p0b4niYoZLNm7/rne71VZv9SuaX8FnkSdT/4F6DS/1Zq72207qey8F5mrxpJ
ZMa0wmZkGww+2NstDGWHs3AVDZvGWAPdpoiiMRcqAZq6/4+9M1uOW9nO9Ks4+h4OTIkhorsvUDNZ
LJIlihJ5g6BECfM8ZeLp+wO1bYul01T43o6wHfscbaEAJDLX+tc/0HeDQixwrU/Lu+w9v3bmfwBd
KDVLi1BiH8GZ4Doo5f8GH/7xqCwLnxsogIjzDMO81BzJNiyI4HDFS58Ykt/BAbW0hRyutFAfP6nL
S71pcwD3eFpvaOXFmtPAetwqd63v+YAdnaJXr5dXz04TctR/fK0FLv/9paAqwM2WNwM0jxXs5WIz
E1jEdSLMV4l9eWL/oJWCpHQI4e2mV1GFbB53Z+UsX9vHF/7zJkG7kSEh/fEE46ELNQeOlV3rp1n3
XerYos4Qp3JvPIfm4tX9l3s0Lj/iRQjL2/MW1SFjJv3igaYEdGTTaBavWGGIwt0nflh+zs2eacoK
DX8Y1bfSnxnsH6ukLR19I8YYOCBlTsn+Bqc7lCG1I6zL+xSZOar4N+LkMRuj1lN7tkabGuTj5/PH
i8FKWPhIgHk76CUvB1MGqjlTmnr5nXTsll/RYgtBo28oKpd/2ooQpTof7cfXvbBzAplf/Gwdk23P
MG2Tzej99hMuEtS6Fdq3WWiGOWOVJoDzwA/quIWjZ+FHDxvMsTP3RdHXc3Q2bbvUIvSMFDJw/yeO
sNiTc/8tIhUUC/zSoSoQhbL/uqlcvlkKFRcbSIRHaFjtP1YRHUdilvQaL37sWYPah8pLJ9IE3OU0
ccJo+uvufDlCgctguI5JggQDBhOD1/ePp206y4v4Kl5qO17WbS85l+4GAsSppUx/Ke9Cn9aYulvx
zz9ImNfbWwqDQhw+flOXXxBTU6yilzgatNnGH1phzLXkOPmR9Qx8B8qi4hhAl5T2Bfn6+EqXTxlh
lc7dLkIklwnS5ZLI6KE8y0iN56Gs3Oymr/OllktSQI39GJtLg/XxBd+LA9mKBGMwDxEtdIXlAF5u
/TedcJ96M+euap/bkjlRvGmtcKkIqB8U75Vk31xCH0wiFfukQ4o4+ltYyJus8/d9ka7EMn3oEojA
cFazzPe/AECFeILaLZ+bGO/GcsMsa842AISxn+5+VfgjYXSUh46Nl6Za/zM/0kS/oMOFQ6JNfJh+
PZwiFQsaygelOPAqUl5orOecbA6LknuqPJhe0Hm9KUiMrGerdSex1JWjGrDmWcehzhmJnRMzdCj5
EO/Vd2NCnYUeKQPN3kDHIHv1kDBa9mY4bpDQqdjGbulQtNZ0afi7BM1XHzh1QhuA2GOphhEw1fws
99csq6ML5pTJMnPpL5D2vzVHprH0lWGKnmaROUUTz9+L0hYQ3xwlYQDXcZkxwfj4/f+x4DDWRgGP
nBp9yZ9Le6AJjzV9Vk8Vaha21qjuF7TAn/ulWP5nuvPxJZfv9t0Lpyrx33Y+DBc89w+lv5vjSt15
05MfoTy2NkPiOxhBeViiaCe9g3scBjZB3+AN0giX/knLi+XXfPwzLu/cshybcAzyy7htBu8XR1WJ
yyhJvn38lFVMCq6Sou2Lz2Y2me3R7Pq/qGEvdxCLPsa1AFUd/Cdwr79Y5GQVRUlcd93z2NTp/ChS
d1kWaVovTcjH92VefNL87TiNo/l3kHiB31yewdEk9TwvR/Nz2fW6t15yLMmmjJg4AAolSEf4Fhh4
F/w/F2yTdSmF5T/SNQq0jJjx0s+Spmkt83tiLHLOHWOG0vSgJxFHIlaxfBVIXOMFAZbagph5PQ6o
8WH0nGWiQuwjf3rUIFOWyKoEZVsUactQ1RiLZb+mdybP/aBp7KM5fFDEYH/RPF88b56Bz76i853i
vfBnHSJE1PuFM8jPQ5EuRWxYMdWDzTdVgEwfP2/rYj0v75TNC231YhPCPnpxjE9VzfjBsMMHz67e
rjUIpgzZ2Cxd8cBWzxb0a/aeQ9LhKRCEsgwU/vmndhwWME2bdB6uoEzh6AY2qdnpzKIjMu+gZemg
zceOTxUT2qQusmmnrAFsYZOhQgZfmdnUxu0/M3IGq8u8FW2dybcze/rMfzdWxfLCZ1KqxVftreZ0
f6F4o8GwoF9rIl7eZGpQ4KOgRAHNe+/bZJnB/DNt5otk7aaMBzn3Qhzy+AuVUUyghR8/Uu/96yM/
E+sKk8Aa1LichfgsvD8TGu5g9PQ6/J6Plvs1bUthbk2YBHsiRWqbcVjcbyNb+teKTM1wXdthuS/M
LH/EhB4yYukR+OV3uBD7GvriAH/Y5nMI1NPd5bJD5BV7o0ltmt4XTKW/w8Xt6sDBjkutGHs6t6MI
q+uYJKobTqR4BtiK8ZPWoCB/manOxitETAjGalQT9hqAPXvUZgRQkOgxwlt1fntncyplWzvXkD2p
dlz3tWo2VJr5Y0xlfJUTyMqctO5BvqtsYtrdG/kzvYi4RgwP0XCYG93AGbt1H0zO55c6rgyBVNSJ
QfuirtuZhEk8THC2H1HkoXXArssu1xoQ9xMuvd1rjtHXJ8fuOsqicNin5Etvmagp6PaMVuVKTn6i
BYNdQLAsq00/+SPYZpymXwaU5wyYQiRs/dRWD3M6gB7bBuZXpabZKxT093aPxNhUffds4Hj+OR7E
sIqlU1xDDE02dqKS649XxPvNmgVBk8ZmJigViA7Href9gqhASt1GROUr70ve+WaI4RaGxxBAnVZ3
Pn98sfcf9K+LuRDllmOeGu6yIgnR9AFf+eUrFO8CjpDUH/CeM5G6FhnkW2sAKomqguxay83+Uo/9
sfLfbhOuDtNNNvHLZgQWKzkddlu8NmUJxmPldSa3hWVAfPv4Jt/+pv86ht/u0jZNODpYbnAgX+It
kqQqc6QDfTWwuR6peTguggpsIFnLOHfPJVTTc4IRZB3ouUB8ZY0Yfe3GRDhrmffQviDrObet0/pX
JTFRnzlvO+qkIe8fi4LixezLAsJpb9j3+piWPzFL8Y4lk4x7DBRMQuuAdMgONvR6RRjgrVXg8Iw3
feEAdGaMrQmxAINuffWaVgi20mZo4fkL/UWXvbWaeX9/qYUuSHg8kqUMoAziuVic0ZclgaG5nbQ9
Nb/aw/Lw48SKd5i75ns5y5fS8PMnS/PlejAj5oNNqznIspQo1x+/GbEs5ndvxl3Imgt1Ct8OjvGL
A8XIwoJJW4wV6cCMDeS5Jf3XE66/7hgo9uvRLuQejbYcgkSrCwajVbGH8+vfjLUz9kHuRtrtbET2
3poVGHMb+s8F5uTEXmfaTaJK96gs8lmtwnpgXJAjuualESeJ58pq7iUTyrTqwpVb++6ZsnGstpjG
/VROmpwst052SADEPomq+rYQWPBhn9IN31QeD5/xXcjuYc5zQDjSmLaW2U9DYLVJ9DDlfkxqQaNz
A7FEzjT2EdMyFwkcM0POxE+20LxjEiv7i8EAKAyYzwn5l2W/PLvLZ2sDxLkcUvBkL422BqYnvHc3
fG0SW5y0xkof68RSak0ctn4yJnqJv1zReE98ZVW5tFmwbunyMe8ABHq/d2GWjK8rR+ePtE5RXWuW
hrQCz0MMVed0y8yuZ6cXUftaW5gVJJHsj0ni6/faiB/ix0vrzSHk/e1TarJ9voUrOcYlGbCdkHh4
UVn+iCSzOPr2Knyu2hkbwKZQImh0MwMMLCriA3oBrL5OY0fsY+iwayBF31/BDcAroK0c92vSY9bO
lIRpU6l1eCc4SbdvLAud/xBHh0i4GEwibTKnoFMGIQNRrRdD0BpetfIKHAJ3Go9lm2a9doPdNf6Q
oH7a0UHQfkdQJ8dZKjA/iyZO71VFVO2xgBFBRYlUNwryJi9hXyEu3pBcnj+KkdaUWqT7hJShPMRF
brVBi5U0rvsEOM4rB4D8jtCYEnYCOJVk+M8ItifBIlp10IRuptrvyHVJagderWdWxgEe19TudCcy
v2BCn3wdiND4aSdmAio6pihRP347f+4/rBQfKApACO+cPyBwy4Q0QPhFBpkffCDwJz/9BiFKMWDn
ldFTua9zN4QHpEnf1JhiHqGcsS7+9jP+xYL1FgoyRx9iR7CB9wsWUmFXYMyZ/0BJj5Lr7YU48xDn
xwRDia0+j/5D05bDFneFcFP7oXyKcW+rWSez8fCXZ/IvPljPXsYwbB0gmJeMXRIBp7GSWfojcnXn
U+MY3dnMNcSXzECuOReH04DY56q2y+KAWta46dHzMo3Ke3mXuLEHIZkY32OiDdZPmPONCLwmyf5m
YvNHyYBJFvR5PnE40zSVF49sLEJV+I09/GBA1ESfqSwE3uamrYKh08eT6YwZ49dudjxMykT1EwsH
NyPJwKynneVW3aPw8+ioI9D7bLY2jjEDp8C2Tducxx2l7spuYEb8etH/o7N4UPWP//O/Xl4LQoSS
jible/+7aoIT3mHN//8NJU8/pn97wm3oX/xL/5VsRwgAMyMwY5e+z6Vg/cdP0vX/HaM05ikm5QS9
7W9iC/st2c6jn3EYz/ARm//pJ2nr/w4tfQHhmA0hYOcv/L//+52JVXfxz7/bjr0vlxlowdgHqqQv
BWOmXr8ol43RaRjdRhUduUZvmZWRuLXaqT69SdJ+ezR3vw6P36/1/gP9dS0wYXyils2CgLP3uwXM
foKHPaM8uNbEhBR16ikdwBMUT+DYNPPfxhnvP7W369m4UwHmAl0xT7u4t1azTJRyOtdjDBkFk15T
G6eY3EBJtK1DiYYcupr0jIfJScy/bEfvsZW3i8NrX8L8eHsLbPr+ZhtNJ5Ooa8vD3Pb9awEu5QTQ
Trwj/rjyLMPZfwxN/W+3/C8eseBpLY31stYuR0dAcSk6M7c4UJ0juaT7fR3LIoHdkmB4EOnqv31B
djNS11lEYCcWAPz720yxwaHfaf19rNEJ0/KSDBr3/qbwLO0ZCrLz9PEaMv54rsgFLKpvmpElRu4N
EPgNhladwTYXynE/VBLh/ID/p7nEBNCYeFQCBRYkiXHycmyZXZUZ5wbywGNZ1+R+xk6GUUDkdu65
V7hYBxALhhHINe6OhvTlV2V6f1kFQNM8gP+qo1gHyxzA5NuHg+rzsdvvH1CJOXyEieCwB/WL7Aet
MEWIA1iuN1tGeRBbm8iYsLqJ4UsGHaXUA9+gOms+Ce8gKo5zlXSedShULV4iq2txDcAq0Am60AR7
mz3jJJO4wM+d4rGAtjEap4IRVbHCs2I26EC6iJxC0JlgwjfH26I7NE5a60KSH1wdTqSm5NnoHXkX
MoIjjxZzVfHNG61arRHhy3HjZY2ZXreWkHcOu4SzTrwx8/epPmpf0hwDsDMmCC1LDosUii5ioIiK
wFUoNowfrFKJvYyRJKlE1uqP9r0s1XSE3EpEqyNShBo+LpZL4oX/2KqC71SOHalGE6eyn2EjAX+8
qZ+G1Kyf5la3DhyQVHlyHOsnr7DGO73rsF7ym4URRySVvwGYEi9eq8tz1eYIhVFq1k9W3Muz1mjG
g+iRQyZzIl6EL0zE2MqXT07Vm8S6wfDqeLJCngebpg2qN9EoRd5xQaSp4aOZZsRvDt4kXnLoHCdv
HnlurW08DD4vbYZ++zg1s3hxNEeek6jzN401CczKEUt7+EpoMU5tJJadf61VjOEs8BArmYabJMPh
LE8rMB06zvrJVGPd7dB45TMDA5XFV76Li9cha7QGK0gkSx7eR7YZf4kZOT0CNilj3WeDKzdM9Vgn
Y+nYL1Xn1U9QCvj4m8I/+qr1H9GLEm5mlwkrQ2a1trKZGF63uuL1W2Ta32FNR7rg6JDTt+Lrrp+k
TItiFVVwQLbjgCsK6QsETg1xSvM7ITc4J5ONFs2LKoQYy/O3ZS9W1uDZmzhz3TWpcTE8ndLXT29/
pg9D/G+UnrJvzPFe417vY7cf1xPynC3CMRZwvHwesGCneo9rQRheGx3c+dXYTaRsNZK8GhBTo4XO
DYtiAFLz9PTUN05XU7kBWchPNWmDS+pThQRhm6cEroTW4uGLw4ShH6BSuRiCwycu46uu6xNtp3TM
ztbQMVV4JvJZ5Fh0CHxayhhlwtEkk/7JoUt5HZVGdNOUdnNyNynNnL50PP54R8LluOswDpmCWc9w
f/dQF5KglgSaGAXPuXuol7goZB7gokQTbn1c/ZuYQKnJWqKlvNQ6Ca8aVuM47UMoW9d9VMkHpxiq
FVJzgiJNTZ1sjH5WnRsbX7slwaqOlRP0Shq32pJvNcUNqVF9OIrn3s7wKImtbrJIL0jk9ehq4972
KvLVBt2s8kCv5hOJNtErWj3j5BSJe0Vj65ygA/oh4KKtjkY5FbxwqXVVMKcR8dz13L/6SUy2VqcN
NHwsbv+KIBRZrn177PwA8WT4aAETlWtDsz/3caRB42pARtz0hBE6OH8zWWzZhmux6DAwZEmpjLwy
JOT8x+zL8ry0yHIDgBcne0cLOaXnJaOs6+snwQTssVAxzrJu5BUiEOMoz7OMCcqJqS1q26ifVJfJ
nGnc9AJhKHpMhcOGScjbQ6rp6Ze0nfmwsFe2cFxlZJgwZSXY3tfjwIeKsOYYrR7IJN/MSVquO26D
0EkLv0UE3rPuf5m72nguSKOeDzPaAe/ATAwC2MqoO0n2n4HLhGNa1rc5GgVphmV2lft1eJy0Oroj
KDA+RJ6PPXfcPOZ9+6IKuez+ifHYFQSNpAPPiehG9nlBKugVoULmM2GKJAXCtNFvYJK7n6ALZC4a
q+kAV1ob19bUGCu+S/faDqvW2/qlWd7KwZTDdrbNxyL2alTkHWZwI04Oa1uZjQv2b4sRHVlYnko4
ad9yw+LP403Wt59FDHz6bXFsboOmqcNqO5PODm05ygZ7lXWZdoSHgfe9W4Q1mYAi+qpcr9onyMJu
3RjNbsot7VyjbrOVMsPuCRY9tcgCZh+tCbsw3DB4rQ361A0mcTabhZ1H7an1OnUgYsM7aVJxLECq
LRjtOd2rnqf+UYRwzuFtorwImoGVAoMR/ptcwiZZypgZYFVinJgls5fip8Oenvr8PSPskh0iFv/Y
TbwaXBl99sGC1GJYiB40ngSvqQhXoZIlKC2iaR1E6wWKrYz9vh2htMYj++AoFlzdh4xw9GvMG1Nv
QUFSDpNiZbke6j+LyztiIjgUaUC7r1ouzLjcfplVyob/tgXipwmLEn3EsvTBduK7fiq9EmowrhTT
MOg7Nxczfgm91r2WFspZyMYtK4JZsHh561oxc2afLvDcaNcLdzFe5z3zp6tE0dfsfv0soxRtvmvi
lEoi1DSOL5f4+Osmb9s9s2yJBym1L/Zk/saYCZy9IuXRwXF3UIUtbwwQDWsFtFo9TWZDTKEpRn41
aQfc6zQugqYSkbF7tps6x2Cgdnq7KoI8jhqyVSZPH10XtYTtkAbdpQ32G0J9CrVKPDmxwcaqWi09
IgGVmJ/lQ9pxZBgAgO6MgwU8a+doz5bXsS+6xqe80sjlHGLtZ4/L9S4eJl9CYibJHlq96z+acmJZ
4DHDSd74vfFgISHB0KWVDFhaF1UovyRZnmiD00aQC4bLq6H2BAdmy1aFURtvFE0nr4lhYLHOO16j
ZjR0Db2JPENfiw5Tkk3uEWS5yF1sYfOcKC0/ORawwacR8aZTQ5SOo9g74+voOxxVtT9j+uhFjUq2
sH+1yPicelTL+NNOvQjQaclzrhOYlOh2iAcltivMU3DUnBxl7goNvwf0e7F+BdofkztEqGLCAGrD
/zZryXzzKk/n+obX35zxB4yJ3oy1r1Lzkyutj8IA+SVHj/KKfUS4R6Ckq22hNgvuo3HW5aKN113/
2lYAuU1h3UceW7qFp9KWWbSxbmejgKvLFJZ0uCiI+tw4o8FFz0IZ0gbpiHGdkVGRQGLPfmqApcRk
V+Hen6sCH4wGsgRf4LRiV/hZts1PLVe3vrSnA+uawmAgq8jva/0WLtK4HvVi5XSq2MuBXB1q4/CT
dAa1TTlE1yna2o207Vsb7sWNNIfynrfNuUxo6RUnX7GziwzMTrN6YENnE/n5zZDZXWDxqG51VUef
a80Znkj6tE5kCaXVyop0CkjZ7HI/L9fOeGcVxpnKr9yYjFl/CicUV5Y1kjMSFMiSdPzb3MkOvb2W
zj9E4/BC7IFPeMt0corXuBYQj0VFMC4+h7hok4k+LjtIvMSscl6xG/ZpdT00pnbARqSpb7osZ5EW
MbtN4rSsyHnExSwImVx2dyqbUvitlN3rj9uopet415XgiU/DIQAWDCCIy7Yfx8/U58Sr97V4K/qR
PZowp1mJH1/nj+6HFHOYGcjFaPttGrf33Y8f4pyQVn29z0vIwsHgusYDCSrY0trSqK4de2ld3rbD
j6/7R+vPdd1F7o2p+KKtv+i6aMlzizTdei/T3HnpNfgq2Avmcju5MftXVZTq7Dgxe3EzLlXux1d/
z0ej5+N/sBPDycJ3+BGX3CzVpaAnhlPtJxHSgMxeaz54y66buiRMk2lY8391mD5P1lJ5Q6Jjc3/7
Cf+D2P0NsdPpuH97W+uX/uXfCPNMenV6KcD6bl5alb+Ur+8Qu1//0n8gdmBvtgtGTMiArlsYvf+O
2GH8LizIBjqgjgma9h8BMGB5EA9577azzJ516z8BO8v9dxYjCZtwp6ByYvjw3wHsLhEemLKQ7wC5
fd2HufIHnkCH0hYwYfduZIiZcAAb5ZMkIx7AZ1xFEfG5vz2ef4HaXW4VXNClagFU55dDYbkAsnBU
jQkjdNSeJrC917VxXDkOAckfX+Xyk+EqHkwOPlZBl/3HQLUXgN+NiOWeQzkhA08291nVctKR57RB
+bqEVJOmbDepdu4m928WJqCnFzsiQ7dlaAB05kFIRlnwfqei5cVISrn9nnQp9gk5LcHMLuHJqNW8
ozSJf5apbLudIgHCCGr8Zxd/10RLVh3A2Ccscsk5rkJP3XS4d1N3GIgjvXnKtmgn+LMomagdrVyj
ApF1ioWYCHGuWfWeUj+bXmVnCl48ktGi7WOKckIZnQYzW9F8DZNG7RZj9SSoI0MRgd4sHClwZaKT
kfM+OJZZn1rMQR9wg6Sks0hSnmiEX7yiSHSGVoRexx13NJb5+JgPZDui8y6PoQGnqw0Tz1hNxKof
YTVWz1Ct6idyfPgXJ5lQLOOEtTEcJzz7I7NkGEq1Xh14VJSAEdu+sQpJz7B2Jrb2+Fy5nUn0JjWl
qhS+U7KKb0Uzl0colm1Ouh6OoLWbtPcVjJ0oGN2JgX1PynPnxBjcWzLZQ/qe1rh9tFeoOJt7nOyI
qwbX2DmNQaz1EkBtWP34mGJR+diks/OJt0NQNc3wpjSxwh4c2XxXqBFWSJVYQ1OpsPAJqycSNHkz
TV3qe2fy+YYQeKLNKqn0SRvdNw1B07De1Gd4luqz0tvui1N53hGbIPvQRNSUA/a9X1Iq9aOsKv9Y
FB5PxE8bO8XSemJe6yCeppbN601Xk3E9Qa/bYEmUnWsnXrT0kbNKzar9bof8Y7So2ldoeudojy0v
Oeb20JDOx+fsab3aOcmQHyqPl6tcKn2oORTcnVW25UZ3iOypO4/ogRlrbRdb351mhNk5mgwU017c
nMijEbiFR+OPTCenrOyJii9yXWfTMKrnRDbjY+hX843fjPxVVqx2AOReYEju2KdRPYXZ8rFrjbjV
0IitgO/MDcYmPmkHMW1QlrEUx7gk6TxLFOJH076NbN7EW4w5zh5qjXeMTSFdDzxXAtxpW3wBoyhM
4cxKzPUIvwjDs6OHzXco8PNNOcXqszkVgAxoeIk5JdEcl+L+lYRw44H8yWlNCBUujkt+eBfxHhdL
BDjALNG8xO1RkSK7nTNl0hrOvAnbqdTONlj/pL/VT3nkhld5lz1NWjcQsdAWt5H3Ux98Or5EKyDN
dWFhHuJOPOsYsy75t8NjZLI2A5P5yM7UMUe07fwZV4rxR2+jZq9TwaKEZr+SSJhPjqv127Cx61vE
xDal7SRuB0S/D2UCkDYAQjyjGWO1uphRtmZYPVuFUNeppYlP0lus0bXU81deOVUvked25QrSARLy
1s/WbzfnxXwEXdVpZ4ksqV9jPTXfTJ7qvmAKnZ1V1Ru4xUc8H6M3wiuZp5TUk57se1ThBmiqTHZC
JsSm5CiCWLVAhou9f/OVwbl/BCVzrQ3QRXPqHTPyzC9e5huZ8zRWzLS/J+1gPyVGCVC7H625tPdJ
P2vlBnIpGKZqyFm/mgA17bOVYZHaEGH+2cDTZ1Ux6kcuu1hmMOpxtqxDgZksxCp82WXP1jSUp6HC
Qb1nhV3ZWnbX6512Txd41sRwsou62HqxK+5n7CQD4eKK3YqIpi08YSWLoJuEeTqcOT7A7/vc4S+2
IRBx2Ay2+pZ4ZDXY4/CaxWZx0MroO+Et8SGeHeLVjaE+ViQwbnJscTCdjvpX5trNJkq6a9k34Taf
WuNKzgiHDRzRV7kronVUR8nJBh67wW16xFAM70gn9a60rG7WSd6UwBx+2ByYChBMq0mcgvVIBEWS
kT9a5PlPVF64+lticTXvbIX4rzzDt0k2Jh3fNQY+tAZOOm2dmA+2SQvjOlGh3AyMEw6z4kWaxqgf
dMzN94VLt1z3lrepJiLoMWbms0TlsYt1t15BWdavJxxK9kNkfLKK0N86tsvEowR73Jg8+++o0CdE
X42vzUEx8w6J1e3HvVknaBONiSiLEKfaDg9jdODDIZp8kOYcLjZHmNOsVdh9t6pp2EUi4szjAPe2
Y8wxF5uy36Twp890IkaAdLXbRniqksKYaTgyevLZEyNht1Ymr0us2BaTtuzJpzl2V4501I4YBRx4
XYexEukwsH8g1VEhWs091RmGzgOCrUPN/qqvFZtIHDQZgHVQ813d2HlXX5M4MeN3o5sHU9bdGgIk
X1W3wXISdm3FCsRnW1zVTis/z5OVrtoUd3evK/dTDo1Nq66M1plfaiDLg6mK+aFO6ypaGZ0P00v4
COJDdZdk1rwew6G5ygo4pw6DGJZ7NgaI/NEnoMi4dzs7ozhQxgAeMRUU/962QQW8Yc4zB0wI0GX6
VvrVdaIEhqaatnaoxgADDm1LHHSFYXFxnxsaZzlGjIckgaIa2OO4jrTIf8y9yNjlCSvesar44I0y
JJE8tG+QL9sgK5N2hgPmnYxmVldLfB7tl/BjQlCctvhhR80pRi599GVvYmIyTWDmOUIXggni7KaG
qnGo4wKveoDh9jrHjY9xjKvswBUTwcfmRMJrrMg7WKVGqv+oi6LI13jhOHKtMyU6IBPxsVbQ2t1g
5OJpyoeEKJEsSY92H3XfCyt1COfo7HGmK/KyVDyZMYfzFKMyBaAusSxGkZpt3ViM36rUqFZ9Pi11
Qd3cS9nna2bYMFO9sUiuNZljhhcqN3VZfkV8QBXRHv2mq+xVK/EhxupBJHtJ2nS3SrHFuQWYTPZz
XNbfzBrXUNIXVLa8GywxlxIJPIhzaMlvSUVHILUZCjbnun/1iFeAjziZVbbVs44DBy8H9bPMc4xY
lcYAgYwJvgGCaY5uCEV5HYnFiDNOmM2RsXg7J4l21qq6fvJH+IPbgahRYEyG/quCIi9e246sv8l6
mOtNLHhJxszpjPCXQOW34qtJTOMhNVT3Wqduih+ZgDIcQAAFP5BKmRvKUOeTJB61C5aCEVBjtIFR
YjM/YABXHvN2nve23oEhVhObcZsyESpqDOXXsQCFCfyi0s5l5MMdNq3oNiqoNErh1KdofvsVfvPV
IsM5CcKmWTZlIl9+IhTyiBtxKU/8pjHu2AbLV6vGwwU3KWfk1Cb9yInYiIKi5ecoAmJ2saENj3GC
3WtgNJpXrjAQULsIVtE1jFDufxindYSQa1dRbD1hxo3vo1rKX9+pntxe5geM6vWAEavx4BVS/fQU
9EN82ioCgxImEsT9KMJ3QnAO7IHyQ0bY6/3HPQyD3T+aCNcyPZpGmhlUcJfkHjFohKeoqd1L6IIr
oo3rdMPYTW0rAlXWdVJOa0yz3J/QWsc9OWDRFjnfi5fWX6YysjaJ4JjSxBSth7qobsbWtJ9G5lA3
yWxl17peWM+mjYvlTR3V5XjdxrGHFZiRrXUbH+BE8iCZ7KV7Rj3iVjfiekNWLXVCzuSPgxtDbWmp
azumimqbYVpXy5s1AbDOiCadTxoerj8LL9JFYILwaYHVsbYd26HeQA5xGAYWDp6/CzrO5JNxVsYf
mqGXlAG2PHwBbzWSLOfmvoR1x7v0l3Ipo5DyoRMGtp44n2zcqTemDOtThgzmmOIfsB0JhFpFYzw+
oqvHmJ7BbP7cWkPmXPU51jJHDIwiHlLCLFmTXS83IspiHfSW8ZG2tzClIntUmECK9pobKs3HKrQN
7OutOju4mBBEB/Kek3UIFJsdQgqpcK3jzIAJQoL0aAwElc41JP3uFeRI1uyC1FKtHjP7CbE4HoOo
9ElaZ/GjvZWUUK409EBTFFe0Mfqeroel7dndFz2lxMfkWaw6QRzRqoC8eSNbCmYvtutvKh1AoxMG
AsPIqaZn07wP8dTu1/j1DY99kj+7LXX7LBlheVNuJetWLQkwy7PzM6JJruZ5iW0VsXZuU9M6GHyw
95k1Jrswi91yRYp7fmDEUr1IhXWzrQzOZDM3TeQkvE+r99o7OgCYKLhXBMNEs+XkZfelJK/pC6HJ
1gHadPXcLzU10rp8FQM5TysbO0587/MJXHiOGPd3jGLS0rUwHUrc+8Jqh0fdIGQL44LqRXTM6nSb
yrY26FrWbTnz5fWV0X0xoahQA+b1CQN5lzmoLasXzH28tYXAzeOf7d5dVXhXjPuO0A0jwKXIW/f6
3HyvSrmM/WfMW6jKA5HY876M2Yuw/QMNMckNC7AbY+vCRWfeCuXSeBdm83ViMnU0Jtpbosn9Y8RM
ijGJWx6diAfXsnHtSt0UOAeV46MHqyfoJ5XsvKXzhh1cn4qMvhwTUzqzqZx/4oMfzZvEm1FROMXd
KN36G474tDm6iMjMBXUupthZGRiKrEokTfdvv1raS7oQdmwsjCpf3oE1kYW6fKqSTpaDJJvW5GnU
z6JhDifbIkVpo0/mBhyZjnRpGhKp0zjF0m7udfge06pKOQLe9sC6jGBD02MrItcxe16KDfppy+FR
Lc0gCnZ1PUeYWMsRVONtGZqS1pfl3eh7OWjqxo7oNC08We/fOm08MfGYnRYKMFaIYP50H3lpJPvc
5iDL0Tkdh9ARq7e2TIs0HoPd0FEA9PDoFwBlTjy1zWoa8SmOf6JmUzczn1u5kiriEMAyF5+gCNRA
r2V2bmpbFtjlZz71IUfhULnyrhlGQBFcFWeYv3pOUNn/Y++8luNGumz9ROgAEgl3W45l6J0o3SAo
B+8SLoGnnw/FnhmJ6pGiz7n9bzrUIZGoApCZe6+9DN/IZBRP8zyzBKtgBPoISb6jpTaJweqJpsBJ
aJlVQ6/ZlgUrJtKFcyMy1yFM0zQVgMPQkpakQGJmmTUvsy0BKJxubL5EKZ0uCUzTU4n0Gus7lR8g
WS/1umRbo5PCq3/pkJfQhpXfeiUJOtiAlkwJaLLhotRb2+Ly577ZI6jmSmdgZmUVS6K2jG+mCV9/
FTKNZ6JbcEg1rZnt3l5NDDN2eNvkh7KywnvTysvLmrH1pgF4viR4o3mpLMojAhnAMvqlRhkLO74Z
JBXuOjI7NndDtF+rPKg+acTwuB42wSXSrXlXjTG3MHYIzTRLmweSZb21bSlbty2WdHsMYYLL5X1G
ssA23IZVS5JjDhLEtIBaI1P8OP5O+Meh83mMF7RxbNLlFKAw/mT5vBJy7tuvfYM1PGZn0Y1HJOLO
Usv7k0kKL3aiVQ6zZBMuqMO5rPADkKkoK7P7YsTtbQnK2rieJR7PZ4PVAb2RhxLfeGz59PuAV4Ph
yBu0Cw5HxRhAHgy4w82UicdR4YAeFLg5uwRgHiRtCLyv1HqsXbtdJT0PEpELqUi5WV7Odl9eOoLi
oVieAWLt+mPbjgp/r7miKBotdjOSjJ6nkfIEWyn/0qxyAYmrZLNlH3t5o9e4OcEBIdv+GYphSiYP
vsCEnVH0iH8+QEbLblKvKS+z3RLFuWsqTSBgR5FZsLAvOtsGfapQH68nc6g+5cIAGBzB6jAypUTr
KFhsHDQ2AlAP1dTy8py3We1xN+jYSR6sZPSBbmpiqCqKpY5rNd2/ssnVo1l+qj2qJQN7uQkGzcDN
NNne4oF1lAU2pxb0cGprm3fNMMN7PYJTiFwXyaFEaX4c6xzwZtkqmfWIrcrs7Gb2RcajTBzQBgLl
7CbgfIhpVVmTClSw7LzpChI0g9jG6795S5pex0dflU3Gwk0Cij/yDOrPbaEoOZp2zg8481E81gmD
ZnTew+Bw14hctQ/Ch+UE5MQ96HJmgeUwNi9UJSkTWE38wIoJakDd0jvJNUkHbLIjMSfPVRXakDyG
aTP0PPDJz+arTABlnv/3vDDxauSIwVZSfXFGztSaQ+VQIm651XBtdgUcJwJXKhZ0Iptj5DlsMsj+
ohtZe7ODTjKZrzATpxIevWmn2+x7L+fKJfuFxuEM0HmEW0lBRzAuVcCkG0phYvP6Cxo4vvFIhGg6
7uFKQXCL4s28IOAdjey2dwgAWGWkBB27sKveRkQ/UYF/pONa74dkC+TtoeuCQoyDAuTkd5B3ZVcF
Jv/dXiaAw2uI+86N53ZiG3WkO0ySrQ1lfb3tIpR0Hjq2bdo69p7gkk8Rxub3Rmk3x9YephN2OM1L
3zOahUygn9gS5t3va2uL+Un948Ry+bA+jiFwPzEigPz584eFU5x5g2G3eyNZMgBbIkymml7MtNL4
xsDtk/J6KUStgaYo65DGmkAZSwxd9ZrWQKvnh/37D3WWef38odDzMp5bPpQnf5mNRD1vcgDNb4+7
F1Fc0LbDTev3zeU8GsOFUn28oXuft5Ntg02EPSBbWvN0GULSyckhu09HXio7d9kNQqf6im7Ou/Pd
qN6yy1IYGqpqVk3nGJvff/J/6FRgtp+fPhrJxWro59upBBaMSK27fWSI5hgG4DYg91SPTdqoO3IG
mUTY8O8G9sRP7cQpUo4lfWHfOX/PXv4zqvzTqNLCWP6Hx/brqDL5gl/Ga/nTqPLth/4eVfqkNViL
9JRRJKHrWMT8z6gyQCbA7CXAWH2x9PlJXOD/ZflwkVlGmD4R5cCn+DvJQVp/uQEE6x/UCu/EBL8T
F7wna+NeZNk2mpzFZACl4vvxP7EvAKh5a51KChq4DQNxpnqvnKVXic3SZZIVT0V1mWYWKQsJtmMH
mtiY6CkcgyE5JWQhWiB7qQ1R00ndeSLBQOYyPUWLw8kKaGHhgJUtc7kf7vTt2xr+cXNctpMfVja8
cj6wz601oZo77Do/rw8fb7U8VLM60dzpeyvG49EZKY6mwTM5YBaq7O8vaPvLkvv5kmg54YmjBCGZ
g3v28yWNJMfSrq+ik+sGlyT5GOk6H/ACukglEB1DJYi/e+iR4EVQ5hq97uWARTYcoyHcoQK1qgMh
6tTy8+BxV0o37OcLsTC7/RKuxxZ/cn0bL3VbLqxuvkAKDyOhXbz8ImKOIGNmyMZRq5L8vMYsH8Qt
GkvuteFCriSKFITJgtvclXUFo45wDTKK4nCItsrDjGTzRnYYXWzK1i5PpFkXXdv3u7Clq5gWhYVi
bNesMYpwXpXNjGeSBsy/uastKH8VNAwvSqZoSxM3RtszJ92EEMjAII7Eo0WbQo7tmUHRKkAgSD2w
mt2Rj6FF4ustNmfQpocRopdLsFl8o+MC+sWZ4zkRh0v6ByPmGU6gwRkh0thqT6JCknk9Z+gJd643
ufWLoCiMj51qef8i8rjWBiZ0w/2sSgo/nJb0h9q3yHdGsLow4Vqc+QCRcRc/qJpx63pQGT+EPz2X
znEvBhfsMz6dSFFirPVZqQABNY2XJhw6X6XKBesDA8cxPSudV+KWw+d+ciEsvlGtR2IaN03i3sUu
48e12TbcJFKGeQqu7Lr2JWbKWO/lbBbFlvsIq8VJbG5LQkQyU0OHo+Rhgo41rwcMjKxTRIR0fJyX
R+JNEGADdG48P2iLp6AxoJEneWd4MJGG8SomXfnO8E1A+1SzeBeEzad9TywCrMj7o5pnPBStlOuN
3qYaMCRkNhZtcqdB+C1GPT1SUnTXBnmS3rpIQzrj2ekZbqWdczXhov1sDJ51PQ51fkuESfQqkBDv
SXeW/hojKe91MTT9UNvEJwI88MpCgNW3wzhAqI/TkTtOKgehnQJTbXAhZKTPBgnA3Z0gjd7dOIPH
azMoj9s7JoWrbsxOw8hvncgo83XRN7Y1cxb7MdEvKW8kAaKF5tklGIyO36d06qHpkP2cfq/1CNG9
MGmE0IIm6yriHWmpw6HwV4H1yJyfx5Nn5N3iGjnybAF3EGVgelt/5M6wuIjaYlFmdTWGO+RQdfty
VhtAjWAhGLPHDU5ELdyLjHr25DDNqqGCtbjtDCnYTRoKfSttpyEle570pV1i2rfyqp6rELSXziuL
1RZs3/j6OBbQX/eOqk4EUQn1mM2zYTwb2PA2l51QhkI9y5xgl0822++MJjZ4SqRZZPfhQKIC2KFq
1uEAMXomi2wgj2OREqFn4l5qc6T9DIKIG4FaV+3D3Ic3ATGQ1VM3UD3W5xcZ/2seXLXoWeDXLYui
UzQwKz0uzO9SVuIx6TGAWfuWH7svZG304iYNKX8ABays+nIWi8UYvGI6vyTSrYwsSlG1h5FKP8Gz
BhhcOQTzfLUx7M4+KHYIC9uFcHbUDTyv0vVXGn9lDJzyCNGLyCx+EwhuemwbQqBpJxQ6NBI99Qcf
f/Tsm+OVgnwf3CSjcFuYgxA36ExYuHQXYHuHsBR+AYpcwf06xHhQqRV2sDOeMUlkMlaf6TOTyL/G
XDh4cYY+XFez9YA/toYdXlT9E8QIY0uJGpOMVS+U1yg+2HkQwnkIEQwXULqh+lqTs4m9wtkbuN2P
0CfSxkg+RHDN252sHbdMAbInArsxgDnU6NyeW6cWa7swcVMfYF7iIrjKJvy9k3jU/t7KRPQ5b0Pv
m47skLGnKm86GLb9qJppm+VK37mVF31y7KHcFhxSGyYv9j0ew+UnC57eTpRmhNR/hm5vdp66RfGS
ofzPGhtKcpZfJXWUP4m0RY5stt1uNjq9Mgat14sT5HYoxvoGLUtx6TCI3fYgSnds6/WnNOjjh0Hm
t6Nn6vQCMze5a6YG9/C0KjGRqJIHsmfyp7GQbbRTXckQhgOMdNtmJuIzyHZwenCTaEZYy7nnse0N
dvXIoVO/lE5Rx5t0bsudn5jVB+RUy60tQAl91+nLteuROoh+xcaiYoCnGXrt94ScpE1OM7MXyB12
I8jpNYxvT27wvSlJWpgoBzZL+uKpaYvqws+bKV+nuV0dvFiLXeRYd2lY1RcmdqobxXd8ATipR06p
wUVuFFrDdiq8/rrpZPgQYNVzYZAisHNI0VwbqYFIa5pcAm/irjmxYU97syynw2hYwWFGDkPku1Lr
Dph73fQTCpqydR+HZJi/mtDjT4EfzCdVqiD/Q8/wrl2kJPKZa6DehKUllkbs5/pkKiLZBaqTRxAz
AHEPHCth8w/Z50q9pM2hEmTVGwUaZ8IKUhbp70ukd2RSPoAHEw2vP3bDAE+Gd0y0pipsP83BVXRX
qz2GRmTqjjanoDToT5g0VrjbQ7f//VXf8d/OV3Ucx4drh2YbyeHPX1uGMz5WIyzrBqziIxQUdqYa
91P/Dzy7d0rc83VoyBA1Um4KNJU/X2eIYUi0QRQeJcoKNnVTcWgscLejQ3as33+pf7oY/Fjafip0
OIvvbqXFJmJEVKFHLLyCbbXAkmTA5muDzIft7y/1ayUNVxHEnGbA/AcTt4Y8odrQpnu0XQS/5QJ3
OSNThZbM81PrMSD619fDxVxYvCamCzfvneoXzwj2jbxwjmc50NsZWMZL6AwW+ZRDbTJxe39/zV/f
EXTUDl9zyVQQznsXqqqUjalzplV9jzn4OAJYacxy/mBt9I9XQQ4QuIhuYWO+e2h5KEjxSFr3SLAz
WpQEEPIsW/n334WGEkE6KAvv/buruJ0tGodshSNDc/R3CcgtwPL/w1PCvsKGUUq3s9BLf37bMxzg
gfkq5yhCYHJyaHkmSxiJ3k5hh0C71sP8h5bu1+2DPZ0thK8lbf707ouRmoNVb+7Ko1GF7osFpHyc
TbzXV31e4W0Oki9Wbjuzef3+hv661iCDB1gm8m0D8csLiV4wIcfQEbAZWVwh7pGnbmH0zymzk99f
6h++Ii+HB+edlUbL/26v8mAqcalCgPsuSGMBxX5e9HK55IVBvEls7PLW/P6i//T9XA4HXEgcF/Lz
u4sOTKPsGFuWY+42JEUUSOtz048vkGT/caGdqfM/N8nIzD1HSukFeID+stJiX/kmy/k4qxaoOLUK
h4gwz8zva9JYrrFggmUWTpTJqIHoKqi12uuhgRGzkwyHaS5IQmJA1n61AGipOucS5ZWfuXX+h9vy
677HuNj28CGxBc6R7/2DysQZcbyBDicK/FvXSchwYcnSbVfkCfOqpQFl/e+fxDufYIczBGcXVhWn
I0xm/70fVJSDl5DTxCuOM7naatyVcH+HI/PVVxYn1iIh5X1PkXo2mKF8BGBHPWUngb5vWoFcrcFI
qtlRJYFAMzeO//XeHEBfAQ1iMfDs3ttmmQ0cZNJmneNZuJ6aTvoJY2372OZ2mYDYm3+CcX55Nxcf
BFYDUA6vKGS7n7eZJmmXon+aj4MM5WvLbD7F5b/kNdWLgu33t/+fLraIXEwAGraa9++mP+PsFDXB
dNSR1rdpCZsSjgFdjmPWdEm/v9gvhwHfzD8bUaM2YDt7t+oQOlk1YTTTEYkSjSUOa7xZLES6xN9f
SLwjteADzna5nN0OXw4n1OWT/OC4kJMxqF1EbhzgCk2SSQ/Xrw2/7bInlHxze6rTRRMoI8aT8RgX
mo7Es5GM4ml40FWj70lTAicwcN611y0+Yh9nD/WhiUf0R4KPbHtn5gv6MTYEg1+MeKbddiXUtT/Z
Ff36fAgLCDBj4VxDGv7eqyIhXqUm8bA9ihlm+lj26IGh6l9E/9oWg3vm4MjmkpWLW7f3i/UIExPR
DZrBJZ6DyIoFiTmrpiKcyyBe/SRL0mr/cMosp9cPG6PkWPN8wjv5L44cvzylcsb6r1GOPLqNlt9c
VwxHJcPg+QyIkBQHqtPMufNUaS3+sNOJ968IVqN4qCK14soCKqezDG9+eEVkTrYjuRLp0YJDXMzQ
/nw3QyrBSMkmQUKH/mdoSpncDFVrtdc4crMCkRgme9FNMBaESKd78yy6nLMFr2kUVkcr2Sv+fJ7/
qcJtU/iDVnLrdZNR8pvGxNkHaO9SgEvfru4c5PjPanm9sLSkesCj3aqPg5rqdsXcVN86owYaa8MM
3A8rTQ76pBkib+ND4sNW2FzEsSZSxrsRtOFauZ1xoWXi3laTZcwXFXkyUC47mL2mB+H0EljaLJHh
O31AepyqLztSi6y1l9cz1KqpwfUZTsARxo61ZpzvkDjUW3ED37lvEqcD+zYHSN72nJZ4jOUW0WUQ
mqzc+joqPwMUN2D34BlRL2Ao9Mr4dsDsLEIy3MzVAccKQG9o4WG8f7PEKJuZv50b7+/ic8hCkJcg
X+qapmatxSWa1++g5VBqMytSNO6TIu4FKbqh72s9FzH6xyqvLrOoGbq71iYKcSNqb1HMWUWd3Vez
yXmh+s5qEIe6+j7DP+4yct0qu/dqq/2qCSOcQXhTZ/5mu2Uvr1RjAdF5Y85jhrjCD/LV8d5gmjQ/
1FYgg20mUnk5LFRREA0Yvbsk6/CydMmfLTbgICBXRAADhPvFhGPPYIf8xh5HMesznN3yQH5pbzxo
pOkzrieLJjkwSwmEE+c25jCYejndvYVmtt2QogLwSrsI/8aaPAicBorVwzCo1ssYbmHXMNclBBhX
sIU7MzyhI54Oi+raGxPvUg6hNR5iKCtogrU1JNdvHiMEh7bzhSY1UqwELtXqJupNrXADXdTXRKby
gpWx74prI8GI560OALPn7YOOA9RArCu4GRM7CHrEJ5E2B9pW6e9BN4dExyLqeYPgnLznw9gxoh+Z
Cuc1CWOc1dq+Hev927JyBXuLuczMMX1N/dfyLA8fncl6tDQ5knvQXrB50Um2ceU6vEWNv3AL4tzh
vop2wcztdPFpTJDQ7HTCBOFtNINr9Wvo2EshEUlqO7/y5GthpQsSq4DnV3VK+wMxDgT+fPx5bg/I
GINdeZeOxzxilZmJTneMF832VCBNmS+K2mDSkE+SGyuRs9m7NBBRcteWDR/EMsFOdjUBB/cloT/6
U68924Ba7TlZdu8TXtlfOTpHApWmpVz3iJmmb1hZ8cqmfiPk3UQimruJJ2pjQiGt0Ss4jxkDxNUq
Bi3gXZFMczJWcGd7HyjMM0TOjuqWDMk8GWp46mE4F2DzRu4QUK1a0Popx8EKVks5+yACqQyPhWlq
oDYQ8m7xo5h7TPfeTvz/zEn/MCfFy3eZhf3fJmzPCSdFmbz+OCf9+4f+V9IpFl2mK2j7fHEed/9t
wubbf7mL7yY+0jS7+KlxsP6vpnMZxlkmhF4OTDym/2dOart/8ds413HzxiNUuO6/0XRi6fbu9KZw
B9jCgJzehsLxvauVP7hVVU2Rtff9qcwxRar8tcLzej2XU3OZjDbU0/DTVPpY0ixcqCezr6M1tWh1
SuKov7Yrl2GcGuwdy4yMSRik/i2c/PoEWJc/VuVyylIlH5qwewwxIPLxyWpeTdiwCoIpN/gJVXZJ
qh6LvS5GtpBBGOqrs8wIq0WcLidNhKzZsMdqwdwDRjf/aIGznrF0N75lGpJRBqNEf1vgOy/Ft0qO
18TqblXRguXr9MRarv0LdwgxpLZlhCdzRG7qdd9RRG3ItTQeDenU3Qo2/rDFCwcUrMHRti2SRm6A
JfW1pXS+GZve+EzCZjGc2m7wuS2VEHuLs/EyhW26hjYM24JKpSLDk3jPndWYchW22WdZzOUpWgYX
jj/LjQP//IUEx3LrWKHcGEzY13loj8/neqSoUHQeZItov6qL+jYMsGK80CFYmakH42MHMW7Tt1o/
xSZYPnqGXCI6GxrvuW6ToVt7LiYM21ktQxydhjh+hedxCUbYnbhpEiIAdwbCmEfVsLH2hJeQ8JiP
9cdzKb2kETy+TUneZhbnGVOQUYLB8Bqtx7eSP68XQhIEMU5Phfbrmq6WjZ2wFcoeuwYJ28IKYyf1
YyLOcJJq2G3Pta+lcuqL8x/fio8QGQzz377k303n0aljT5l3WS8opAhmTgfO7vA5lf6CpvXAF90g
FxA4jigLIu1gQ3UeP2KtFzxbPfYTK4UZxMCrydhZWA6P9Ex4G5lZcV52gX3Amct5rXXetBcSanKy
QqYxn4ISI9jVGcEQjIE4T+TMFzrTyUSjmEp3y0lPozvxAUZOBgqjKKXNOtt95efyLiJYstg4k7LT
ja+9XG7IluYMJkBymb91oRkduiV+b0V2ZPc1xXxrnZBgPONOsPxaHKg4vUkVBPKtGKq0w8o9o97S
L6ketbt8eX/umLvN59mfgszK/H0pwaRbQGbQMY/lDMG4ETF40qj5EmEvzFvUxi7iEq7IDIJqZzBo
FAim5N1szpYE5+nZqDIOVyyoKRTkKDgulbLkqzlNHMJn2y53wYkbBvPDqkFct4+S1JF3UQrUlEE6
qkggSRQhi24PCNGIhN8f2TlfayqgM8Zh7n6QXToZz+dPSY5vH+05jJNyTbXPh3VQbrQrA6fMa/S7
lMB5hgAV8uxILZ0VA1VcN5K0vaNuXPgG5jIVIHXRbK+7KWCg7LbVaVIV/x9Mi+OYH0RUMDSOuENX
Bi8ESdQAmecC0YN8tJdMWKddgqHM95khHvxn1+BapSXQQUU4PxcXFXIQ3AatQjN6xfd8rb0M3msX
iHmPdep4b44+M+IUITOeqT0ONlWPKhJsCGIgJSe1ut+vq9rxp5UjjGZYtQKvtr5AhbGeqAWvMXQP
T2fXIB6mG28g0Vn3aTx1GMcohJwdCHpIbjIuYwNv8UU6+sVuti2xNofIueuTrv2SGoDvK9xiUGgF
uX7wyaxfe0LxYguFYT5c5QoXY1MafLuCSNzVXIFRr7tR5eT9BsDVpGZTI+114Hj7kbnIF9yhoXJY
qGOJOw+JNV6JNpOHKErlAQxlgTcWFywF6+vS7WEacsFivBktR27lEIloa3Q26cxNiK82+pv6gOLa
voB6GsdrxYlxV1p1eZ+TQ4lncoYf3QrarXhCJ+ztDNi136RX2MQadMk+HXzra+5487MfUZZBXkfS
1Sg3+WY3enzsHWc61EVZbKc0ZwiaGE8qNdRzLGS7gQMKoTEPfFggFjWWoKTGhBHjtDzQ5c6k1Cdu
0py/QQhBWAZLvj3BufdS0LNFelYsKrQpS9sTXEWkaSQFWod+VtlVsSjXnLOILTwL2mDQUn2in1KL
2s05C9+w5EAEp6dmOhLZ5F/nSOSsguZ8a8KVVOvMH1rrMs/Yze9maRNYYgYX3eCSYDzYw6aFnXk1
kry0yow+vCUUmt1k8khmJzDj3irLFxsZdrTugnaOLgZyPC9rXKXEUwjH4nmMybrOR3kbO0NzD2sA
b9Kote5DoISH0usgs/aUkTcNrKo9+DsGCBjIvESQKbD28h/nSLgf+hZzoEqTmss4BbSE9QFHdz/Q
0LHwx72uA5qkWty2LW6MLnNQDH/M2LwcqzlfT2HTmXdtXKFpYdKwzVOFWia1FdLMoUONkI9maZJy
FI+fSIkuEBOjtUx32HL3xZ6cxRwICB41zViDR7c2u0dRZhTDQGB0WVA0b/pU9qsCjsNhcLGCW5rC
T5rj/YT+r7/uhPmJNrdZ5IUT5v6jrt01FOHusnXndDMwT3qYAkOScpFadxnBNN8HqdWniSanedWd
mQ93+OWE0alTMx1snpXrulEvYprDuxjmOUHSGcACVJ3LoYNeAI0dswEXKnlrGzdKde62RdOGJswr
vuXdqC8bnN62oTOJuzTpho9+4iLZK2L3NqgDByO1MfLIBI2LZmU6CEI8I8yu0JwKtBi9adzJrHKQ
4fdYFBW5txqkq491W5Sfkr6Ta6eqn8K+xsTJVM8dR+I2pn3btKn50RLRIcVL8JJMDvkyop4uWHMT
DWrYWtvQiGP8QmV0Y+MLeNV7au/3Y7fKPEFovWn1IfyPWmMZFneSbwjxWsTSzlEoi77j8DOuXcmr
YibxZYGn3V7k1ocwlR4aX/h3CgLUGmF3tsG7Kt9Y9cB7IGqc2LSLP4EdhPMmkhBaSpcjfLeMdDRw
TW3f+ZF0b30Gwg+Vkj0HfYnTE8Z23Tqb9c7wuuEK42SyT/royTUbOIDKSIjZXUQKZCHsCGYuHpK0
GsiTBvuAXrDkSYg8bbe1SWh637lOs5raOL4toLHvMtucHk2lhtPU2uYHQ/GDgxtVV+xAiOl0m7Sb
rgju7M4cLuqyp9tnRl6fbGjA97FT5MN6Kttx21eLc388Vtaxl2l/lySuuVGhe/BRLl5WhN8+mS3Z
4CvEeM9xH7+QMRiSdW35yKL1ED0NdUByc6s7TtzWPro1GQvajMRKBrG/c3ss0BYp5eiSAmIG89r3
elfh/BU7rISiy9a1dpqdZNJanbBPhb9IT3pRj9J/rnFZXA21Vg9hWnk7jKnCFAqKNe59Um83xJtm
qxQvRY0/5n0cLj5tKo0lQWdRe6rkJO2VGU/9SStJEoMQ2t7xM/rKK3Tsrxf97FfCMdzvPi6C2wQp
DKqaoMu/IA5o9guWtM2X0qouWrXKhwkMQsJYQaGSutvEaGrE3EOy9nu/xwPfEptwyrv1xHhlkzEY
PWWIp69nHEftJ863DIN1wOMBBZwubtMuAfzNnOq+x+vQvc8Dw4ZmCAFwNSA7WWF4ID9nljCjXeCW
JQvIpBbMgA1vIg7ZaMj1ZZm17Xbqs0CvU4D1u5Yy4Erkdc3OO9nRi1egA4a3nFJjyeBj1FvV/RyO
Kf5aUbwDXZ4undZxrkmMa9QKdaqx6SuHdOYq707aaqYLmJL6ltj49jEei2MzNqfan/WmCURzU2C6
8AXPFfMCKqs6WogALlTkP1OojTuvVZvBU/IuHaYchAFzDOhauojyIzMPwIIkmOdpNYITpsiwygqB
hnDne1Kf0PgSoY4hayBy3IhLAAp4XdwQHAMvs14ZxZdp0O0toeLzjRFjgrmNiAftP/td/YizRpl5
K5X0MlzM4tjcDqF2L5rY9u4rK4c4R9TQCTmmF0IXM1/J76mvtEMhl/i8CwdkSSHPOZ0yjH7TeInx
kI75ISn4kxpXCprF7ZJbtQNGWi2R7lgOfsDxslpLW/mRdwu/pbnl9Dt0BSfo+IeR1rsxxzLPYl60
OGo52JV474e2GcVS6LZmtXemhWnmYMYJpc3Kqdx/gAz+gfD7Hj8/XwijME4EBtJMi36GsH1FMd9A
utvn4GCv9KlwKbszBHU2bmyTxaMLL1bq0TOf799enURjH1UDIxaGd+9HE5gwWwhydLVXaS0e3XHE
orhJJkqJxT5SG1zV7TzqQQNvlL+9wv5vIci7CQ83GXq2MBlTWx4j6vffnYQqHBdCVe1bq+a3D2ME
cOtljXgsU8RhG2ktyrpBTkyu37zLyHSgBygjL9+TrvWnKId3o1M+j+0QfAvHDc6N/FVWEYz9JCKa
GU8piTMu8IOTxOIR34v2a6CsP06w302GuKBEa+wI5rVoUuHA/vzw83iYmOe1FdNrFVx2MSNz+GO8
BkYH2ieq/kucwxe/jga/tw9KuXY4Mcky4uIqdVJoj2fejNuUUt0UZwtuw53royK253mIsUMfsoqq
X85lSK3OKOOrGZl2AIoju/lB4G6rto3O1D7pe3oLLGVeK2cYu4cWgn+7mzvLIua8ZAIjP800kbhE
+pouPQKNpcGLaECzhZdaYOmHvwJyUPaJ8ju4cflgBxFtXHe2VHYF7HETY099iQzNM5YD06Srxk7n
bsYRp90FILjtxdmRb+IfqhtZ1SDvCvhdb1vINR/PAEiBFdNb8OF/4M0/wJvCYijww27xDzIQIlva
qvsJ3/z7p/5bBxL8xaa1YIe4hLBofrCsC7y/BDsLpnFnqcdZIvI3vimDvzB0Q8HEK8+ydzz2vP/W
gdj/PyETFvlFPwOcxGfC8REe5EE+oAmW+vMKs9HzFp0szVNpGgSI9vQTrrFB2B1iIGTpeptJm4Zw
IjpM7fTSOG/durO/aZ0j4S5m0uY56tortH4ywHrUTucPeiYY8ZmwLYR2Y2t9jnwRPQEJeOskcp0P
AzryK1x3utt5xFJml1Spg0NbbHhX0chf4qupA6KF0jjbqy4tTx7ZEHsCte5y1dmfDXw+p5PZ4jQO
s1F0l0OKR8+TnYW9d9nOzYz9QO6OPWLlwu6/pmdtimg11P/KXKGb280Tzhpz1k4bW5n2Ovbs/iN7
7QiVvsfM7SqzE+S0jSq8epfxbB8wbSrctS3KKtvWeZg8kavUrCLo/fNaJSnsUUBupN6Iwkjs68Wh
pVm8EDr9mkM72CZespjRNQlN8iDERSqSxwml5q2bItDY80/sK4xRwgLvLfSmXWnj36qkY287y3jV
mdQrLNSL8QAAwhwMf6AthQ/F1oD4cgMNsnG27D7tvWXmztUQQLe3un7pu4Og4WiYg/B5Lnzvofac
8FF1k/AJBehsAx/o2slREktOMI+cgJcBKeR2yedYZ6Dz3IOaYrrX5dENqvzU1R46n74gTJfBbYj0
ZZrGU9d3kb82ojreegmlU1NGMjEvwgjyOQ0ismyFh7Poxv2UjnO5gRtHgKMMSc71pzDcY0wsXurZ
xhxgbo35MchBBDHjHL1kLw3TJ1FLEQf5FJGrQUtM3j2gxHbE6Ai3Z6jfQFoHFM9lsSrS3Ems16hF
r8mTy62V4+TBtmjlWqBfv56dkC7QDMutG5TWAWruvU+1vsVyJ19nWTWm68TBZEdWDTb3btCtGKm2
4FOzYSer1hF4Uc3hgGGNj/e84T1mGjMeRxyiXl05xGmv5hHL6qS6ls2Mh7GTXSCaD49eVu5KBu9P
5KXeaRwpV4rL7KJZd6QgTB8tc5x3MKTDXThMD5CF20ODicgWMxeAm8IwD7Ujs11HU3sMDMZZWWu1
29aIKValTo4SptyOHhKbnXyaD2bD0hRuDjo0iU9l52NyZdEk0wMCdXbpsKtAM7ojfpnpgaHzZ8Ww
9KgSGZ0aQM/NPBfmFrudC9QB61bW/Q6Ml/tj4KCFKf86aozAWNUIPNdRHH9z0NjiuoFvFOTqlduY
SNGlAhzC3RNfFaK9L0tHU5bgX3iBAvUBR/+W2MDEYpbhhGupUuuWT5+eUrpiha6iqw/o1/pvACfT
xo9tbg6Lbd/USz/D/K+MZvwgm+ZQjs5DY+f3mZ9czlbI2L03sfGbHxO3uwDaDI5eNN63AWrpuRAb
DJy2EQZEKnLjtT/Ip7ZpLvxJX6XC0Jib9Hqn6rzbDuHcrqJQPrs2qqSxLNqNVeTfcok7gShHdwOb
rX9IjPLKbyy83TvU2ohB2QQT/0rWBe7LhYYoT+gOSIeQdyYea1u65XLtkdLJu1W3Fu117F4w1m3X
Rhz0e1/lX2ZvQgVFYMnRZbs89mR5r3Rop9d0gylK5P9i78x2I7fSbP0u554G5wHo0xdkzIoIzSml
bghJmcnNedybw9Ofj2n7lO1GVXUBfdNAAQYMwymlFBHc+x/W+pYlNjwVxn0i2ntFQ675/FJEi10n
385AoXOa5TL2oFpnvXbTNKb9kJqte6qbQUS8YWxsmT999VrxqmtMzXFN/RD0BwfCV1BgkHsdQl2Z
af/i4CTn1Nr2HOv3TCapsRc3OOaZ9xC73f2oBn3HMeHf1Jk2ejSQ7vDCuSI3pvJiuiVrIFDAlCpq
h3zY67xRO71uJYJ9RzxY0xRcuknHvKUNGzsrv0INMSMcB7fzVO4qeI8sZugel6p/6N2K04VgyVjq
ZG1bucWPV9vvwk4h1QhuhzaOptwI9mk2PDEJd3cmU8jHMR8vjdZ20WQM2TOuvWcH/k5IcPd7vwSv
bgJ6TJKX2xiyAb9YMGEzxx2UgWPtZvvAzGJexda+mkbS7ke/+6yc2dk63dIf9MF8amIv5wOco5Mu
RaFunHbUr8KwHiRT7KIXX1zCwUMTk7HOACDkpN26WvBmBxSM7A2ifD1LG82/83tr3xPD8jDx1pVh
oxKAXu7iv+VxYrwWju9uOsvjUdNs5maeIo5WbYkmPnm+OeyYVJrsEjOf7UST4goKahHlc+Hvi0ku
R1EPB8rWk0rjfI9BPyVuQmtwYmiENufErMeBF5J5EqB6saX9Sa81rBwNzb/Oi27fi3JlSHhdewEO
pkUzSW5bqmDx0bBkiUZTnqeUlr0ai2fDVocKvFugFi7WLAi2JjMohcyzJYjgU03VIfDn18zLmU7y
++CLqvPIdrz0Rs3QcrrS2Nn4r80ocZzlOkH0AP9DxsxGIjK5cVIn2c2aNYe9TKyvcS0bckaMnDRB
vCcNTTInkyqt6o6c6B6oWwflZeBea8CMHubayTaGYTS7SjbybIJjwcRmos2QOpQsS3sW2rhezzCe
agZsmu9cR90zv+BFq271pFETwQyFDQVuJk73oco0/xj0+XKalPVsTwwLGHxpySEusX6x7B0ttnyF
MXahbdcAc7hnzS0bic9SU3eG8NJosMfhoXequ5FQXvQx2v0anHGbT+lL31ndTk5ufYLI+OL3dvE0
pfnJ1PD2octUG5O5wRvHq83yYY7fs8Xottg8O5YGmrlldif2LgSI0PdpScrc5pftFWntSb+tdF+7
JJgxGWoNYxio3v/hSsiJEpdS6AireK99b370Rg2fnPS/WrnTROBUvS+QKtKNFrt6ZHoie4Jpo2MX
QxsaeEUZWhZx05O9PkS8YVkICQ+eBvYenmt+vASBxrbMvpE58THrGlOMoFIvVq+2OkajK+wIZzMr
rmyPXTFMprSzBZqfzg4bvStu+mWpYYxImxqhSi7snA5DDpUfNhY8BkZ2D3i/WkhXvpD3YCf9w+K5
7Yu2BIeaCJYnxah2ZwRpkEYBiLsz0NVvbe5/cjoXuxZH9gaJinxOM+PGraxg3wTdzLaCVAG2r1wQ
aIcYW4JmEY6JukyrMxMjmYXZ0HTac2b07J+Gfj6X9hgcmGFOAOXazyIpjUhOxNrcNUxwHzkge/yw
0ip85gbsG/Z2lWAbK+2cy6vXqq8txoibxGUOSxRi+kUfO4vEBb/w8WzZs/VYCsv4QC/mfrAKBKu4
DEkQxqIFlFFQMEhec3NN4V0wEFAAq5MnFw2+ir6pLPM2plGxeG6rDhAxCKlNSeURCXaeiYjK2EB2
edPJ0duxQEwemQQi1btQaEUl9KUuWI4uITuo9N19b7QfLOzasMQSsJVAVvDf1TDVWTaHXJR73rmT
k9kDCWeq2RQ1g7XJlm9qsIfIXBoZVqCaN05Rx/DtW+7AvAavXEFJiVEaYOUtDhZz4lB0mTpV+riN
O+uaiczCCel2+6JxfSQWJU7pAUl97gU4acWuUG330All73XjQxaCognL1zYr42eEdQRgtAxHNdva
MDhpNr3ThT4xoKfOnaut1xaHpeKzV7LpZh1qGutymdgIW22wULYcKakT4hFnK8lm0l9y8TYGA2Ek
bcBijJcZpNjzVIM89PQAKUNa3oxuSgKr4eMTnigPse8CdEi8hnuxqI91bT8E+Of2YPc+i0o+YxyE
6esu90NJr2IODuASrN6wD4dNY5NNZDVOd9G6SUHC0cwv+AoYIRRl+TwNPRox0DfQmzSbyX0HJq7G
/ibwjIQmcalnBKDPxLVi+sSKGqV1nH7LO2NjTN5yv+BP306FG866DSt58uNnzyjOrUAG0tnBEMm2
+kEBDJVG9FsjW4g90nKTt1Th5u7Fbilk+cyMOt0ULB12rV0FW9um4DFb3wlnLSsucIZRDox5uQt0
p726fvyh912yCXLmomLMp/t2xu0d9K4RzYVH5WM0wa3eZNdqmuXV1OuI+NgxWnq0J8LW5ythCSfN
8PVocWsr8pTC/RZ44xljy7eangMw51fTX96TxiXtppdnWt2ZFwOhRbEcYz9XW4y3+0L80PxWhgYD
zbPRZ82hzbs7dCCwTwVHpGj9CHuUvmsaWlz8wtYezPXeRIeCIC+7AY/CJZrpJz33n0HDWKGVLu+T
Jz9jmXzUdc7np7bu5XDx6vi5VssAG6dK3jQNNp0EegR9hwwUyzsvgf/qN/WmC4J6n3NBkunjw3uG
aRRqlW6cbbu5Z6U9R0TZ69EgF0icOWTAax7XIyWadgeGUvlMnaaFayGL+XW5DVp8f43Yzb7fHzs+
wW9zJ75b8EdDKx7nUFhEBTIDBy4LhKr8WpDrU2/T1CivXFsEE021VVDk1Z2HHKir7kec4welTW0E
/znfZ4SndFFjwuWL6pwhHTIYnMjoO2l0mvZ5lH6BllOoI5V1fgw8Ue3toCJXa16Sm1GX7o7B5dPc
LSxd6uCWBLXsjp2t8cNJe3mziNQ9NZZP8F4x5ycJr3XnMLF/squ53hDi8E4fn13yyqbJT3RSBxMF
TKlOzhaixEgC6bigigWrukzT3iLsaJMpOiYFnHs3INxGaEUamVVha60se00sorFq2dkTTZpsmG9o
KPh1GNoSgkKTWVtTFPGtCwnh4BXzBxBjdvamB5eg4BWjsL1UsqiYGc9Hp1M4s0d1ZV9DadELvPZ5
8AZ2n7WR72FtL4UKtcapKIW6ZTPmfPs+GFFM0mi5EyUfnf/ONgEeDpMZIRPPdgL48pHa8eiVFTCK
olQ7jitny4k+89Y71baAiZ2J5paGyn+QmWbvaYeZulhT9pWQwGCl++n5heuam4hFPSDzPrip+soP
mzyD1Rh7TihzdEmoekNmpO2NN/cEMTPsPyBsMKKOhUmIWVpH8EN6b19bP9oF0jRGT9Rh4tVc0qvB
6b6dgBLeZR1vY52jGQlyKPFFMTIx14zQJaKM0Dhfuxnt7C418W/ndXlJXO9L7Qf9nhqbTMGGjz96
rl1l6HvCpNUap0Q/44h5hbPyrfCm4+0evi91g1l6uMxIlMNujhHxrnKMll7LtAi2AxAWjgOT4xgE
GeCxCHwCp7KjxwdRFyAv8sahcJlP6KDiSK7AVl0S7k2MSsfiVn0oL/tIPefo2+0dMMbpmLLu39BG
3nBEf2liVcE+nra0W3ySETJHg+qJDTZS/boY0tz708goZeHiRdYKmMJ4mDPt6Gdyuyg3j+CyVgHN
zlK9tLbG6GRk47BjM/zE2flgzsnMb6SGbe6uwez+GCUdLeGg6eGywJxjKrAx4nQ8CZSWoWNXH9VQ
B/dsJnkjfWfP3kywT7aWZ5Ytd94SQClf14VWr++G3vFCu+syN6JY1kBPejNpCl72VMbiu2+0135h
k+i774hpEP6+D0a5l4P/o1NzQ6ubogsxliwiJ23TZlVkZE22WVr1oxlIGSu0/E20mti2q7qZtKYo
N2t0JovPvGTJgmRTVcwDhLFQumTxW1Znd53ggI562bkTJAPbu0WhZp406npke0lBcKaiMVctG/le
cpPD9ICMqzfttuqnqtuIwQvH1mVratwAMotc1n4UY+RZ7ZjkYDIspBPmi+G13NBzK89on7q9DU47
CD3X7o5p0aLx5lQbwro3OqekPG4F2AKq8gFJpFv2u9JnIbHrtHzsEGYJxm1s9XkKy9aU6S6zA6OF
78lr5BDFRnaTNutnCeXngxA8tFEkPQQ9U4tfTSf/0zP7/fd6DV/p/2P9xp8UF5xzYvjPP/8nYKHf
/t51Av6n/9j+zG+5l9+7+eF7Lwu+9Nfl1von/7v/87cUmH86jSec+B9O4+tqeK/+Mov/+TW/zeIN
3f4FbSnZP6yCdfYzjMJ/0xoD6yFahjMX7JKh4w1i7v+3WTwyY/4X2zeKY3e13f4+i7d/QQAN3wlX
uOO4rMT+Fa0xi62/jOLBQbmGxT8s2XAM/lVr3HA+EmswgwCkzjB4ZEquIbxZTuS0bj4fPCScFQde
AvlupaBciOzQooK39FsfMwUicrE0gRnqa2ylWFrOurr33M8FqNgWMqJv0xA087mmuile0sVuz3W/
6N8ywo4AMSN2lChoDG9Nh1DK2qeaWz8zJ/SYZ7eBUicakm68dKR3bgVGELLruY+ZAbvAyDGMRGhe
hpAb56wTvoZetPEhsmfVYm54Rt+UNKF8cHMebTXpczRnvvGd7R4PIRoBexf4sSCiYqw42m1XpBe0
buNRFtI7aJ3sjqouEQx0aTXdq1bbm5k0N7UZvIzAk/dCQ3YcleyB+ano0F8mp28iGi2mB/BYRGBg
gFjbZATNxLHEAwKDIqPMxxDnIHOqVkgyN0AfLciHFuo68jSAnC/S4FZKnZMNrOIOHn/m3oyG53zy
isBy7YMs7p4Wt1mO0FN6ZFFel0z5dlVtNfYIJ3zf+Y0A5z+Z4wUoIjD4Yq0ZDEOvdgx5SkXCiy3E
YB2ydELXStBB3ijp3SyUiHRckdGz1Zm2QNdlRqUQJB24iqNRMvBSN0ACMkadVMo4H3/6hTyvgWHo
wKe2TOOh70Ex0Z5o07eg8prsR0Cn+mMGtj1aV7PqnRIACn3fzh3S1diFpch7bRCCIZguA3WGk09c
JiMTXqgujwV1ucyOKbWbte2K/N4w6m6rpww8Y5GPt/3MyEYnU5iPJcXrZiZPC0yTYZz8LK+B++vL
Drp6jsBU3KKonR4GV9rQn7XC3KRBJ6qoaIfk5PuDZ6Nj4NWOzMyPAW3o3HqFNTvHctK73RIs/Xtt
NsWnObSGtQvy3qXWbLk9Bj/2abHgxzIn7gMDECJjDttC8JGVtPcHu5JvIrPRgS+17aDeyOjqartJ
3pLO1m8QbJY7lk3aXlk2ywr+ukvhWs3eWIzpvkLJvfYqfnZrG7HHMe+PMsxNPb9Z54Rc9WZPtZ+7
1VFBHL6mQ5zRJQ2Ffca7tpyqeOGuJstjk0vxzs/IDkRn8CWL5OqKXuJ1st0zggvgUVMev4lOBDsA
USinyD/c5m1enaThNc946q5kVDj36yf7NjZ6fePpFouN1rgsKDFDkTak7dEv7vyUypxXoNF/1Mas
39ZOnryiVIFG0toAbFCTHnryEcM5dZN9lql8D82AqLu26b+ZY97v0Z8Hj4mtOSHWC/MM8fHLYuq3
lZWxNmIgdEaP6ZwZP2qHLOvHF6cFaBtm+TQyHrTMrwSpMA6XoK5QVBa69eACSUEs21s/NM+nfSce
WezyJRuOEtUTYoyAvVoM5kCTcxuEuXLtx8YaJ8HkSdWftj8nTwwXEj2sQd9+0C3D8GUdxPdotCPA
I3g7QNvCVsKyHXUGafnESsfPMpSECvedVSX+YSJGMBwhtvuhdCmrCUo1+KDLIb0xAiGfBrFWLrw+
Twi+0KNlDJnMmQgeAXQuj4ODBgbUD32r9U4+IjrIyHbhf5vcStwFhZ8eVFxX37xUDzaFjpw0bHAj
udu5tom30A0Q8dnDUHb+ke3qtMn5dD8a5A6UqC5nk8mkFUfjQK2mZ7D2JqTmIXKwlJxeFHa11K23
ukiIwRaShe1o2NkGmofz1SEydGMZzfJQT0y7bK8bX2jaSQEgeW9VZeU43b3pk+gG5simNfxIaASj
3GkJ5CDcEG+lab2aLExuFyMNbhVM+bu5cuqdUbCzNSn8b2JCGB89A4Vn1OMEaXd13Sfbvm71dxx3
3caeZP0AfrhGhTYKVqwYAUPbGJIfdAP6oVKV99UyCajZLHy0tgtHTiSGWRETmoDmrWpOfn9khOHh
wLmY7ZJEPJHWzk4M8xkrd3Pjj4441UHX3LUGDcEA1IBXNhAzwmTGzg5T9CxqzZhYJn0usBwazEfi
CcGkYSjzuHTzLCO8iN8J4kK3PdUBDGmzvrB2yCKw4N0ZpNl4X3jaVs55cEH776Qh6xkRQ/zV8gsS
z3ZDX5S9Fb0CidwXzcVrfNZ3o9EzrCNV6sEmueOg/GE6knSd2gSN2LByoVzfdqrJX8qgbl8Sv+ru
aBdjOMZxeiMnCEti9Jdno7PnrdDrbD9TPm7jeaCLR1kIk47fto7QUOvDsSoWxW7Gk89wHgnSTu2+
2mgp7aTr2OCrURbftb1HG+T5cX2qRo35W5mP842TkeoepQi5YNPZFq/jML7aE32fo1hMsYhhS8tu
ZTkZqeF+mnx/MrPjKr0DczJSTevBy7w4bEPshYver3SMtH3SpzsXBePZS5vmiTAm1qkaZoGcfZqf
YvRA0Iv8HV12QxzAv514v0Yk/rPimCcS4cbfd+LdirT+owvP/PULflep6L+sBnwd7oOHPd5ZK9Pf
KmPf/sWH2GM4wGgxNv0UsPxeGRu/YM0DobEmKPKvtZ7+rTK2/F8sCJ3YThHs8eUUzb93Br8p/v4h
rfSvKjBsacZK+8SeR9/6Xwpj3BQJaWYOMl32LPHGzJb8Qay8KceGJ86x2b+Q0bPsGlzpOxTrMfQk
hlBBr0/PTuXj23IzSNqI3V+SiSy6P7yS/w2BIj+dCdIedRpqHQhAf9GoBdLv8B4H9jFTNvkKwp7u
eOqqdeeN46ZNC4IKGlLa+qbO7V/7vL+rELT+qt9Z1UUOzTqIWYIvXXt1Sf7R4U/JzCRcpu0xTuLX
soWqLUeZBpc86Gp34zaOd0ZgWKFemV3vZrIDxCtZl75NS7V88ySDbGINZuuUFOyGcjiWbAk7mW/J
YnbvPeE3c8Qm2jnGYzmcjcZqdrbesIRhgQB3sqRPsVVf3gpz1pvIMyhndb9tEdQanreRkvyG0Cca
ug2twZ3wiLjmV0481nMo0lnl+LiFenvZdnUhHwCmVSSy2BUDscHywZySQC4inPRZBOR71ZZ3Gos+
70lOS1dAtG+xaHhuUzGjxmemscNbzXaWOswa2vBcW6wwWwY5s8IcFYodkgiiRlTsOsxpfq2y1RKs
USSeYcjGG7ebhxefaRigQB2jRUhUC+h03gD34BObtmNh4+6nwEwjzTbHNenAbB8CqWX3JNWnxiZL
Wp3hqe5CGPD0DukCpo9RWl26UxYhcmHKo/QAdSGZ1mQet0DHLYYnQ9aCbtob5RFIXMEsxKyGhymV
BGsZ1kgpRhaKvivhwPohVozcYrngNoYG22NZh9Sdzuw3Sc2R6Xwgw6xbWFk0TP0ODnojjX2My3jX
cV69bPbJLHKru7zqpl2ftFSGEvYqkx+UVmGiT8YOBmoHz2907mZ49/vF9JNvrTDVDo847gDCrXhS
A1ZBXvmwEJhjsS+W2WnJfNx8zuC9C29oDmhIlm1QNANArK5edkyME2Y9mTm7UYtlZIgUxIM94n6D
csKfToFvxF8sNAMHfxToDXCSi+/2qKtbg3WaE6YVhhCTuHCG4guIhNZJkfwEVN3sZNXikHfisQjf
8Ow9ikTLrCuzQZaaIcIqd3xkv5xOePi8Cu8VIaFtEmVTDGHeb4b8W5UJ0jZRKmVrlOD4Lc8VjjSV
Cy5BpN+N0i90fF36rlIiJA+sLm3ztu9JqVzksnKVrEy9ulOKInamjHhHMDRIlvFy6ngqWm34rOKf
cSvwM1l9D8R/bQdGvNr2ZzKpmo0K4aruDYTjKW1JH2ernucDEn7GZVq8uhrrqisTGA8k0K0qAiIx
2HgDVgejS8pFMuYkerSkMYh0qM6dwEy7afEhv/c1rkeD8F0+6tMaEArG7oEWdj0MBb8/vsrqNiPH
82pKSCj0awF/W7f+brOInccuXkjqaJ0+7vEg2f3LkLrQ/TsY0Np2Skgv+BmaAJMAcS6s9K+jMoMe
NY1CriNGHmQSO+RqHNEn+aEzCdZZp3aOfg3iEf9gYzb1e9cTQLlpNCIkfx7lRAPwOmEDMbe4PzhH
Ufyq65Say5cCKX1aR/loIeHD9sssd9lwExjzuyNlpzcnn10N/8oTgGN8jmYjIQW0NpZRvVYJy1hs
k5pTvct5KPnoIOi4qbvFvbaorEk6hwOm7UaaAJJDtQ7Fkm8Wt3MlIF0zrWYD1hvZhJEwMdHg1jxY
KQ3nbecUNBhV4mI2Qt+mAOx4gxnStoryDK8Vg9zIT8Bnlyi6Y2WQbYRIrGP6vFhOLDegsr03TVVs
Y3hx8iAqEnaRm9p3of1LQThcKFpv/FrTIVyFOwflxncxAcYoyI8YMcxtPvb1R28MzxYhEUcVBJmz
N4ZgvJduge1IQwWg9j55knZokAeimHcEiK+cLN4Zkl2AsBSGA02biZtlr/hk5igQQk9I59NRlYs4
gvnmrh6Zbpi1Bk/XcKazjRHxJhZKMNSE/IWcmU3P1PqNs/WnzrixmMscA9NcvJAPkPaUc89gyrWC
NVePFSipYqVnUqv2yOwkdnF8ksOanVGN1szpp9ys23COJxHCIXs3xRz4fWn1Lz/v8P/peekl/ezq
vv4x/HlC+rO2+dv49H/TVBUg0j+cql6/f3Tvff7nseqvX/Rb8Rg4v1h4Aew/8ux/H6uuE1eHYavr
WwAcPOq632tH6xeGreifXeItwMX9kXSv/yu1Iuq5v0xRfVwwVLNr/WnR4tj/hYolNZ3cEXXGXxYo
cVnyzjRpPywiqvloQ52256ZE+8lWg87Zb0Pi/cYnB6PJsV+G+LEo/XgJK378S2dk7q3Z9e55gn2C
JhWAUWT22BJC0+qQUC2pfLX7sgST7rW4I81AckP66dUE8UZL3SVIGRS5yA1Uuwj9mHUdktIhQhro
gK788i7P9epuGEf5EFQun/7VVvsFvex4WuGpMsTXUr3qRH9+kbrQAAb5dfBQCL986Mzhi0tuyrHH
S8l620vuXLK21mCi7mFFCe+sgB9/iUll00ZrOOUN40TABTkCa2Pa2oK00TDN2+JJIj9797yyPaR9
HaN/XaBNtIx/7mAaipeWKNoZq3bWbKxEmbtAeIwNnVY8OJObbZWOgTnU9Go6d8nIeKjtn8sihTHA
5BKRm80oMtKtZnmqBplHujF95BOJ3aGlcrpHTaXnNq2yHEWI079BvGd21PIePhf41q7+qMROG8Ry
6kqbrZZgWLwplO+tJBs0LlmspXdcONlBK5Jb1qcZ7u+JlAzhsIyCOXnQx5o5lKjkmdCoFI1e6XLT
A9V+pKWWuxzSUjSg1rv10X0cZrOtLl6rj2c66fngG671ntlWfULFNDy6XAYT/bOWbyuTwiHsBGJq
jnR5gYKj71oD8wYA3OpeG3TrcZjt4SsS/+LHbPb6k4njeOMyOcez5mhXixjXxNGHV14r6ux2qgJ6
db98pWBUO8Nvqk1Fk78dqxz8mu5oKLO76Vs79v2tMTSQqKZhigIS5loujTnBsq8FweeautdFbWeg
oqQCBqY+IYTZ2oyl7qte6XnoBu0Az7Nc8AHX7I5xwqF3sd+VqfybnyRY3AnN1e6wSstKZ3lIKk4k
+oT8dUMLpq1ianpuFvhIRdL4B2YvxfesSrI7vQGjlebJcps7WUPt5cTaJ+IHkm9jrNTklI0uSksf
ONdNlboeja8Qp5SFRAgTPdusMJ9XdAf6C1fjdHaDXN8KUB+X1GucCQxVq+6JwFq+ElNnUtAUzXTT
OGnyRGiRc7vebczbcXYrr7pL9X54MBVLhdyxhhlt/8KC0DDwMDpIUcnbAji/cfvBA2WCCG/Eeecy
3cmy+GgiWTs6M1OdEIkvCghGR6xHMDaXXzhGGgZiBQl31PtbJUsHE2ajXzxhVOMaH0gnRNbutsMl
cFsmZXLbCdskDdW13op09YrybE8vfSy8hMRGOT+6bm4lEVAQbbtkhjgwmCxPEpcQwWWaN8aRIuxb
7Uju1mGwgzRF91bl5VVD+/HFM6q2oQ2qY+IR2zbmJEmbZbOU9bcChs463Cyni7V49GJp7qQkjc5K
+5KoHrRCZjhUAYWWTOAmjayOoJ615m5ix4kW1W+me7PQjZeujysZsYTumnZXUOTo08VAYjZhPrSS
UoLXZqSVlAGF6Oz6CSp72euPMdvx2X1OvLIZHgaLtFBk22AlqtPSmGj9o8FHKd1sbMga42OXTYn/
SXplzCJAeIU+Os8lvKbW21JQaCSOSzlk32b2Y0a+R1zddVxcTEX+XQf80wESOJs/jD3W/e1ve9l1
Qfx//89t9z2p/xx4Y//8kt+Xq2xQ4driJiKaBVqSyRzi9yrAtH9x2AusTlFAzPypv5UB7i+mu8bd
cFlzXaPD+f8jJAJvAspz0EtMNUDmwnj6F0ZIjJ3+Uhaga3RcxlUOK2BQv+ZffE55L8kSkUF6lxGr
lgXs6nUUfV2Su7dB3Nj2vQ0kt4e3QXTjLo4DxmToC1I3ymPWkNO1ZXHLQ8YCJuwHOHjWg/ALrZhe
HF9puU6IHurCRlX5gbpdH++GotW/lXoz0poTFp+CjTKEj6YP7zMJfrUwQVns68BOtiXZbKc17OyH
RTBdHQZ9639o5prlwJN08nK7JdQg4e4evOKB8X68T5Z62VhBod/meUo/W1mulCHNfJmHS9F0gM4s
W3v2dO3Dn6CklA6rZGStHksmlR6Rm2VnfEXp0VOOfBvXNouxTuACC3DFQ0emF3PzeprvlEQhzkJx
LLut1fAbM81ZBjo6zt9NoINAaGPmNCqFqZGM7kc6quG5V67Irg4uHaDejXebdro9sl2aRBoVSFuj
wROrnj+YAqSU+pCiNnaGodrwTsyv8Vyj6dYDJUGmxMkjXN04CPsaGFw08+Mf4T+Im2WcpleboYuz
d5FfHxNiE7ckn/dEFBuksu+8wUWD47EnfwGmSIPMQgDclafKk9ZXes1UmlUFotfFv/WJmZHItW0+
EtmSUoZ5iBqXTUZbQjoGSpivDJFa947fxET9zHBg2sComzapLpFr6diAWdaLH15XQGhI0vzQp7bc
jYlF0EmbSrbNwrtvF6ZUIZEfycYkmeaeQMfuxDYIkVHZGvcksZCIqUr3FNsekrOuc9xvI1KAzcTc
9erBEmoof+pSMEyfGZfs2kprzmzBsvmiV1L3mpOZ26PfRAG4Gt/f8kLYaLcZnjZ3JGkCHVpQ2dih
blEtVCG6X9pXiT3qPMY5mIeQeYDvs6eivrY3JbEnqBZ7PD7hYijvsWwqEoo9DXfel6JTXss9yt5x
BjLNwEAXdRnh7PD6jWsmPQUT1uXg7DboE8rWIzAwKzws8YU/l9pZcWn3q1u2vvYa7h1VDeLGjavx
nXBwdpF5P8rtjOl+Pk7JLAjtrc2q48J3dYGPrDDrA+Zh5OKDMQ/s0Jc1M03HsrerkjSFizgbCJtb
hRC95tLmyY59JKVWMyM467JajlETN0qdF2r4dmOiCY5qwbu5adS6lNcrrVvCTKsCyupKT8kfL2Xp
XYBxjteid/R9l2OVEgmoEj5xtqaizIPGXmheetXqulA7FceFIIJEd7tNWfjjq0l1vR+CqU1Ott4/
4P7KlnvGh5+o1CueKfQWEynB2exch9rqmZm1RPzuEjnXrxPxznboz1I8LYtv1qRENV2Fx8leSU14
woYDJ9H8aJP2WB9Nxx1wkRSF6e6By5hEGVI2HK266X6wAXr+yQjD5dgvjyo3ySga8zWmqovnaeM3
Gn173+uXhd31PaGfPI+4gDJiBhNOM4fARkQfbbZfJss/YYSYc9Y6Gt7laWXre1ZfgVhF57/3CXPf
FkYSg+/ivap3SQNDxgTcc69RyqidJQUp8UFm3tQugmHLzwCzaWmzBi8J7OuUmOlGJ9yJ9zm3k+yj
a73sPdMH7dnqCvWVCb/qGB7bNs+aPZFkni3WtjRcbTh2SWJHhSWxSbFZT7ob/gDkG0NjyhSy12jm
JHR92KonhBuOCVqNwOxGDzNsHmozSUbFZu/qQCfdLkFLwDjrgJ1ohdfRPNDY1YBI7EtdNZIdMDX/
EzBY64salxebjzDxLj8jqALwQgfXH717F2/iJhniGSOBaI8eigx9S6CluS00ciuRdhJjVMW9fSUZ
WSooUF5pXOBR1ZdlWPAk+W1tvbbD9ArGWgXh4KbQ3YyUgJ9IKX3oqXCzSV5KBG/XZTb6hxIZHXnG
3F/JvTEBg4ZubuMQnA+l5Q0eDZKtsTc4tT2nxhV6nPEro/rf9dQ/q6cs3aKW+fsLuet39f7tz1OV
X7/k/7F3JktyG9m2/ZVrbw4ZHD0GbxJAtNkweyY5gSVFCn3r6Ny//i0kpSqKVbf0NK9B0axEZkYE
AnA/fs7ea/+jnqJ1Yju0MUw6NN/nbv+op6hd/uijWPRRNkAlggkXCpWgtvpjBufyV65H6H2Anu29
xfI3Cqh/NYozx9teBps45HbrXyDdQIzWuRk6+8ZPpP+iFsdFtiCwa7q62vaAuu8Rk7YXT4S9oNva
Y+zRzJQWL6iOkyX7azcxJ+uVYUN52/rVQOmAdwpnbtdzDJuYdr/YszO/jmU9xGOqOJ91yuJ8Owe0
F7qxQKzqZc18nBYl4LPI9lMzJ/MHDR6HZdNoNiGOHnyc28mwHHI8NSd/IPWWsDZqCb9T49GD2tzu
uowGAQUB+NvYUATxOkr53iFbgyU9hY7QU0xml/mlmCqp6B+X5dfeN/oPeerONZLcev2QkMCMwhdj
uBnzvCnwPzi0/HOrBgeNk5hQfnH24W9tia/qAhtU3fWZ26sz8WZ40eparcYl4A2CHU+0gf+uJ6z0
3kL+fx+yqD/oopw/9DBHIctVYwzAnSl7ItsZpt3gn+qwanroi61OgSyNpAkHU8no3xmwz97YpfU8
dt3o6y5eErMd+1Mi3Hw61omF0eAYcHxMD/5AAoYZr0U9NGZUNsF6a5Mj1YgILYYBYlO0E9VA2mOl
Kzzgik25z7+XvbKrHFKoZtKhd8N7bRy4eTKvtyXDHXhFNICGcNe1mG4OHCODdDfZ4Ozp4+JaThAs
KYMNktj5JXLlaCO/Q6vjQxmjH5TFnKs9vz2ZchHJlTWgto97R87bjcO8Qa9grA/GWiwEaTHbqebL
OALoMG8FocGjjXleStbhmpw3xnTiNWVMaulPHFZVM3wlSHys0fKSulYl9+9P8X8XvL9Y8Gzb3A5v
//uC9/Rtg2XIb99+lCH8/lN/yBDIOHV9XzDgf+8V/77eEZhqC9dm7UGJgLws4KD6+/IH7dcLqJ9Y
4UxHmMQL/XP5c34haWM7WYbBxqxBTfs3lj/H/4mTsUWOEpUSOqZAI0yIx09zdh9WqUHaVEPcPOb7
7ojLmTB6KHDLQnJebQYC+5BvLeT3KRXVslcxMiD76KeJf+prgtASN8EBCe0DFGzveE9raZZ7Lzeb
OE09SV77QOWC4+MV6zhrqYKk/BamYAqszqyiKXSXiLxNZ49E8+vUdON5tmV6ZAiaxrSBe6h0JYZJ
pt1HNZsmRijbaXc6XOUB1XodVU1QVhQ37avT9dDHB1mfpzXVBzP3DpNkWm8Sex7NRZ5+EEMSnBqV
V08WUyEy3KRDN5dDd/uaiak/WowoL3KuQp5Uy/O+UFp3OLbrDqFVTd0FYE6NzyX8cRrn2nyYlsGK
GxKU50mEN6TG9nFQp+ln1GYExdvljFlzwtuf96gOC3M4ElzanJbciUrsj/dt1/pnYj5RzBols/xp
Fh8aPyTGvYzddi3vjCBBKpagsBNqCfZIGVrMKz2zy00SufSOGZk0K69DFL9ngPAGAc5aEOiVGZdK
Yh4ukZhhaCv0Bv5rb3qPaLE9rpRNgL1MT0hVnT2UXP86TWr36GBQPVi9Tci1lvq+my15Q8Brgl3W
evLWev1VlZO3lwsSB1zi8l5D/N/RF6ug0LVrbHSrenDywv8ysXN1jfps1rk8is7G4w8L9GhbEDvm
IG8P9CK9rxzTSnUDeqm4SV1O+BVtOZIU1xGEMPi8OM+C4CS9YTj0npUTy7tJulCr7NJghA2mhvBL
MDTLb7TmwoOmTx9EPT7lPc8NfQ+1yOpaFd1zNonimQOZejOQG1Dxate8MXCvXQWGSa4i3Yxsl4dA
KLuU3G549kHMZh5cEmRpH2wxg/xbxHO2Gt24M2ynB4jYlvdr27PRcTz/YAFxunIITF137B5Uprkw
av80GVOOhQIzNfLmySnLCO0zNhnEPEVjUejqDTOYOV0QWYIJNxYxC9blFBRRo0PQMYhJseRW1kQq
waJnKy56sLxSMN1dLV3fMe09hS6dm2xq+pvBs97ad+wa5Ig1uyLZ4aNHtuADXOkjSgRhwMR4p7ZV
o11wYJ3DpQl/1eROAnhLYL3pjfomJ9Imf0UIDQwOSfGuCcbp2e1We9uIs2HCguU/OYks9tg7xD6t
mvCytEBfdyTzVSomXrB76Fajhkefqzk9dY5fDs8W/NFyjV2z5EAcN+yC/gWdNi4TmjgFolsWSq57
PXf6gH4U+uO+TRPzk876ZYzMzkhve8iZ/kcTk0E/7CX5AvfNGk7J12Kz2bq5DnescAgiHcPZm1ML
xyJxS/r/9YTXEZhkGa1zBW7MHMPiC/JeZZyCZkY54LbgWHdtMCFTnt8jcBOSFJ2bhb7vS60Ihi4p
UblTTEbuZ5EBfNw1/bLeoW1xvgJBHMujlawcN32FDiOekcwCGxC02/aNW/KSukq3VspqiiebHhe+
XnKCip25dPmRtY/hL6bvDW8ebrT/GqayvZvzsGk/AJWxWqxLE4C98aqsFteM23Y2kEaufrpHFOJ9
WAELHVyHMA4TTCkGMZdrHHkiUU/VEmwYBUMO+M+GHkdpHS5H5j7eTRM6/bnMQ5771U1it6w2B/NE
EYWxMDs2/hwcW5TCd41VXeuUFuluEG7LxMnNrhIYiMzMRwd2rIPdj2Nk3vXx1EycaBFDbRXg0TXI
DOVZZQQmUi/fD2lrGwcT4fCjX3XF3rOkFqB2XWPnGU1zy0weJTLQ1NsRs+cnJvgWNk87vFJ2ANeY
yU9crk56HIcRjonWU2XuanCuvxLf+YU9ariFV+YdFn87l6OVCHaW2ZuPsMKTw0pEzLPrpPLe4WzI
5tBU5wo6yId2DIxDhX3pMjdm8qu2PPeOyMxY+l56ZulMTjW/6rX0oYXiAQs+zbC/292YAFko3H69
8rWvbxzXCnZpz3yuW1TxObNscUEtjhaC2dJoNM5uHU1cZMwKaLcWnA/2hUr0HT2CYg+r6iirpnsG
9DeelTdPxy3q4UhVDpG0EMvmDaYRs1TYCwgWoMweVgubuM0SH9IXjrsBRPbC6z+uoePuLAFxNEUk
fEczAGWu3sZkmNGOHh/g0MkSFrHAnsHSqJ1XG1Uwe6Ebdm8z6I0bsmXFN1wt7cEd6TrgKhEnT/b2
R5TV3d4K8XsSvZIeCpSw+6EZq9vSXPqXiefwZhrG4Q52aXgdML6JAOsX12W25sceMOctxFoQnFbl
nVD3fgZCn18rTCIfgV6YmIGB19HV8KgEar3FDrRmRASneStX2kVRzpN/5xb+CsPEG94Cv4l66ZWx
verxfpDuuoGxAu9cYzyjBZnpK4E548uCGGwHUdjcl6olP9dMPyZ0gyPR1CbFg+9v0hB7n1vlECCM
M14JPmA0iWXlhrmlQukhmQWx+3MMNLDdOCJDdQN75dmwsAnG9BElyUEECYYGMhg5w7GNetckzhos
SA7Txxqjvg4s39uZpSdSfpuJDtreEhGGeYzxq7tvzNWpKZwMsJ5vFqwEA1qZmqfKU5n/aA9FkLLl
kWafZk/Sw4X03/r+/09hzEzR/0/1/e235X8u3wb5Tf1Y4PP4bj/2e4Hv27+EpuX5IX2NPwQhvxf5
vvsLgG8bDN0/BkF/tDgELjt6DwiAMe759ET+WeMHv3ALoy/hb97r/78V9gGW788zIhTQ3G6oaanu
0RHCDfizlpbtsoEY5w6nkJ3JJh7ZZkpOJFZ5lSWze4UTqJ8fU3RMlxZq83Se82a8zzpjro8lDtIS
T/QMCIVlKo8I1bEhFg0Q1Ls1pdmQOPk9sBUTS3NDqnGIPUGvxnKbliKzYyguydNqNe6r18xvlVBR
yq96mnsEeGPZ6ns5hE9tl+L2bjpkxK1XIcfDrAdoGOnzzUQ/poFBEOD5goWwG7vRfA2J1Ibob+TW
Q9Ms5UXyGO3bOsgxsfODi4e5Af7OeluvLcZhQ4A615YBL80If5PWAIKia1GT7eZaD2eSzvF5OWvZ
vdmzGPd6kWGkHclgabtQ7ymWg5994ftHH2tIfnoRM1P0ctDBEWF32EZFPZ01/vII5B4/KN1FWsBs
Nrc2S24dfpwLNIxRUwXmq1+P+sbr5pCVMIT/ZwIBHBeJEdCYeHURLMsODI86yHwMiZBv7YmJfsjs
i7EQR4FF2hoLfkBVaHWp8WmabPeRTZajP5kL4noIZGgeF1dUL6qsgADMcIlfh/pdbbia/LaqztYP
QVcZv+lsCaPV7pMLi3T21ajketsx/j6+vz+5vSvu7AHtHn+eLezpza7BtRX5nt8sB3OYmuM0qRmS
C3Vb3nKRZaBGur/zlO38MbfgfgpazrtpLMvlmto6y0huJ2CDLWXcyl/Xx9JvaxvXdEG/CPxcW160
057nwUFoCNVtOoyIEl87kHneQXQqAMJSOvo0cTx9DSEBXYpJyphXh4EjpZvvaXi7j7jLqpfBsKvH
rBvUa99l8ppyPXwq9BwcQEMMXszM3r40pLlfJb2TfSS/gToD4emV0fFlI0TE2V+Obh7NsI6iQiNV
cbUlm6Nrhs4OaxEWPHB63kb10p80Ksdj4MjwyIDC/m3xwItFyVDXyAFt0oE5VBZ5CfLUHLPbsmr5
XeFUdQePjJDFwhc48w3v5qH1i/2YlvIhqUN1k+uljOy2zGM9mslN7aH3jeZ0CTYVpDgMVWa/VFNQ
HuuAtE8I1hn8m3XM6+BYClM+osl9dccKSIhrfqQVpooIEermY4OgQ056Wd3UaaLHSArPO+SBRjzp
47dFO9lcMLc4IAjwAkCfqNo7YPn1vTRsqiyl6js3d6Capw02WyBF+xp7+cYnGqkSHH3JnJ6jeYkn
k9LFtZ9X4ZlQzhXMn2QALbestDYdwqcjzsA5NxXTukMzzuveakd4MmZSkFC3SOPYd7a8mdB9fUB/
Vl6haXHvcLVBnspm9kXTR4nL7lhxHA2M0LmuyByb4mU1/ddZG/kNSQfpr2ooCjYNxkGKr153Yck5
xPYWKqyWcZoqCJCLTH7mTfch0bVGMcD2Stu6f+xDcC37ZRbZfspmmIlG2ejn1VUmupY+u53tbrho
s2tfDM9VR6v3sWPYCp8Yo/jONPaN0tR9czWCoMAOACqpAbKysFCI3YQkP549T10tCU3SbNX4Pvj8
NvFktASJtGi32aNOyRJIYBMaytuCzZaghLK4pa3tzH6aqLX8ljTAphuiobKyJ8/HlopECq+fNdTF
FdTzUkXzQGloFhYQLdvrmP6F83qkKGqiRdVv5O31+yFX1rlNev+2VRPS1hIQx26yMiTMy1rAo2lw
oUQQDgaOhPhofYyGcUvMw71F6VrH0psSzm2sLGRuJL+Fa11eqpYnlEGvgJq1PUWdx6K1ataoYalJ
fTZMltV5Q7rgRWOHGZibHeniDGfEQ5bD47BYD8LdXgj34oqTgPCIqJpLfYMSAadYthhhc8u2rW7B
6LSKQ5Ie93Jq9M1AgOX3ZOz/tkP/oh1K3bPFLf/v7dCtXLr5tua//tmW9f3H/pgBmZtKFmuPHW7R
tc4P8GAiz1DW0olE8QiAAPfPP3uiPj9EbRMGQMN/qpcopRCuocYlkca0aLT+nZ6o+xMCni4oL++i
6uGcgv/J+alc6hkl6iXl4DJYNHDeHNzUctc4/khbIWMkjaNyGZZCnXK7lbVxbq0MehXaBL85ERJq
Hjluq6+DnU4IDM3OjVZ0afpqpenxjXwnP0Yf6A26PzVjirCDHaZalPNooFYMyLXg5GVhUK78BvGg
qaDDuhQhushgRuXGSLORNCJwxZ03wjJ9tBuQt5GHPgWLDrE1OY1Eh6MJ4Tqt2dSXPDCWaA18Y2dx
nFQajYV2yzW79mbkdcFjZvl6A8SaAa3wvYDfosF8NkQyPEka0WIf0C2oAPT3/qinI5aRgJmyNGvY
yjnpqxBezP7XjA7Dwe87dcfxruHso5aCH/WUoT93DUf+m//OI96hI3/5AHqCOcF/eADbYcz+J3rD
WJb/RA3hy+JH/zizuL/Qk/B8oFiuj1B8e9J+P7PgjbStDeqNvIPh17v37p+DCao/7IpIzWyLH/th
MGH/wj8VUEiIE/iOIfkbgwnfZMryp3xhhsMWI1kGskxGTPt9cPFDxK+/GduHCvnzOm5JCCIsM7JL
OcwvsTUPaHXHuUPtFJh+BqIPhBDuE6sJAVlpVv3IWsDiHKi66nLfum3aI6NuBdhKtGw1DrjMll/r
3A2u0dQ75w78wW3rVs55dOh+AQAp+k8YEG3OQoLT+FKgieM55cyA+j64DrOEKS3BI586U8PSh1lL
l29BZXQtMsthCjGLWwp/0J0t3hlvs4AE3dGq/IzWZbnh97+nypbom++sfqTzwd4F+odiId+NMlgf
3uPt6lysDwOQp3NSbgHCdrf6ZL2SfdReWndoA6hLZBTIgM5iRaYX2vSsMWhubOEVnQMlQ8FbJDht
CvkYHfxikmWtlDBsYYunbR1887fk2bY1ppM9Z/az3pLMGpvAZGmboDOAAYnb1Or5/B1Dn5fCq/jV
fZ9v7IywAFWN/F5+xXvJFWic1noiA50YtATn+m61B/6ZswqSr1vXfVOY2uA5pbwBVyy82wUA5J1p
pxjNk01nNZF9RihhuPKpnS3EO8AU+KkqTD57WLl00qfFtEkYgkHYMMy4tUujuA5Iyd0NSw7PMsln
5EBheW6AsxJV9B6fB25sCwJca5JZua+5wt+/UFI9iGBOc8IDrWn7hmc1rXd8pVK+eqoFsLJ0CUHW
K4nBdUxKT5nfG7XFR2jBWxE/O2f8GciKkEq3mrguS2HwHhkVQNhiUTdcOBJ+SvtrrF1gqWWdoQD3
JKGzVa2p1pnm/pYlsG925tyEL6paHuhtugd8WXBoQbJDOKfUufcZPjs7YI1GxJDGemocbkAgfttd
W3Oj0xedkoPqUn6TZmCEQjDDQMA7ccMXFPvrXeYB/eRINnM3WAPRMgyoRqLdOO0QGO4I+t2V76Ou
6lLJzWdYRNUmM1vbzl+68Sttx62/PHbiNlt6HkI/XPmC2w5NKj32LWKvLBj5XBpIaHlUhhSN+5lb
FDABj+V1iwrTOb2rtYwCOgP8BJv3neuJ9MO6TFagt8Brd81Sc8ckYiLbed1a2o3eMvvm7T5RqBw+
TdtXFNhQxmqX7IpASH7Z2Jv5EStzuPedhoS3eQ73nSO6T8Dckpf3Wzg3fK5vSThguz3sG9fgU+LN
6wNePS7JsqXArwiQ7mptIV3IcGEc3tNGKT24cCP5vHbUVQE3zOSbJCk1Hv/5/ZHgDJcfAWJy8VRG
eidDflIyRN5/z53v3U33RU6TeHKWNnkxCpP+fYdRmCNvnzLCZCwIoLpVECMsAuqqzMXvu+Q1H8ck
Lfq74Ko3Ff8KXQw3mGHzkNPG5fokTDaeZmvkU5OVbe0YKdtnP2tDgteq8Foz8yOuM1fcEi2kbHCu
RjDAffRlZt8V73nkxgBOhxJbh7FZdf7JcwfzAK2dFJQerasNF2QAlVjyee0VK8xBS/R6dJ7Bj+44
W/CGaGeuD7UFHuVByRWEU0EeZM5k6WiDSHkoQ5Zn7NGo4GpR8XtgjDlnzKgQC0eWDNNMxNPodhNX
EPI786Oef2RlZf+pJPLsFNJvPiZjZj35Nve8R8WUHIIMQ/CjDCnhTuvEEmlrPvCKcljvjJB+bozN
VzwlJgy5S9r6xAfYTU2GJ4YMKIImgZCTYxH1OS/DcKryxHmTucXSzOCEe4qTLzc4kfJ8rdg43Tdz
CXnCVzyOT/1EunXhqgXezQCbeYffhPtFSKJX2i29dKElxsAHas1t3obiqcbkPMBE7NJkP4fbnQOG
tFUXpoX8eitN5FfCGfNjnrnc3VsSK6Cm8AUwqyiuINUPJ+g4eKve73nHgpQRmSOfGQzpdv9Pvidu
p3wOX6hpaUXb5raNzMSUjkClKPcYeEjWt0HSsaZhsN2P4Rbpycg8fCEYiy/y+5JWSJHXcecv3Epu
EgzTuQhkD3FmdpYBu5ch7hyPp6uqyrDgcM7lZdp4eH/i6jlwXpZmXEW09u6QHd5X1rbNCHRZMGi+
CCYWzcuSpqr86GLYQjbtbKuUmJf8iGPcfQshP+2Lqa/vRTZZUZA2XxvM5ueh29SNQc8IGJBuygoc
VlrcLhqlLjhUulpRQA9K7NYMrW/2wVKZOrH82PUSi5Q+PfMQALYi8lodXtWNJPTQ8hNky4PMw+pe
Fxh9zJx2WQTLNn1hKx2oz2lWXAgR2eJuppW1lmcS/h5LDDLrxUJnyOjE+9o29UubiuGCYGtCSaqA
gVCH2HhNSUBuw20jgvZePaFO7oCCT8EdZh0z4dklQHno6Sf0Qoy3LrbmK3B0KQEYRC7nfk/6MkHK
n3u0lIbV9qiIiGgeRj8y/YJnAI2z2CKwxlGdZTZ1MOPDoU7uzC0uKwzHjw0+sK4jTMuge3nXOfOu
IGcrQXRnfmRsz1SVML8acxDAq5pVFTQYEzSaIzaStrgzO3qMnqXB+0vaLWQgOEXUbVNq8T6wzrfZ
teGUhOW9D7R9RtvmNuN2yTiBYe0vCkdh08GzVB7oW6TNxNFHKVhDQv38LLwabUd/CDAAXGQRss3l
K16990F7zcjd2WbvxjaFz7d5vL9N5ivhUJRkAditoGBwb3Yr6k80y1fQg/Eq2SkjfoSv61vltMUz
M+Nn0uD76prAX+e+LwksMEa5kGaLwO4QkK75m9yUBNmmKZBLCOp50xn08NtBsCqC9IwCr90MUEJt
yoT6XaTgOAw10eoVN8GQIVPnenlf0YU0Bz3haVRVbu7TfHnGrUzWSs4w1E+Wz+Rgb4li/hcmdeoh
c1UTC8jNB7vERg0VebiXJG9S/jTennnW+muB8MIgTIVpnZQ3QZ7p+1pjNGj9qT60AJGPSTj71zQr
nX3ay6d+gzbshneZh6z79mbUyHJLCMmRuyBwSKkbLlM9iItF/PbJDVt5LtEmXLc28TJctIZ+IPoS
EO0tOMg+2BtQxXcFKxbBFnV5h9k09qk6DV2KD2wCipIPNmgaGN652jQtjHgju7Gbk8WJ8IgLippV
YT9fU6Ig3JIvjLgMA0P9Cp2yG0KgXi6mc0IsxqYxH0oa29ctKX/PWL+Na/UuvTHeZTgLteuX8V2c
k6B6u4xr00PoHdvXgvKd8m5iUMv9bZVP1qbzAVVv3JrEdkTsvH5cBs4B4Ic6FG1Zw87y/TejrF9X
Y+tRCkDvtMYGSY4ktw0ZnVAy1KY5Mjf1kbvpkFj801i7FRsRsMnz3Lhfu023ZI1iicSmZWK1EmcF
/Owtwa7fx2gp8XK01p7qeqAS3DRRalNHjZtOKulZUVj5h3qft3gUGGf4KAPRVpG7oGK56a1cApqX
62wyfLh7SL6BYEgPO2cfj675AOy+QoHhVoOiFgcCXDzkicDOt/kjwPFpOadfWfzTA9mffawD0YGk
m0F/p1nCKb/FTHvETmKwMA05LJByWl6MUjLKVl5iefR9RRYPWNwIfez3NC3am1zyXOSg514AlVdn
zXwScYUqDyi0NM1Rk/9b+LCS0Ig+L+kacIvbdesYlxyvzgwGd6rz8NcwtNPrtK9v6d/Kj1tOyFU9
BDdeSXArm1fyWE8Wzf0F9c8OCn6Cyxf6CgkCXjeZ57qk6X4xeqE3qga2JyzB9tQvuP42UgpYbBsp
JowAqlm4B7vVzdvgU9JXLOpJUSydYvlWZpgwaRo0YjZysbUbWRWxPLtUGubCZMvFNPEJiBu77hbG
44HuD2y0pUvi1le9OfDfy5aSKzbdmszsebDCYe9O1KDA7ai2mkVSiHizw96U912lLqbQK/G7RKlT
i1ZRvUlIaChRn/1w4v835B77Z1EfvTDXg+DpoSL0cI1zSv8RnuPPZjfUQ5+dOg+wGDsfpeC0Cxf0
tetmHZLNI/DGwDmrll00XuljlRfIH/PD5MwwLrJ5CV+gblG8O+/btBipqt8z51JHU03gcaEESNqt
pNiOnk1oVkMMm4bDW+kPiPUVfYqv32vkvEb/P+ntUNKobiVHdIuNZiK23m3bylvelOF1oyW95B2p
BxRk//lyvJOK2ooJZnP++n//D+48FGw+/8OQjKpc+Ju1/odWwhymuWEbQUWMx8yoL1TrJIlBKjt2
fxcBVUS3C8LgKvs3xNXqoR85dKNJ5ChL/uJDjR75L97Rv/uCkMFjKHR8HHk/s5UMtzf0xAbIHI8x
JuoXD2QkvZUXSa8CRr+xneMWy5JfHbSjZ/w8QYxfZagQhrC3RFJ222GCCv0/v7FN7fnnK8VcFE0o
rRcLwermdvzxSk3Es4NXzItT0sK7juuWMelH7ehJvjpKa1Jk65A6tm3ciskYSTR/lYz4b74r0E9A
u4QDmYt38RPmYMk80WqQOid3DRFXJ41M83gKRWLdCjqkKceUpDuSMZ+RxNwluqEPKpPbtBnFU2BO
4tZpN73d374szPBtPJYeHTGSZf98WRp7SpgQOempAWFz7Ffqxv2akyJFLZ9UEWNOauapxnMTG3Pa
ffrPr/7+uP70rfDyAMkC8hK5OD81pBvll1Mzo4d3VcUhuhC96qhV+qAu+EIyhX5K20tgP5Uon85i
O7g1DkLEq9npO2gunmJOgvhkTLPTuPVeup729m9AbTj9NvjT/+JyWf8iONgkwZhbAaXRQgx/DlHN
hEGW6OwbRztDlweQRTfZJUAbxKO2aeBY+MNrUpVm47GxNM2Ttc5YB1Q+6cc19FieUltwOnE1+a8F
gnyWV8fizxXEbErIGUdK2wLCultg0QPeW6Y0P7VoEesIQ/2c7tO5H05a1by6a4FbgE6gZh4sDgRf
37+d/46C/roTvT2cf9WJjt/Kn5MkbUw9/+hDhx4maiBvbFI2S4+1OX1+70O/g60duNZI8AOI19uc
6A/xDGMi8CsMajyMqahbWKh+9wc57i+Q+2gY82OsIDwvf2cY5Pi8/g9LohOE+HB9jN/YUF1u5238
9eOSiPW7k97qW9faRD6oj7lM1ZjErYX2kHxIY3RoNdV+Ne5mLI79jia5/kT3zCMXPRcnOXfGNe4W
TJ+9UR9SRXy932p506bNKRvs6RL0ix87VehdtVNjPAIP67amsXE15ojvO6f2HmfOHM9FEI4NjeTC
QFHdtygfodR6kJA5wmmBbhv8ALFHiX0setAHvG+Am256KvPsxrNx5DKTZ07aJ/eL7j9gvY23rQnN
XCdOvUT4ECC3j/zKuwgnielJhrhA+68Tjdp4KjqJ33YoIoSG6iZBC09QIQ6b2WT0wyy5r6Sxp7QS
B7pQKBdbIotQvh03ktdHoFfFXnabggEbcbUOH4ZSOXs2ufFtsEZ6oX5NK8LthpNde7x+Da6WK+Vw
JgjCk5JT/kBQXhvXQmiaqBayGGzTNMu7+QQR+cOgQhMxYKn3MBgYqGPN3+H7tvcZw0b6uwB+F1gO
u7mt5IXT2E0mqP2oSx9Cs172Y+IfUQmjVMZ4k1QWqO2wHdBjpCaJCiaFTyEiN1Mv7jgzQR+3D9GV
YzxCso0rNaXR4BrevgqmL7WEUbuu9aXDdnwFuFFFNpTrVvsHI0fq4eq+iaeS41ROzbLrXe8UEkk3
Ik2MgtIiwUwnxouyaTBwpHRBzwLitScyIiyHQCQkWepssRc9kSYFIQfaVuz7S3+Qq3APkCc4N6ym
EzckPu/cID1i9wR5TS9pH4ric7d2zlVPvgZNBVJ1XPwKkyR02+ZQk9mTT0Q5x5YKWkdZ9E+t9F6C
VV8X1uLvUlDFB6PhWCtMnR39rn7TbvG56EfnuBmi6Xwvzd4MC+PSW+E3h65tPM6wz7gnnpAV7byF
WyIY0vuwLdrDlKJF4PBDPGUKMS/A1OxI5LxidM+9VYjPykEaXA7yajXKL1o5634F2rgvcuaubkPT
VGsyPeBrk/jTFH3sp51zyjT4ZSdTa0T3so9LMbwacqwJV1yhIMKIwW2t+qMI+AZbO3QOHtKvQ2IX
z4PlpTeNmdUHO/iSQti8QIDrI7fzjKeKTHrJIZLce7/K84d6JgOywUJL2yFTxw7A99NmPoiFH5YP
mhCEWEp9g7ypOsAHX/aInryD5uATu8gE980q0HtbhnmHTZ0YPegte3a7LCJX0yLdwcba7RfeWXCM
JVk2mE9MbM6jO1tXHE2m2KAp/zy5NlcxIGrKor0ReWm4xO5S9zvTbakP3cJ8JrnW3I2G8Hhye0zX
WedH4aSZlOiyeSyJnLtLOE1dBO0Qd8dhAozBYpTZ3uvIt6TX4RE4izPOVrI88Fana99A4kcv4Lpp
8+pI7MktzZ8vOVgEoEWcBuce8MvEth77muvZMck4+VkF/ck2fyPHOYDn3LqXjRy1K7zxkXSNM5WN
dwmw5O+cwX3wkqLfM+Fp9xl+cmJHKy92gCrurD78FYb2Q85Ii+nAXTURF2oWuTiq3PhWO1odqgHy
9+hf5wv/XvrNcfHU1p9omoOfGkNUD7KLVUIZkOHH2gknf+tbQNNpQBe5tdaTP1NRYG8wdkswjZEw
A7W3kJXFQ9NzS6XecKMs/zDV1lvYw6oMkOlHM8ijx8TK0qj2Q5jKxo5s4gLYdP9tlrTofK0SsnMK
+2hWAONh6pUHbP4zcmQGHWosMTKGdXDKCOJpK+uz58nrArDfGUXzS7BInwObN0aVsr3zhGz9KQzn
jxVO0BgJ/jcvQxw+J/kYLSmuJjFd+c443HaBdclbyB0ujn3mOh7cr+GuypImTuwsiIB0/jYMhKfl
IZQGV0/47h0YTglooD2GC4wzoPIwBqCJdsFUnCogmtLOPocqCJ+Uo05t1YgrzNvTYbZUfxgD/Dpr
wCs2Wj/RLM7vJLDkQrAJrUayIlcCqVqKtDoMk+sChnAft2lYjJ8/v1K9PKdDj0BqtnE20NjeVbgs
Ysy33qeqXF+XZJowV5B+NVmM19IqO0zWuBzXZjUOjI1ortRz+GGs5jsz9XHSOM72xgnK7GUSjS5y
tjp5aIn3wrebH9Y+R/zpORVmDuPjFJL40xMlYOfd/2PvzJojRdJt+4soYx5eIyAmzVJKSukFy0yl
mMEBB3f49Xeh6mqrvmbnnO737qeyLssqVYhwPt/f3mvbnIXTdA7ndeCsKQZoUql/4vwtLjAi1TEz
OOVUyF5vGmA/AWSnTwLS4SFDbqLQRjh77QrrmAXlK5gV77wa4bdFjldjRZ0keuunY4jgUrd1uklN
8EmFbx28LgBq4TbmJRRbIokKPGD6XXoYkFxiarGgXf2smYvlswt5nxZIBLc+ak+anR4kDC3Bp6kX
yfWWAsqy98ey3vU8fU1INd4QQR0NALNsXzIasLzROfV2V8y4xQSOzGdn4hYASm5ZhhHEkTd2nN7V
rl+FKqCX2an36Lh4+4a3jrbLtb0MzjwG0b7sQswpmFXrwsjrHc6zdRj+a/T494zp+B5QDf7n8fqe
4OnWO/GjLX78izX9zz/4l83D/cOPtoCpH+Kc+jNk+pfNY6Njs0nCam5vlOvtKv7XeG3DL4q2jD2G
L4LxHkPxX/H76A+kFIwjFjYQVrb/Wf7U9re769/vtmGwmeYDy7RdcNwkXv91vK5hXq6NMHmpB221
xFCEgEl49VbjkQKv35aMlrMHZk/eWhELinYo18PZDTvIwWuPD2uf1ya9f/0oay/OGXyMHZbSKR6i
X2KW6Z3anJXNYpmxW7DE2dEYjvWyMcYRuXBx45VCacFGdYQ7zGFNxs/OUzYAaJ7r0bDs7oX1KDyb
zefJhddMAmNdn1N7q852MXQkw5c5FPdC/4SdAMuo+WUftb6cpF+m0urLYNp9mU3BEVUxw2ga0518
Kqge/Y1BPfulNp+q5s9895aunGKQd+51/mVpxQ2PvRV5C2objaboyZv/FXmkvpo3T2zR5fJmVvhk
rc0xm5op5tlu89HCVOJtE5DoJY2Oz1Zvjltj897SrRhRDS1SbJebNzcc+JgtgxJbxufcvLR+NiXt
5ue1N2evHfHJu5vbV61Rcy83B7DcvMDm5gouN38wFbdYhcHwtRccR1BxNidxpfLgYKPLyT3n5U0b
WJmZACXAfjxUQFP2LZso/H7yeurc76OXySdrHFt89UOKjdlm9y9Q9nE3U+3pvOi6sg/l5IRHNqkl
Nug1TW9QfAiHOiaNsB12T8+bx0eocSEBMz/1Lg6dDp8waNrEbazHYL7fCAPxqNz+CGLo3p0mqLu8
/51NYJreLEwUz+x09d08lt4+avzEGEO5J6BKFjeXzdFpdX1BHkuveXG0D4AO3ZvKtV8L5foxknAV
Y9BdaHvO0qdl8nr6kb3mpMANmp0l6Rsvy8d06s27yRiDOMXlcAavS9QCojA1q2qfT2YXp8QEC+5z
XXoqo9Q7ALurPpFwf1lpZBwgw6QdsYDaeuQhhx1LthrMp0XVfB3R+xB6iuIN22Xq9R46nrY9w+lV
Z6b5rgl7Pzby8fuK/4kMKtWUObT7HT3v/JQjSKJsyrgdTVZxqTG4fEcQy86izvtHrxbiZkF4vgQs
hYEa5ksyAGBhjTtgxZl7nhseW7XT/mIfBZjl3dTmRVyaLpAreO7Qc6HrPi5Kers5K9yOSJrbLJn1
HKa1Lg4gy9UGAbdW15/iUuVZHj4qX9Pisl8M6hOfbLvy1JPH9O25O7KvufVi0XFTJqZXFlf+YAYP
LHvT/FW7a0MfpVXWzqGNOlRWioMX/v1zcUswywatL/Ac1zSKUnzPVDQkrtUZ3ncdOW15Vpurc1d3
a8l/DV4Btz0ObHHmp7koXEV2pZhAcGdfPO7KMefyrarksLbxCjoCVkfujfZ+EXTixfMIlD3mMcuy
t8Yqsq281AI4VRldw+PJVdZMNP5wNn9Wobe5Ui0BLFBG6jDpG9Kl2WmRofs2da2Sv4Iqsir/jc8o
AqZTT7K7QMZ22Ki2Kfw2vRlHjFOG6M0lEvKTTL+1xLahOfUk3fe2HGy6BgxIqf8Vwv4dS6aDIvt/
ICL0j/Hvr+h//Il/vKIj5w/SIrgmrQhq8J9BsH8qYIAg8FkGYBbsr9f3P1/RICJceDXIUr7rmi50
wn++om3vD7Rqj1czjJw/dbP/wIlpuV8S19/e0fgOPVYBUWDDomBjYW8S2d/2J6Y0jLnvCE+q3h5e
Z8MNdiS9f4Xarml/NPokNxBsdNNVj4EKb1hOwIyfy/5JdOhZ5jBeJgB3IH63oGw3Gecldfz0OHdl
fk9y3fgxBQF4QL8z+5MbpszvhPyz8b5lXeuQ1y0q0uUUllvBmaaz0L4lXGJ2zyOr84n+2GrtHBJB
YGFuQsEBgJcZWx3FTFU0y8bdpSnJLPaTmRnMO4HXp3+uQ7wdrMKwA1n0RWsfALGdRjIJctMdD3nt
2uIiaUWnjXHD8cKd0OxjsTQ1lK1dgm6xX9wlG8ner53VQf5zU81Lyw5o8uJ9QvEmKLEiKL+RMjf4
mlpBNfdxznbnR9mm4Ufml0T5sfaxdIKn2pkz+0VWqyahiAEeseRHGGnK7ewrnLjrJj9EpK5Li+yV
gnA1HmbqDKj57Wg+oIW3PNERJ950W0jKoFtHnkpDh9ykQ+9tmTkqWV3mUJCLpwzOP7+sqbzp7Zbq
cVu9lF2BaChVubOaCMFQZazx+ibLXwtdYDFbQCsGob7p3OEqV9P0OmZNizYw3juNzhH65oirW+b/
kjpVu2FSbyz1R6xJ0b7SzjnT1Yue0S4XLsZ0oLk/M+6miZNW0xOOd7z1YIKOYCAwIrXdtgJUxzFg
bgjt9gi+5HFeixeGtE8sz/JqHSkEjqrsFjIAnbOTfOua8dLMXXuqJN0ArDdjvdK3OnL6XglhEpHq
1/s8I4VV2dXLZrCFymR0CV3gv/2i9YlUrem9ijofaCM8/2iiA2RE2quWqTq6s4uraIXywCgXU8Ws
9xmW4L2rgMOnUz3chFLZSUCO4Bx0RXFo9UrFrEHx+LoBLwturMcGLODPMO/1RQ/LkojeMx4zsbjc
nbLflDZ0d55BuZMs9BNkwPqI8YbkcCGKU1tt7uHC9HdOty16CKtx2fbcM+dCfhhYOh8Ab7vIk0Z0
nH31mxa05ixzyQTB2bFjEi5aCqKKnx3clP3stQ19dZQXoXyOhGScZse1EqfBaqAYmnOdMAXhabX1
N8trzR1teC+YWc/IbXifRwEbURqvHlV7O6fS5SXvPaoVhFt8bgnT92mFX21JlDFwD4She+THaTGr
a0Sz6cr3Jd94bs59jO/H+Oykj6A04zinqS4ITWogynmlQrHRxsmuzOlxwRoWPNVuJe7ZBND8CAOr
2OQN/+B0oIhTqDHj3qK979voExKX7NizI41m9qWdYDTtF0fyb+PBYgOW8vac6t7Zm+k830NZsvbz
zGORRTPAxVDr5aMXHKpJFrjLhaYEXCxSLSo6Sh4tvQWvTL3v+Wm3nhclPy2MsMUuI7Z18PU05Z+A
lbHphirqudmbvVC3EMzGtxE4A9aH3CVDZc2NeZW3UXNUBUTLvDfso2mDIuwraIZLSaN33nFKaBKB
nZkROHSgfEEZxyIseidJadk9MlpijwzX75pV6guVVPq2Lo0ffKVe6Sc2d21NLWFDfbE0eve2NO0q
JhNWEpwrPqifG+LCFsVLM5Q0FdClU9zYwzJzKZpWJ2aItO57iuX7GpbrDqdGdC3curtYkTw4gTNf
Q/sWjyDejKfKHYMfduMVcVZF/QaXIBg8ZTlfY6VtWi8xQx6ojTVvfPCnCO1yhBQoJaTJvIMwXdCL
A9b+OGzfWoocfOxNWOLSHq+m0dfozCg6dU6pSLGMJ2WBfNylkjbEPlwxqaR++0Cfwls7dd7JnZvo
12CPDwE5esUdkLocJ5QYucuG3htCeLYzn8E1hnQUWg5ZYkvIz5RJOikNaVwxquf4wSYrbs2VnU6n
KdHIwuyQ0oi4I9Z6WxC5u1sNc75Zioh48DKR5Wmxn+kRwPQc2FMiXRspPXL1zlR2uIfuMO2ENRwX
isQ5g+VNNHFqrQ7CZASSbm/iYjqDgKSBUJHwzSz1OIWoo1XYkVtwgeLw3xadeq2PBo2B58Gc0z21
MXCQ/Kj5tYgOHB2dLJSBG0YM2YGpvOkwnxOjGr9FRck6IuRe3bNgikfZn7lW4nowxKfug+eGcsxk
jdR0MEeB+LsA0jdc6tVyCuIP09Toi1H1H1vKrpbpdGXpmmofhWOitoP2zmYyuWa27ZLWXMqDKqR5
XmmUPRleABFdgFCD9E2ONuNWCU4TVHmFMGU3Fedd77+vK8VuLaAICBjy3e6q6soTKVcPIOTUllMZ
QoDauuYZGI9wZ/O9qqpPWj+igxbreya2cOkacZaVtBDfAF1LuX9iAOPFn/1kraVYA4CjSKmf3eez
Nd4qN5x5uXPdh39J5Yj3KaL+tyuL+lB7DAyzdl8bmmgA4Y/9Sx3yj1oHF91u0vJzwCy8L8eyiomk
N7tgVPk9kZHyIbI7cTZDe72eK8nHEFTvU5OaMYcpWxx0ttcQn83elc5TURAxnTMsWqUOOdf9ov5p
w8LfN/bSnSd2fYdyDpZ9S8zsMJZrc21bNguqZXX3s7P8HHOK72fUmZ2K+BkoT63YufThy2ja630F
O5APFHaQj8RNzyofmODHn2VVvvG1r+SNVG34rQ+ofFaOuTzRdnWGW0/TeB1lDxOK4b1Hs+cb64cn
z/fVnibGW9fuxpMD6Q9tMy8F+mDKB50XufsceRXhMkCiCNlh4q6pbyPEBNkGpccbTVcvaHbswtY+
6+wPr9WtFy/8nne2sLq72Vph23IDPQXaC99VNZpvk4nrUaTybjUdgw4GAr6nUkjnzmv8OaGImyJc
VntyprN62Uf2vFW+ex5PhNk8Ymb2HjF2jeaeU9NgxLCFvffYLH2Og0NPMF/UjN8p6IXN4zf4RyEs
j69MS3PRaRgj2gAwVfsxwNMnUdCkGEjzOqSo8juNC+ZPuPiXWuGdi8sOwb/PnA9UWe+p9Qv7l5WV
1JFzcYX9g1VKnwWGnR4yfY6ao2kK/WVS4BmLbhqfVjXQbMbhecMFuz7i97xf/fYqpVsniGdeB/pk
GWvJ4+zPwUeaBc0+t8fgLiKL/sqe1L2xpsKLh0bViQcKGlOuoHx96IMm6aTTPQ6OOxT7hY/ilvAK
7mcz7TzSH2LCwziE7MRgPS13bcgeB+dyeUgDJQ8b5SgR/FxHOfjGsYTA0xx7ll6vnGbVK6+46XtN
qvoJBBrltfj8zqanmHjT3r/07Yz3tDDGFCUZeOFLZrOsu5qNBTTUmuOOZiu+3Uhp2hG0BVzgUsz7
vNFWtdNuK2J/RhtazXF4kCCEX81wnT48oeZTOHZoF2Up79wsH547xxsqvn8d5EwHLaNqPK7qTFfr
SzRQmVpyfRjVtwzlE8aC505RvEbCYSVci2VOipLvwxVgvQbMWFr7z4qSaf97RryBu3pIoSUscDfi
iwhxkholH7OPW7k+cKEqf5sDhcCI//apXluiQSNxq5u61cUbBLX2gPG02QjTuj5PU2vGdIdl4c4l
yhTuxkY1r2aq0weCmGj3Dcfr0ERPqmE2HrFq/2ybtkOaCcqDL9fsamgZSet27uVONnPzzcqRzRwz
sI8qbKrrssPYvTTgtIi31XthrDXojIFmXEVfw0PtesMQe2vawBsqKjJqFgyAdiVyb5ftaQp0dm8L
J10ew6AcujudERaKo0ybtHIDFPfJSX00It9yAngwbZtQKuNmsWVUq6BX7hOu26/8KhznMBhGdKq8
iYhWbWnXWrsG7gRCoPiSMc2D3+Ic1SElGeyVnZPMfe+VsEszxYRtCZ0gBwrrJ6J0GptQl7LrYt76
P3iEhzKxw0xB36aCgvK7ADJhLofuepaGOE1oRo+6xxPfWD2tbh5Y+FkurKHVIM4Dz2Q8Sae4FiUY
h9Segs8GrvIvswUhQdkX9XBH3YhvYxWlxZtluaDTiTphnPbhjozrujVphOFvwgXZyacSAyO0pCe3
h6z2gjhkJoXP6ZygzVaHEaDVD5PB+kpBDdvV3I+7QJjHjn/sZSXm9yBEIWhAdptHpSyPtohC7W1g
5rGXWyg/Vt44SVaNQJhNKg/NfmsCq1jUDPBUb123hwTHz/g8MkUmUmtAJa1VJhnvOobzfkm0Pchk
qoOzQf1v3HFxf5RZER2GyrR/eK52TwQbxC6tOJnqzVsQIB4fi8yZ46EjDekUjc+vd8zVzzoy5iPZ
+ztH59EH9QF3Mz/JbpCmvRe2vZx6vOuMUlN2XXGl1TsokyrhuekPItJe0i/wXDDMbVv9ssgTlTZk
hmpe4yk7/feRmX63ZSNORsEW28BMuG+Vz1KfksuR4LSx0JPmOAfKZdkqRoFxJ511eRQqZx8HtEJj
iqM9q3UGJnCjTuolz38L4bs3aVoUHLR9ho0REkw1cvBP1N8udV7vKVhskqGSMy8dtTywZoxuZ53R
/kVvy6nyCy/BusyBOXYIa6Z1H4Z0io3jqLv9JLIfLJZLinxZ3DLY9eFtBTsb/xqubqtO3V2J/Pr2
BUtz1IgdrSny5s0Q41vvUMeSw1RzPW3R7yzmDxM8zSkEVXteiLry+aERwuGStCOR39wvCLg7xHvq
Ltf6B5ShPJn5bRGo0N+J3V3lWRgva0/HX/19LOfteUM4TiZJOJTkpZOw4GGRWkTppSxGIHajTndN
Zvp7ZmZADEaryzoh5L6fMhoCrjuwezwtY3C0zCogJAieq86y6h79wTTjifLjMJmFOd+OknmbFJsd
95v8o8NRnKO+r2HnzOspK0Pzt2q5opXQW04kykFxGL39UEqWhpUYfslcy0tAa/nOpPXywuopzvNF
nEPh97yAjepCB+MMXjLPyBD1P7mvMYotbUG72lo2Z4rbZ0DH87i8suGhr3JWNw4+xhdGqW+F0dPe
jRHgKvcd2KJ6ZXDscpo+157V/2QMcTtP75HV3yhrcXZ4419agyOvnMGtC59wnPKc8BVOe7Mj30N9
gxnOkPFS79vaVdQIr5V91S75dWG0b1IEdCuN+dPg03PBSXpQC9NRmwnaGjv7Dd5bfXbm1v0Y8enH
ZjZA4jeaF4399VOIxljZX4dQ1VE9GL61gJuz+s0jFB0Q7V1WWrEUYfo+m1OFkX2eKY+OFvVIYGjt
IGamKbKTVOrgje6C0k7QjDuO9o4VuJTHlgOLpi7HAyFYzmkw4cDJpcE3oUl8s8ITRmmQWgt6O5cs
jflVieCmKj1xx3acwdpCo97Za4WpihhQTTokrK0xmcxc3BIhD8/8BX8LwvKnndmPbkkRekVM5RIJ
s7osHi9Xy1G/0opk35FyKWyz/uRS940j06v1ZS0CYkKm9TLwSqJ5TxIOtjctULTZfolwJAWWP2/f
Caa8gk4M22MSzkabI8HXw6xONB7g2+jfMXFcNA/8HgOzea4y4yaNRmadmv1LSY+5sGZ5wMseJEHl
1xfhIf9BdRn3LaP+nsnU3qduT9HX/ECo+cNsCp74dPGSSLcPvbtVVjVLcG7dyiZULPMjdxcExLUx
7pTtvhakkq5kamDmGPxin9VOC1VFZEQ7GuukcXnHgzeNZ5APJsqF7LDjkh9RafRArxsyXKqKfd4t
7xVV7Wj0i3OAmkmcRTo/U2+2nlToVbGvFzXsy6lTv70xmJ84++yd7wOfIBs4XYYeMYqWEJC5Bmne
AY9A7MCMSgazqk6R3964sqacYnXcKbYLFU1JkFlNsCvNvLrQO7q3orUjrrSIHyCyOyrXXQf3FPvO
XxVLUb0HBmb86Kj3uAvM2jiVvPCGnRMEmuxIOVxT6WLv2UOXeUxl6GUwaIFxmmX5yZzFVyvDNIaV
LrzrlJPC/s+nX0bhf2YDO7ddBEIC61gYPazaTYlJBardi8JUoFu96d62c3e9HXTYkbMPmu6ICtqQ
NZEg+dY1AgzF4jjA5lvoWNgFzaEFu9wDjo6c+0Jq3FrF4LEF5WVwguf9bcm8ZyYE76lPM/ob+kWe
+B4siT+McHmi8EWFOCLo1LWfMkKxe9Kyd2SN0x+NJnpLrClko2ZDpa25pBtXymaouYZhNu56OedX
zBBSH3AMdfuhLPyJFCHnz86XcISOWar0JhLRoqHQwphpGvZvLZcbxjvVQQxhfTm8DMLtr/o+DHG8
dNhddxN77uNConm/cC680aoRObeq8MxvlKtYfhxS/vU6VeTY+BqniEYI1OQeW2yqziSwb/H0kBsV
Sh5V3xbXqxCCkCwCz04OU8bExGKOuLZkcTYAQtg3nDJvhG2Cd/Z7uPGrqZQnEZJbxi7TM7SGsNN3
mVHPe1z9+smbhER8MitBOGAxQ34TRvRS2yMxpDwrKQDOUgq50NSWx6WagdU7fNGSlTQcgdiRi7e2
eUUzgjYihqn0yTqyTVgRPIBSolGUrd9FVL6MPTHhxSnS/kFns/1alkzgsYdPj/u6Z92P/Raoqvs5
fBy9gfcpZ1l3X6/G/GpgArg4NBNNXySHm2Ex5GslDPMWJyjkJhFaEZfX0XkAThs8RmBiG7inaXRl
GLn9k/BFdZFjOLOIdBBDtT3xLe1ajtVd44UtWfgxz2MaSMAAB8rljQXWv6QTcIiy8haFf6sDigan
viote/FYoiuP33RT0r4xZCWogfGeegEQk1Ae7YQdpf5mrkF2KcHoApDLl8+aHoy31BoZ1FafPC9K
x3CbR1GR7bKy6F8n3+sOyuCtm3UuLzMeqZjLTpGY2VgehaGoa0IavRpSHZxnZcoEh3N1LSwMJ0z2
lnndQYR5pjdZYtvURBvon3b3/oAt2Cmk8SCqXtwSfg5PTW5lyTiv4qhG0907gt42/AVK3oQ4O76j
3pIwpUD3m8l8dz10vTpMkukfOTNApTFIi+d4E+AH4B5jl0ET29jcTDL6ZcwWVwerSU9+7knqDFbr
Jpr5atCknCdF75yJFYf3rfb1WS3efPGNYAXGltaxS/UyD02EKxJEzmUkXHZDUW11TcTiJwA0K5nT
xTyU4fIjWxraUFyCyGlYIitaaYNWNiwvcBLTQ0C1VSJsGKgGD/oxnzFBzwNwLCgCaDZd1S42Qtsa
5462Yt8yg530OmZZcx3eitpd9lwV1hM1TT5YT2uc7sOgQwe2gCPErWfP9aP2WI8vOS+b0qs6sP+s
j6+NoI+Vx/oGjdVi0ujyg1WF6y7q1luvWvn/zfRhdPRyp8hlwfWpXqLR/u5kHNYwd5MCC3qMUvIj
aklwRRkLD8UqPSYBbsZtYHQH26rck3IbHBDl4xqSzwRyhNlhMld22uudkxeA8Mr+lexweY8VBLC4
fWKwkseZDu53Q7MGsR3ju2NiwzFXJuQtsX/EiwAvPZx+NFHZP6ipfwB8Ui87swt5tVuiJT1dG3dw
7RdsKnZ+7mmRuXZn48M1gunmqwpp4PzfFazBEHoi97tU3oZ209ezEPo81P3rf9fW/9ba2mKb+78Z
zJ666X8gCbHw3v7oXxaz8A9OVjPwfd+0MJ+xC//LYeb84RDu2HbGG8pr+zt/cYS8P4htEKgA8eO7
tve3/IZD9Ysbmh6IRh+j2cZF/Q+21xBT/z+DGQQh0zNdUm38HBbZ0X9dXk8gM1tewd1JzwF931Fe
cSlAlY6OOfyrg99CWaffugwfosIhOcbsUNxiOenimTraMCaiAeohLZxXf8yXe1CN7dM8+uk7hSqw
YlYYj0SNV+8khi1JFfEZXRXGTLqiaju9V5o2tFgamndATmjFuaZnBPojVhOA967nUIfZ133Sc3yj
RyyLwiaL11xjJCnbz7Fh1wJnZ3EPlTG6dzkd3fdVnrp7o9MonGZvOBfqrTZB2ve4mRpOztcKcY+N
bLf4N7YxUJ8pbVqypsZxsG+FzjnSRJETzQvyzaQxKYpZ98jf/FuseTe4LXJtOrUjiRDRQwsM/Hr5
ExNDr7w/7HkBs5wo8KCdChPbQEJ2vPks+IWfvBR8BZYjlsbWWqQfq+/1FBGTXn8VKyHmPU0q46sr
vPG1VWb1GFUmdm5d5HdqSttvYgy7OwnOdbnSvc682J1sruL0icLlr9nVp3vT6nHtrLkIHxABlqT3
BR9kCWu92ZlOgdPYLXXwsBareLeyMLxPa9KvLHAH04pTwj68fmvVHYKwQSxbg7MWjbirrD6690Y0
7esSvvaJtbw4zLTGX2Ma6o9rnm8p7Ij+0HxuyJh5bfcEAiF8MGBB3BIDaPY4o71TY5FMaNIB6khX
AW5Z+O0YNQgXPQXdHaILibcVw1PiByU9DSNmL0LJk8vAYHvjiT245L/Zcg5Oy7WXppf+beAEfcUg
SY9btPaevxWGjx8UDNDDyprXZ5BcogdNGx1amRs92UORPWjAVxlXlwFjpDc773gpgVTz5Hnk7Hmb
/wjhKQChh9MthBNkB3a0lLdpNJBTGvRyRb2k4fRYpJNxbZMZV3vFlRyuCIFuIvy4DuU597Biob2I
6TGgVrK65jUIZCI0LGdnDb7/3GKvvMn/jFM7X9nq8M+gtf+Vus70VwTb+Ecg+yudvXwltfsttG18
5bdzsWW5q69ct/tnyBvPS3jg0rCFv9NuMNhyfqXC635LiCNTkg33+N/A7syGt5tmxhOTL9eqKr0J
mma+KrbQeU76PN1i6PW0JdLLP+Pp9p9h9awxAfkHW4jdc8wCThE5d3OLuKdb2N3cYu/SMetzv2bq
pZBcBIwo726A+vTJKORjuUXnSfywgg9K2wp3Fc/QC4bEDDu5T+S+3cL33TCQw59IJQoAfMTzi5Kg
Pk3K2cGQX2Nzy89wWsyCldE82VO8oPpdGWwkzjDTWaZE7WO3hteyHNNzyY6L3FenL6ooudvRC5S4
kpbDvtNHZbjGh7dy0hAeoCdjPeqQnMJS0EGH6TW4hQH0BHsqI0qjkBRK78UaNvIvov9uXabujrnx
kb0pS4lhTXfGuLWkuIR65jpFfidqfiCtu8c02V6ZXIR+l0twa652+tYPlcKq3tcsSubwrpy7EXEL
+dWtx/nemlLn0G9RclUQp3H99bbow+VYu5hG83ysD4tVYcEw+FNWBY26GIZOwHNY37o08NAygrtV
DKy2qhRhMp/3FfSyY59SeFoCFr0ZhlTd+WMd0lzX/Yw4bY+0RYZJkS7pgZg6JtQUu0pn2f1p7UjP
1PNsXErQa1esriGOBdl7V9hsri0SMlUAtYM+dMQX2Q2vquzVyWwy+Uw5teTBUMYxG/TnNPj1keF2
SeSgrG+zZafvTuXRh0UOxj37pdtgXQpt8zz5naoIvrneVQsd7cDtALOiyKABialyL3TA0HRtGMHD
hBhP2oBXU9mMxVF6bsNT4a/B7TL2VCqzpy3KJOwL+UjXavoS9R5fWa9JiZFN+S3guv5n221j5kqp
13cB9OJgTfOAtGKHhwZ40bFbZ/GGLGG+slc1EjmjsXaqXW9buhnJaajh1DhN+IAnob0hF2nckRh4
CQj0mogH0GaycfVvcRhaejdpWdGCoMvsOqqaMOImum2OZTEF+8pmMbrr6UKJXcWS0JObOcW2nFsn
xaNKklpTikkv5zGg4JK4WVBdjCFjxSUyCmGNyXiRwhxfeeLaPi4mJa5MZ9jiQ90DfQDmLQ0nbRxK
Pump5jFwgVVre9xr6P04mod06/4xKIYMyt/O6Da/gaIQEs4dSClIiuShBmLTF+oBWNKXS88WgJbD
546m58c8qsIPhtwsYXscXvep/W5E02dBY9F3rPZ6Zyy0jo2u99y6nsEmYYTASxnQbrYAT6xLnz5n
g3vUTvme+tOv0O6949q5EnAb7i6nWL4v8xLFsiZ5FATDj76pWaQ7qFq5rvDb2uI35UszvDWji8nA
lqfZntpubxOTS1Y/te5rsBlJNarqobX82zaT7TWk8ylppM3G3c7mLS+UD0oklMmst1uglQzr+DGV
+beFy2LIXY5tmIMS4syARMCGxbTc2T0dvhyucK+3YaYPsb0NeMl4y+EYSIsfdlV9M2hTih3Vm5Rg
BISyizD4PVjD4zRbnyn5tHAoYKkYwRt+PjPu8Tyx4TCDS0QdxrUwN3XQ6d+oBRYHDK4X1VZY6XKa
JsCV0seZzc6p1EuDpirO3oLAXfrWc6GW6rrmmcc0RZ7GYpV7tEtKUIRZHoe5FpdO6id3zceDRSfF
rp4J8FC28CGZP/fSoS2GDca8L8aVzzptnIVcZzsnng/BeWnH5qCnDh3ACH+loMiBH6VvZu85dwAs
AXmE3kNvSZ4r71djI8BCtRsTkRfiii1MdzX19u+gUaDArQ+28H0eT/xIQBpHdQoFzOrRpYep6IFQ
z6GfH5lYgkfLWDIuS6o84L/Udwi16f2QdohqXdzVw7HIzdt8GXF+BYSOUNUy7pGarJpVWreOKJ81
KszjVmRzJMbDHSrA7vc4UbGCiQEn+wxiyM86xDEdXhs0acSwvV8kZLRt2Oyt9o5ldIbNLbqyRfdJ
rS2hoabe5YZ5l6rxbq1RWHI2NQMRtVI070MdkVoa9TfFRVdY8o7akxumNdKIPp4uDCSahfRUMQOS
mF3gPZJQrfM59pzCS3c6cL3rtqQGw2/6/8femfW2jXxZ/KsE/U6B+zJA/4GR5CVW4iTuxN3Ji6DY
CkmJm7iIy6efX4l0IsqOkzQDDDEYIk+xXSSLVbfucs65tEkHU6DWFsq7qPQ0b9U02v6/hvNPMYs0
VGGeJe7/7Wd3cZT5vbbo3V91MZ9tTginVCI49Ss1vwv6HHUCXo/u544OokLEfV+jPt2ayFDydZhD
UEEsoM5fMcu6CpxZs5AvIxwkaOAJfyHqE/o23wDLcPYdwkcNSpEILhEWONG/UcGJbUFzmQvHRcc0
DQnUDCUSghA16jJ5SjHsKDJ+2w79gmLJ25jWF9mffzx1Q9CUiP4rBl0IlBMW05a3TtQkNBaaocID
FnJ2GC9CocDeXbp1plw/fz8i50cvaOm0CKGXvAat6ySodTaI3NJVRF9YsWeuNg430ATROjP2P1Jk
6UvCHOaST823Jh6nh4loU3IM/k7BHLjFVtEX27BEowOowCVtgQhKTdVVrnNy77cWXUKuU0K/m19+
S1aSwWqgauFQ6enfutxt97UspfoiUzeo+9oJWkaSEYkuYS6l1edvpqCFfDqnrEBAIeQdkDoQe+T4
RSu0AUJcZn1RxiY3soCSI8K5kZHb2ecWGqSRht7cVVhVCJHUqbdHE0eJUUmtoD/OZCFy+vwTPf7I
JgB+siqCvmfpp2I8GwVh2ID+Kgu71HldB22DC1miW8a/vBctbWABsoRZOCcLyt0Qy3jEjwstQ1+z
0KXs3spDZJs26o/kbMQ89jcneSLICYaB6DOJnhNBDT9PUhqCF/piv/S+UECCNK2G0g++5lNzhxFS
aG4pK1ipk48JH0e3cvS8Fo1QfN3Ye4EQIlUwUxohY/r8hxLJr0evJASTVDJdTOFpE01Y+AptJhRt
sVH9LRCNPfekBocCaADn/KO92xor3Ek2qe/AfoLiT9cZMjI/eIzHKxjhfMyeLLaqaI7cX8FLlSBj
aW71RWXn6pVG53t0O5fIVSdSxgrdOSCetls1NZG2Q8B0fti8RkIogQVJL59/mqe+gOjzTI6WLw2i
rv8wWwRN0N5GbyJD9fAGNZcSfewCZd0kdc5+/VamiSi5YnG0qKcrqkrsNE6tnbbwDabXcYT2tRRU
mHrb5Es8f7O+qcd8A2p1ZNHrSeV2j5ZvArKeREMiXVFDQBdUktLkY6QhJtyUdvV2T7HN/sFaVvom
WNwSMIAlcwSzmnVSqv2pRBFNh6BHY1AZ8PsFJTdi5SxFpZlgs7rxsyXfVTMaxOTsDfgHoc0WVjkd
66UoKed02SSu3XH8HSxIDu4G3YFGRRpp6dEudO5T6v3BJBmHI/bbLjc4+ImMRA7XkUnxtrzfI84Q
ZZaNXoWafoWqR0iFAOR77JuQ9ZVsW4Buok20OwsCgGfgmTdJbZ4pDPYuTSWgCfVGcFSWIWpksyWc
0PtGC/P7CklfyhkeZcCpih65NwcaRsbSOCiJK66jr3aeXd0EJtpP8oY/S0kJg6kXUsDZBoHgUsi6
53srXtiuTt50wwRO6+2mfgvTR0rPTLSeb4GXS5CKneVOuVQyA0kIyCjILYQOknFoNYNWmkKq0MwL
GlVzD5uZPqSGdzvBE4IvQsmZrC3tcD0UB6aJriQfa5xp2MRLKtVXZaIh85q7YTqvUwVlrC1+9D3I
6N1HK4kgHkESrG8UG69FUnMJcWWUrvxPSu3wyawGpj5NoGD23u5AcH2M8q252pLlRkFloyKxrjjo
wSvgzNAe3Bsrenirdwma4Jeoc+xuUhMGq1GibWL5Lnqw2F+QQ6UDpJnqPrrDkrZjk4p2dHA2pZlW
Icd80CGvddW/WGro5h9UhKVYVd7nB1U/p1xaN1nmNrfqntxkqzJP/2rnVqnS7H4buiowBQ1t5CZb
QjO20Vu9LRKglVPKq6SjlzTtnoYbNJWbnHmj7SmYjMMpBzRGNCw0A21KqS7dXIJUor5dW8Bl5joa
6fU0pLeOdQVoMr1EKrV6exAXo8MNqtMkwKsz2OHIvhuEm9c7H04BvFgZ1XuQAg09f8AW09zJroFl
y0vLvEqEvZT21g7Iub7fBRcqaYPdDO0qVFrSnHPRjIHssoJdlMjCxkYPXQpB9tSGUIFcxsg5zS26
GiK6fWjpqUQaa3m/oRCeIWWdkVor0EGRNIoHis1ZlOf0OoAkwbk8zakKojJOj9DXDeoQ7gwxZmNF
ItpYmSL/DEw0hRZt1EqKRFqjXjaAJ6256pr6p2i/j97bYBhek9cP5jsAa8p0I8F3OFd8Ob3yg3j/
0g1qbpMFFZWJqAF3JWdL8z369QhiyCYK3VPL2NTXtgy+LNQ9wBbh1kFix8gAfxuSPqujpn6/pePc
WRETlV9tZdHjkDVJ0kbOonc5OfyITl5FCBMpzb/YekODVdUqrh3TIJlUVxviQDq6JzS1hIR+VqJV
ySRIdfKPiT5ndp4ZtXlXNRbYWiRhX8WZnLrnMtAqaF9F4s+VTRzBHSzia4eEJ7WcJvM+uRoaT3TP
hJ5seubFLqqXC6XOrd2FnZXmx8QPczT1YQ2YbhlfoWYBRL0q9eZTFOy2Z9ANm1mm7PmMNmgbKNpl
9GlDf/ocqJiXzbdyal0IZxSZ1QrB7XmahtLZDh9QJGXDc7o75sIwkX4At3lTbDPpZUSR/OUmJeNQ
G0W9BmVSwpP0pXdoS4X/+Ns98v41GjbkuKhf7OBcAfhZ0WSG/eE30nypUpomOaech0nMQLZ0rVee
jPmHLgaVLQVZNjetADDRbLtzLI2UlWnZbiy+fFK+wtO1L5F3qI05vbXKqQ4qckvG1VlSYXC9lwBp
MoLyzJs3CAmfqWFcfABbARplH2XnSBHBQvDkuwCc9T9O4NMEzFGq80wCq1kEPAearOE7TiXkgRvM
+ytT35VkLWW+qOWqm1cgVqK3aJQnZKNyFrWEsGK+qpdo70vqhi2RCf3BszjJ4SW1DRpUDSGTGdY2
v3dTetfM0OpW3rey9jJiUrcppAb3zC4qg26evgcVII93eOkh+vkNelZSDC5Cr94e+iRYdZBe5pnD
eWwXBqhusKyI/6cBG0BWqgR6pQ/MHXRcLBImMda2Io7KYHiQCdw3JG0Tna1feAa01IqyEj0rtmRH
E5btLLbIYtMRJAo+Iszt4s95RTlVtFiNQXJ6GQkRRLDt5Eud7HWIcBYptsDKs7Noo5fr0EYNCzCS
ZPztmEtoPZ6TXaIHTxEnqlyfFn3Kxvuc7fPVJjG0M0OHOz4jXb3L/gHFUkh/Ud6KtUtb9exrVNlo
fAgu5QwtoB28T7M5r+0o+dA4LtguSl7lh72Rhjemm3xRAzhj8HzfbHM1v8Sukr5SHVKDepGo927u
ufeN75d/uYXFl2PHIweEKhLaDwjcNNO959OoHLE364p8KBJyVQkahQQPdny2pRUqWuROJS/0XVy/
RpFDuzFJNUvTNIRyNTX5CpsZzo5zK0UoyZzRRRUcb5rqb6jXBW92wKRvQt9Gbz9WsjtgAQFshkb7
HDvmfkGRB2KUsVR9eJq2RiYend1pWTSlMw13AeYCmQQy47Z+VZf7z0uALn+VtNF7pxQFRQDfNT5t
SxMRjDTwHM5KBNqmu1pzYRPX/uu0ohQrOSXKcd7ezVbA45JFiObGWUTybKGYsrSc6jlQdtCxtX+O
DhCd3StFVZdTX19aFbyiSHuPqGxyuY+0BvqIt3wl10XzLvdgmzh07PtYBPmuOJOzTPevKr+qDETr
ZXiX9hJm2bVZyWVy4XhFBoEqkl5taMz0QfbB3M+kbQH3UZUseXtZsHiuS074L8p+l70ukmR/UXEQ
LqJNFgJ7pjdNNoULpb30MG4XsOoUWsHgWUggZq39O1fdl/Rr3izRL6DXffpxW+U0XKsD41Xlq5hR
iEEOLWtplEOrHehQS3pzxurr3KohttbOjtKJHVg6BlGBbqrS7e3ckRAYcxOaPIBRB7UUmM1lVlj+
TQYo/0Oh1NmtHZCd3lcNXdA3MOu2SIuQe/Q8Qa7dWHMtKS3wh8vGA3sJgnmay3RcpPIIkltnqt7u
G+KUKGisdGbQMveNKlvVBzktpdeGn2suEmM77dyWtNRCiCgyzqEhGfCXVN/JLgrW7pdl4FV/J3Dw
7kpjad2XZo4SlIwoBTWrQDFQZYgDi1qIrcVfKPTt/HnqUfe6hDTzxfAgS2SbUOOU87P8SisrQHBx
TO2B5sa7eqpbKYVxTuc3EinbM1U2lzlcCnx2t6lhlskg+Mh3FnpuL7YFSXhI9Pt/PJrMwDFym80b
GSKrPF3S7e5NBDwoR3apkt556BYDJiWBBHA/KYOquK089Gf1NoL9PyNi2r3IfJWvzg7glnfFOq1v
1hk7JntIFIqfHhJ07yEc5n5e/+ovPT/Qi5/KrpI/srWjiPLrQx0e5rkxghXPXNyv//xDkycOPa/g
5jNSgNZn9/+So0zo/WET2YvEHxdpDRSijmbne+///Ku1E/n87zz36O3MCLFtlFKJTnuqVYdH+pW3
p/uxYxtgdlSyAlykOY4nQZHpqSwiYrOd5xG9PZkXfejHJxMOcFizdAus0hOvbykTE0CThsM7to/v
AK/6DR8fsBZpHJb28Ve3qB2IqgJpnv/dpX8XF1EubA8iFb0KiSpS4z+z8k9GONr3DkowRJKyyPAc
v7yD3LFia6DsjPblR/fpVVRhhq58jX3NS+ogBp9c+Y7F9NjsCoru7TW2DWAjXf9za2B1H/rRHFch
9e9yPvY32y+UrQW5EtG9h5c8Xgo0lEcS2zx0Wjz8nLzruI6Ap3rE/vIZoE9Ir1KNQd/7cJ0chOgQ
TZBf1WBetRM+okOAg3vwTlAnwGlJ6pJpfur1RflV5whQZcqsh2tsi0AjI/yT5vD7W4H9rqh8YgfN
FXGdLALLRtvSQk75wVEY3VYQQGmS+T9zKHx3FnS2Ap1b6cvRWT1s/7FBYLlNVE2mY0Y34SPaCjyX
0CUb9v7axLQpyTq033hyFSgTpgbP4GGvUE8cl0Hkww1eBOIlQVsgxdpOwolPbGEwNKHuqo5uD1BQ
bp/prvovdx3/q3hIn+BdEPUgZnS4TreAgk986HdE3VNcozsTDA7zgftAsybI8FECVLoz4WQJIOQ7
Id1KFVqn6i2use0DGrMLjeFh1sCcaKI5kOZQS+s+9bE1dPQJeW1NZrWM7fWBwLfrctBGIPqxZU3p
nEPsSu/tQVFBCQOq083O+KyBwqcZuAZUCEeOgWugscSPX9/m9W1QZWRg2sXR+mHjOhC1wdbQEawq
nV3wdIIAFe2JaRh0YTfwDbhGZw0VEjuDnUN1YtKozLatzgU+ORNsbaIDPwHJ1G2F0a0FBRTZYINg
s+J1pkAAbLpvfbwjHHuigZ3DYow1cUCfN2VouISLTFYI3aOHk+/ELKKIw44Q8FJ9fKcCYPrB3qE8
UXh3cFZdWvjk/W1nAuDO1Az7W05hXC4yj2cPPRY0Z4Jv5CCE0Lo/wgE63gsEzXiQYFmdzoduTdCY
TgcAZUPdRIGxJkoALvt00KzIuIk6hydQxdF5SDRTGxwuQh8GGU0ruaff/6C2Tes4msu1FrMtV4xo
FdBgWx1cQ8FHoIbA0ffN7h/vBUVETBaFJNUc3fuTx7AHlxFIHakWVAPz1BRCPLc5LMkyt1ZifJsA
7sPQ16cHomjTDhb56c9vOhNoEYrOThnpLKhoAAw1BRqFRLEKjJODwDInlkxiUWCTD9foXEMkRpXB
riHVFLpeCx5M+5YnDrKFU0CBGX5Bl2IfnSFQSWkMNYS4hjalVIeKYjsLj+0BdVacBuE6iGt0syC6
Dg91jZgF2YKqpZ4CCsgbQu0RrZ609vVHlzBQIVQNfX0kRSxIZdZX9/fEIOAfC3kSQZkYqU+ginLQ
wLSJzpGv2qoDn6q9TrYCwAID6oosEqmHa3xmUcFvHTgLHAqaaZEfo5h+uBjw2DOCvkg/I7AlD9M0
OoNAHtwcHCXwrckUo8zXGf/TWXAmAJBEamWsiUSqzMpQB0EnbqaELHrfPbkWLNIGGA0V8mF7jc5Z
1GB7Dc4n0i4I9AZ11u5bn6wF4maNnkD0L+kKD+0WHFHExFowh7pLwK5wCGEMU1Q/XFi/Y7sA7oIT
AmTOQw1qfHah7as+rLxikTU1NVAVnT9wclKKYjORE9WVhy0xthwCQKTBIDTsAjxug0JTl1U9WQvU
GWBec0KMdhY6tv6wtYD1YxUA5HhIqPV3BF4TETZVBme01Rad7TrQX9A17AIkM3Ct3SHQnwVqGRPK
bYrSIb/GZBbxaVsf7t9XHNkKNm3pKCF0R+TJVgCWaSNAIOoP7fTgVI4rtcx3Uwc7ChwOhIaQbDvX
+MR1xlViESi6Tma5nYbRzUIr2TjIIGhsBZmkCXH5k0ekLdYK9TaSi+0kjO6IfKpV4y9DExVOQPRL
eM12FrAwx44CWF0NJ4Id0RUmx7cjkO0ebBZxFLB5CHd+B5V2MIsik9vFWe0NR2Qd8ZYGF94IJkFp
MglkEw/XSY6NHWESZBFjfNsxP2sdf2KqvjJfZp4f3B84L/46e4r18r1feKB8PP55R/cQnA4BbO/9
4vs6Wbf3/kaJ+U8PwHigpBz98IGicrhP9+fdCz6+de9eD2/18J+X/jpdpXc0Fj5QfLrHvF6F8Gb+
O1h9XoWr41arzDsn1rcn+fOP3nMeOQc/GDjbnowrkvSDx039Jo76Ax/gcsMH3q6irN91tsUfDR15
tgr8L3F60nS+xbcNHjsO4nR1Hz9M7DdC0fCRo2h9l/t3Rd4b/IDMHDr4fB2sylW6Ph65ZQIMHrkj
CLyIv7yg1VoRfvZ7i6Ul3Ay9yzmz7t/3BuZsEzCtoSNfrOPU7T9yh/0ZOvIlM+77D08oFoqiHaTG
hg788n7l9RZgB1AZPG4Q+FHsZ71HbrEfg4eO7v3ViRVp8RSDR47L/rJoC/RDh108tk0tFmrwwAxQ
3G3r3iS35eShQ7+KC7ojn05zS/YcOvbrlR/1rAcQ1t9xvLxewdpeRffH09EVVoc/cpat7qCir/O8
t6Y7CuTg8f07z3dXfYJdWw8cPjRnAQ0aeiu7wyYPHzvLfP7Rxq036W0R63eMHtNP5GRoURMZPHQc
5SeLW8hbOcNHvl5/Tlcn3lNXwhj60Nfr/ap/bpH7E/ja4QOXLy5XYZJ5fv9Y7wgtv2P8q3WarXuW
qitp/I7BX68r/653jHWsvN8x+Mc43T7M8SE+aNPvg4dGatt7MVultHHvn2YdHOL33GC+2p7u/TZx
PnT4N57fn/E2Ez142G2AR9KPajq27eCh07V7ymE+ZEyHDvx2TaugOtivTsIEpDVFRnLo8DdefL9+
8TJ7dLa1VfKhw/+48cn3+6t8TbA9F062N3i8EDu64NDnf8/sr7Ns3XMpukrh8LGrflTZpdSGjvsh
X3kPC0PYlA4EOXTY23UacrL1Rm7xNINH9olsTpZ3R3odOvTfK84dRNn7W5Nyk8jaDR58neUvbp96
+DYfNnj858SjB+6bv+sY1rz7MAmHddJm959/6qcyTV9VUx7nnx7UUJ76s35yTfzGXbBepf/5HwAA
AP//</cx:binary>
              </cx:geoCache>
            </cx:geography>
          </cx:layoutPr>
          <cx:valueColors>
            <cx:minColor>
              <a:schemeClr val="accent1">
                <a:lumMod val="60000"/>
                <a:lumOff val="40000"/>
              </a:schemeClr>
            </cx:minColor>
            <cx:midColor>
              <a:schemeClr val="accent6"/>
            </cx:midColor>
            <cx:maxColor>
              <a:schemeClr val="accent6">
                <a:lumMod val="40000"/>
                <a:lumOff val="6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5.xml"/><Relationship Id="rId6" Type="http://schemas.openxmlformats.org/officeDocument/2006/relationships/chart" Target="../charts/chart9.xml"/><Relationship Id="rId11" Type="http://schemas.openxmlformats.org/officeDocument/2006/relationships/chart" Target="../charts/chart10.xml"/><Relationship Id="rId5" Type="http://schemas.openxmlformats.org/officeDocument/2006/relationships/chart" Target="../charts/chart8.xml"/><Relationship Id="rId15" Type="http://schemas.openxmlformats.org/officeDocument/2006/relationships/chart" Target="../charts/chart12.xml"/><Relationship Id="rId10" Type="http://schemas.openxmlformats.org/officeDocument/2006/relationships/image" Target="../media/image6.emf"/><Relationship Id="rId4" Type="http://schemas.openxmlformats.org/officeDocument/2006/relationships/chart" Target="../charts/chart7.xml"/><Relationship Id="rId9" Type="http://schemas.openxmlformats.org/officeDocument/2006/relationships/image" Target="../media/image5.emf"/><Relationship Id="rId1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121920</xdr:colOff>
      <xdr:row>87</xdr:row>
      <xdr:rowOff>160020</xdr:rowOff>
    </xdr:from>
    <xdr:to>
      <xdr:col>1</xdr:col>
      <xdr:colOff>601980</xdr:colOff>
      <xdr:row>90</xdr:row>
      <xdr:rowOff>22860</xdr:rowOff>
    </xdr:to>
    <xdr:graphicFrame macro="">
      <xdr:nvGraphicFramePr>
        <xdr:cNvPr id="10" name="Chart 9">
          <a:extLst>
            <a:ext uri="{FF2B5EF4-FFF2-40B4-BE49-F238E27FC236}">
              <a16:creationId xmlns:a16="http://schemas.microsoft.com/office/drawing/2014/main" id="{087A9D40-6253-A509-3A54-8058932B0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137160</xdr:colOff>
      <xdr:row>87</xdr:row>
      <xdr:rowOff>76200</xdr:rowOff>
    </xdr:from>
    <xdr:to>
      <xdr:col>4</xdr:col>
      <xdr:colOff>632460</xdr:colOff>
      <xdr:row>89</xdr:row>
      <xdr:rowOff>160020</xdr:rowOff>
    </xdr:to>
    <xdr:graphicFrame macro="">
      <xdr:nvGraphicFramePr>
        <xdr:cNvPr id="11" name="Chart 10">
          <a:extLst>
            <a:ext uri="{FF2B5EF4-FFF2-40B4-BE49-F238E27FC236}">
              <a16:creationId xmlns:a16="http://schemas.microsoft.com/office/drawing/2014/main" id="{E830CA97-314B-11DC-6A73-9566E136E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205740</xdr:colOff>
      <xdr:row>87</xdr:row>
      <xdr:rowOff>83820</xdr:rowOff>
    </xdr:from>
    <xdr:to>
      <xdr:col>7</xdr:col>
      <xdr:colOff>647700</xdr:colOff>
      <xdr:row>90</xdr:row>
      <xdr:rowOff>60960</xdr:rowOff>
    </xdr:to>
    <xdr:graphicFrame macro="">
      <xdr:nvGraphicFramePr>
        <xdr:cNvPr id="12" name="Chart 11">
          <a:extLst>
            <a:ext uri="{FF2B5EF4-FFF2-40B4-BE49-F238E27FC236}">
              <a16:creationId xmlns:a16="http://schemas.microsoft.com/office/drawing/2014/main" id="{FD325813-1110-56BB-D908-2FBC8EA7A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441960</xdr:colOff>
      <xdr:row>88</xdr:row>
      <xdr:rowOff>76200</xdr:rowOff>
    </xdr:from>
    <xdr:to>
      <xdr:col>10</xdr:col>
      <xdr:colOff>883920</xdr:colOff>
      <xdr:row>91</xdr:row>
      <xdr:rowOff>68580</xdr:rowOff>
    </xdr:to>
    <xdr:graphicFrame macro="">
      <xdr:nvGraphicFramePr>
        <xdr:cNvPr id="13" name="Chart 12">
          <a:extLst>
            <a:ext uri="{FF2B5EF4-FFF2-40B4-BE49-F238E27FC236}">
              <a16:creationId xmlns:a16="http://schemas.microsoft.com/office/drawing/2014/main" id="{E239EE1D-1B03-CB09-A8FC-4822920F6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22860</xdr:rowOff>
    </xdr:from>
    <xdr:to>
      <xdr:col>3</xdr:col>
      <xdr:colOff>556260</xdr:colOff>
      <xdr:row>12</xdr:row>
      <xdr:rowOff>76200</xdr:rowOff>
    </xdr:to>
    <xdr:grpSp>
      <xdr:nvGrpSpPr>
        <xdr:cNvPr id="12" name="Group 11">
          <a:extLst>
            <a:ext uri="{FF2B5EF4-FFF2-40B4-BE49-F238E27FC236}">
              <a16:creationId xmlns:a16="http://schemas.microsoft.com/office/drawing/2014/main" id="{B01FD924-69D3-6278-9833-BCEC4AF83506}"/>
            </a:ext>
          </a:extLst>
        </xdr:cNvPr>
        <xdr:cNvGrpSpPr/>
      </xdr:nvGrpSpPr>
      <xdr:grpSpPr>
        <a:xfrm>
          <a:off x="0" y="586531"/>
          <a:ext cx="2372534" cy="1744354"/>
          <a:chOff x="0" y="571500"/>
          <a:chExt cx="2385060" cy="2057400"/>
        </a:xfrm>
      </xdr:grpSpPr>
      <xdr:sp macro="" textlink="">
        <xdr:nvSpPr>
          <xdr:cNvPr id="3" name="Rectangle: Rounded Corners 2">
            <a:extLst>
              <a:ext uri="{FF2B5EF4-FFF2-40B4-BE49-F238E27FC236}">
                <a16:creationId xmlns:a16="http://schemas.microsoft.com/office/drawing/2014/main" id="{F013202D-ED72-671E-A6E9-E837551FDB1E}"/>
              </a:ext>
            </a:extLst>
          </xdr:cNvPr>
          <xdr:cNvSpPr/>
        </xdr:nvSpPr>
        <xdr:spPr>
          <a:xfrm>
            <a:off x="0" y="571500"/>
            <a:ext cx="2385060" cy="3810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a:latin typeface="Arial Black" panose="020B0A04020102020204" pitchFamily="34" charset="0"/>
              </a:rPr>
              <a:t>SALES</a:t>
            </a:r>
          </a:p>
        </xdr:txBody>
      </xdr:sp>
      <xdr:sp macro="" textlink="">
        <xdr:nvSpPr>
          <xdr:cNvPr id="4" name="Rectangle: Rounded Corners 3">
            <a:extLst>
              <a:ext uri="{FF2B5EF4-FFF2-40B4-BE49-F238E27FC236}">
                <a16:creationId xmlns:a16="http://schemas.microsoft.com/office/drawing/2014/main" id="{E3ADA180-A1E6-E4C9-3F90-58D2C0940371}"/>
              </a:ext>
            </a:extLst>
          </xdr:cNvPr>
          <xdr:cNvSpPr/>
        </xdr:nvSpPr>
        <xdr:spPr>
          <a:xfrm>
            <a:off x="0" y="982980"/>
            <a:ext cx="2377440" cy="164592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E86">
        <xdr:nvSpPr>
          <xdr:cNvPr id="5" name="Rectangle: Rounded Corners 4">
            <a:extLst>
              <a:ext uri="{FF2B5EF4-FFF2-40B4-BE49-F238E27FC236}">
                <a16:creationId xmlns:a16="http://schemas.microsoft.com/office/drawing/2014/main" id="{DE4CA9EC-24C6-497C-84AD-39ED27148AB6}"/>
              </a:ext>
            </a:extLst>
          </xdr:cNvPr>
          <xdr:cNvSpPr/>
        </xdr:nvSpPr>
        <xdr:spPr>
          <a:xfrm>
            <a:off x="106680" y="1057984"/>
            <a:ext cx="2057400" cy="419101"/>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1A25C20-6937-482E-A6B6-E44EF8E5F5AE}" type="TxLink">
              <a:rPr lang="en-US" sz="1100" b="0" i="0" u="none" strike="noStrike">
                <a:solidFill>
                  <a:schemeClr val="bg1"/>
                </a:solidFill>
                <a:latin typeface="Arial Black" panose="020B0A04020102020204" pitchFamily="34" charset="0"/>
                <a:ea typeface="Calibri"/>
                <a:cs typeface="Calibri"/>
              </a:rPr>
              <a:pPr algn="ctr"/>
              <a:t>$2,86,397.02</a:t>
            </a:fld>
            <a:endParaRPr lang="en-IN" sz="1600" b="0" i="0">
              <a:solidFill>
                <a:schemeClr val="bg1"/>
              </a:solidFill>
              <a:latin typeface="Arial Black" panose="020B0A04020102020204" pitchFamily="34" charset="0"/>
            </a:endParaRPr>
          </a:p>
        </xdr:txBody>
      </xdr:sp>
      <xdr:sp macro="" textlink="">
        <xdr:nvSpPr>
          <xdr:cNvPr id="7" name="Rectangle: Rounded Corners 6">
            <a:extLst>
              <a:ext uri="{FF2B5EF4-FFF2-40B4-BE49-F238E27FC236}">
                <a16:creationId xmlns:a16="http://schemas.microsoft.com/office/drawing/2014/main" id="{55B99F63-F489-447B-86D2-BF3554CD3AC2}"/>
              </a:ext>
            </a:extLst>
          </xdr:cNvPr>
          <xdr:cNvSpPr/>
        </xdr:nvSpPr>
        <xdr:spPr>
          <a:xfrm>
            <a:off x="152400" y="2080260"/>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solidFill>
                <a:latin typeface="Arial Black" panose="020B0A04020102020204" pitchFamily="34" charset="0"/>
                <a:ea typeface="Calibri"/>
                <a:cs typeface="Calibri"/>
              </a:rPr>
              <a:t>YOY</a:t>
            </a:r>
            <a:r>
              <a:rPr lang="en-US" sz="1100" b="0" i="0" u="none" strike="noStrike" baseline="0">
                <a:solidFill>
                  <a:schemeClr val="bg1"/>
                </a:solidFill>
                <a:latin typeface="Arial Black" panose="020B0A04020102020204" pitchFamily="34" charset="0"/>
                <a:ea typeface="Calibri"/>
                <a:cs typeface="Calibri"/>
              </a:rPr>
              <a:t> GROWTH</a:t>
            </a:r>
            <a:endParaRPr lang="en-US" sz="1100" b="0" i="0" u="none" strike="noStrike">
              <a:solidFill>
                <a:schemeClr val="bg1"/>
              </a:solidFill>
              <a:latin typeface="Arial Black" panose="020B0A04020102020204" pitchFamily="34" charset="0"/>
              <a:ea typeface="Calibri"/>
              <a:cs typeface="Calibri"/>
            </a:endParaRPr>
          </a:p>
        </xdr:txBody>
      </xdr:sp>
    </xdr:grpSp>
    <xdr:clientData/>
  </xdr:twoCellAnchor>
  <xdr:twoCellAnchor>
    <xdr:from>
      <xdr:col>0</xdr:col>
      <xdr:colOff>0</xdr:colOff>
      <xdr:row>0</xdr:row>
      <xdr:rowOff>0</xdr:rowOff>
    </xdr:from>
    <xdr:to>
      <xdr:col>20</xdr:col>
      <xdr:colOff>121920</xdr:colOff>
      <xdr:row>2</xdr:row>
      <xdr:rowOff>152400</xdr:rowOff>
    </xdr:to>
    <xdr:sp macro="" textlink="">
      <xdr:nvSpPr>
        <xdr:cNvPr id="2" name="Rectangle 1">
          <a:extLst>
            <a:ext uri="{FF2B5EF4-FFF2-40B4-BE49-F238E27FC236}">
              <a16:creationId xmlns:a16="http://schemas.microsoft.com/office/drawing/2014/main" id="{1B11F2DB-29A7-E3D7-546B-1307213EF3A1}"/>
            </a:ext>
          </a:extLst>
        </xdr:cNvPr>
        <xdr:cNvSpPr/>
      </xdr:nvSpPr>
      <xdr:spPr>
        <a:xfrm>
          <a:off x="0" y="0"/>
          <a:ext cx="12313920" cy="51816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bg1"/>
              </a:solidFill>
              <a:latin typeface="Arial Black" panose="020B0A04020102020204" pitchFamily="34" charset="0"/>
            </a:rPr>
            <a:t>E-COMMERCE SALES ANALYSIS DASHBOARD</a:t>
          </a:r>
        </a:p>
      </xdr:txBody>
    </xdr:sp>
    <xdr:clientData/>
  </xdr:twoCellAnchor>
  <xdr:twoCellAnchor>
    <xdr:from>
      <xdr:col>0</xdr:col>
      <xdr:colOff>167640</xdr:colOff>
      <xdr:row>7</xdr:row>
      <xdr:rowOff>45720</xdr:rowOff>
    </xdr:from>
    <xdr:to>
      <xdr:col>3</xdr:col>
      <xdr:colOff>327660</xdr:colOff>
      <xdr:row>9</xdr:row>
      <xdr:rowOff>91440</xdr:rowOff>
    </xdr:to>
    <xdr:graphicFrame macro="">
      <xdr:nvGraphicFramePr>
        <xdr:cNvPr id="6" name="Chart 5">
          <a:extLst>
            <a:ext uri="{FF2B5EF4-FFF2-40B4-BE49-F238E27FC236}">
              <a16:creationId xmlns:a16="http://schemas.microsoft.com/office/drawing/2014/main" id="{C9658398-8284-46B9-AFC7-4FADC6AF0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243840</xdr:colOff>
          <xdr:row>10</xdr:row>
          <xdr:rowOff>53340</xdr:rowOff>
        </xdr:from>
        <xdr:to>
          <xdr:col>3</xdr:col>
          <xdr:colOff>251460</xdr:colOff>
          <xdr:row>11</xdr:row>
          <xdr:rowOff>60960</xdr:rowOff>
        </xdr:to>
        <xdr:pic>
          <xdr:nvPicPr>
            <xdr:cNvPr id="11" name="Picture 10">
              <a:extLst>
                <a:ext uri="{FF2B5EF4-FFF2-40B4-BE49-F238E27FC236}">
                  <a16:creationId xmlns:a16="http://schemas.microsoft.com/office/drawing/2014/main" id="{10460696-4B5B-5E3A-F11B-A00D34772CF6}"/>
                </a:ext>
              </a:extLst>
            </xdr:cNvPr>
            <xdr:cNvPicPr>
              <a:picLocks noChangeAspect="1" noChangeArrowheads="1"/>
              <a:extLst>
                <a:ext uri="{84589F7E-364E-4C9E-8A38-B11213B215E9}">
                  <a14:cameraTool cellRange="Sheet7!$E$9" spid="_x0000_s8246"/>
                </a:ext>
              </a:extLst>
            </xdr:cNvPicPr>
          </xdr:nvPicPr>
          <xdr:blipFill>
            <a:blip xmlns:r="http://schemas.openxmlformats.org/officeDocument/2006/relationships" r:embed="rId2"/>
            <a:srcRect/>
            <a:stretch>
              <a:fillRect/>
            </a:stretch>
          </xdr:blipFill>
          <xdr:spPr bwMode="auto">
            <a:xfrm>
              <a:off x="1463040" y="188214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7620</xdr:colOff>
      <xdr:row>3</xdr:row>
      <xdr:rowOff>30480</xdr:rowOff>
    </xdr:from>
    <xdr:to>
      <xdr:col>7</xdr:col>
      <xdr:colOff>563880</xdr:colOff>
      <xdr:row>12</xdr:row>
      <xdr:rowOff>83820</xdr:rowOff>
    </xdr:to>
    <xdr:grpSp>
      <xdr:nvGrpSpPr>
        <xdr:cNvPr id="43" name="Group 42">
          <a:extLst>
            <a:ext uri="{FF2B5EF4-FFF2-40B4-BE49-F238E27FC236}">
              <a16:creationId xmlns:a16="http://schemas.microsoft.com/office/drawing/2014/main" id="{17A55513-6FEB-115F-BEDB-1F4138B866E5}"/>
            </a:ext>
          </a:extLst>
        </xdr:cNvPr>
        <xdr:cNvGrpSpPr/>
      </xdr:nvGrpSpPr>
      <xdr:grpSpPr>
        <a:xfrm>
          <a:off x="2429319" y="594151"/>
          <a:ext cx="2372534" cy="1744354"/>
          <a:chOff x="0" y="571500"/>
          <a:chExt cx="2385060" cy="2057400"/>
        </a:xfrm>
      </xdr:grpSpPr>
      <xdr:sp macro="" textlink="">
        <xdr:nvSpPr>
          <xdr:cNvPr id="44" name="Rectangle: Rounded Corners 43">
            <a:extLst>
              <a:ext uri="{FF2B5EF4-FFF2-40B4-BE49-F238E27FC236}">
                <a16:creationId xmlns:a16="http://schemas.microsoft.com/office/drawing/2014/main" id="{1509C9A9-0C47-EB9E-76AA-7DB4587D73DF}"/>
              </a:ext>
            </a:extLst>
          </xdr:cNvPr>
          <xdr:cNvSpPr/>
        </xdr:nvSpPr>
        <xdr:spPr>
          <a:xfrm>
            <a:off x="0" y="571500"/>
            <a:ext cx="2385060" cy="3810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a:latin typeface="Arial Black" panose="020B0A04020102020204" pitchFamily="34" charset="0"/>
              </a:rPr>
              <a:t>PROFIT</a:t>
            </a:r>
          </a:p>
        </xdr:txBody>
      </xdr:sp>
      <xdr:sp macro="" textlink="">
        <xdr:nvSpPr>
          <xdr:cNvPr id="45" name="Rectangle: Rounded Corners 44">
            <a:extLst>
              <a:ext uri="{FF2B5EF4-FFF2-40B4-BE49-F238E27FC236}">
                <a16:creationId xmlns:a16="http://schemas.microsoft.com/office/drawing/2014/main" id="{D589A477-A042-9BBB-478A-839B39004FA5}"/>
              </a:ext>
            </a:extLst>
          </xdr:cNvPr>
          <xdr:cNvSpPr/>
        </xdr:nvSpPr>
        <xdr:spPr>
          <a:xfrm>
            <a:off x="0" y="982980"/>
            <a:ext cx="2377440" cy="164592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E$86">
        <xdr:nvSpPr>
          <xdr:cNvPr id="46" name="Rectangle: Rounded Corners 45">
            <a:extLst>
              <a:ext uri="{FF2B5EF4-FFF2-40B4-BE49-F238E27FC236}">
                <a16:creationId xmlns:a16="http://schemas.microsoft.com/office/drawing/2014/main" id="{2F62DDE0-11BE-8767-C180-D277550A6757}"/>
              </a:ext>
            </a:extLst>
          </xdr:cNvPr>
          <xdr:cNvSpPr/>
        </xdr:nvSpPr>
        <xdr:spPr>
          <a:xfrm>
            <a:off x="144780" y="1048758"/>
            <a:ext cx="2057400" cy="419101"/>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B04B246-E3CA-4C29-9236-9240BF392A60}" type="TxLink">
              <a:rPr lang="en-US" sz="1100" b="0" i="0" u="none" strike="noStrike">
                <a:solidFill>
                  <a:schemeClr val="bg1"/>
                </a:solidFill>
                <a:latin typeface="Arial Black" panose="020B0A04020102020204" pitchFamily="34" charset="0"/>
                <a:ea typeface="Calibri"/>
                <a:cs typeface="Calibri"/>
              </a:rPr>
              <a:pPr algn="ctr"/>
              <a:t>$2,86,397.02</a:t>
            </a:fld>
            <a:endParaRPr lang="en-IN" sz="1600" b="0" i="0">
              <a:solidFill>
                <a:schemeClr val="bg1"/>
              </a:solidFill>
              <a:latin typeface="Arial Black" panose="020B0A04020102020204" pitchFamily="34" charset="0"/>
            </a:endParaRPr>
          </a:p>
        </xdr:txBody>
      </xdr:sp>
      <xdr:sp macro="" textlink="">
        <xdr:nvSpPr>
          <xdr:cNvPr id="47" name="Rectangle: Rounded Corners 46">
            <a:extLst>
              <a:ext uri="{FF2B5EF4-FFF2-40B4-BE49-F238E27FC236}">
                <a16:creationId xmlns:a16="http://schemas.microsoft.com/office/drawing/2014/main" id="{C1DF6704-9781-F0F9-51E5-F2495CC9A7C8}"/>
              </a:ext>
            </a:extLst>
          </xdr:cNvPr>
          <xdr:cNvSpPr/>
        </xdr:nvSpPr>
        <xdr:spPr>
          <a:xfrm>
            <a:off x="152400" y="2080260"/>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solidFill>
                <a:latin typeface="Arial Black" panose="020B0A04020102020204" pitchFamily="34" charset="0"/>
                <a:ea typeface="Calibri"/>
                <a:cs typeface="Calibri"/>
              </a:rPr>
              <a:t>YOY</a:t>
            </a:r>
            <a:r>
              <a:rPr lang="en-US" sz="1100" b="0" i="0" u="none" strike="noStrike" baseline="0">
                <a:solidFill>
                  <a:schemeClr val="bg1"/>
                </a:solidFill>
                <a:latin typeface="Arial Black" panose="020B0A04020102020204" pitchFamily="34" charset="0"/>
                <a:ea typeface="Calibri"/>
                <a:cs typeface="Calibri"/>
              </a:rPr>
              <a:t> GROWTH</a:t>
            </a:r>
            <a:endParaRPr lang="en-US" sz="1100" b="0" i="0" u="none" strike="noStrike">
              <a:solidFill>
                <a:schemeClr val="bg1"/>
              </a:solidFill>
              <a:latin typeface="Arial Black" panose="020B0A04020102020204" pitchFamily="34" charset="0"/>
              <a:ea typeface="Calibri"/>
              <a:cs typeface="Calibri"/>
            </a:endParaRPr>
          </a:p>
        </xdr:txBody>
      </xdr:sp>
    </xdr:grpSp>
    <xdr:clientData/>
  </xdr:twoCellAnchor>
  <xdr:twoCellAnchor>
    <xdr:from>
      <xdr:col>8</xdr:col>
      <xdr:colOff>53340</xdr:colOff>
      <xdr:row>3</xdr:row>
      <xdr:rowOff>38100</xdr:rowOff>
    </xdr:from>
    <xdr:to>
      <xdr:col>12</xdr:col>
      <xdr:colOff>0</xdr:colOff>
      <xdr:row>12</xdr:row>
      <xdr:rowOff>68580</xdr:rowOff>
    </xdr:to>
    <xdr:grpSp>
      <xdr:nvGrpSpPr>
        <xdr:cNvPr id="48" name="Group 47">
          <a:extLst>
            <a:ext uri="{FF2B5EF4-FFF2-40B4-BE49-F238E27FC236}">
              <a16:creationId xmlns:a16="http://schemas.microsoft.com/office/drawing/2014/main" id="{69A91EAF-E571-36D9-D863-ADBB03A6F6A6}"/>
            </a:ext>
          </a:extLst>
        </xdr:cNvPr>
        <xdr:cNvGrpSpPr/>
      </xdr:nvGrpSpPr>
      <xdr:grpSpPr>
        <a:xfrm>
          <a:off x="4896737" y="601771"/>
          <a:ext cx="2368359" cy="1721494"/>
          <a:chOff x="0" y="571500"/>
          <a:chExt cx="2385060" cy="2057400"/>
        </a:xfrm>
      </xdr:grpSpPr>
      <xdr:sp macro="" textlink="">
        <xdr:nvSpPr>
          <xdr:cNvPr id="49" name="Rectangle: Rounded Corners 48">
            <a:extLst>
              <a:ext uri="{FF2B5EF4-FFF2-40B4-BE49-F238E27FC236}">
                <a16:creationId xmlns:a16="http://schemas.microsoft.com/office/drawing/2014/main" id="{C29805CC-6459-A683-95D3-C4C014594807}"/>
              </a:ext>
            </a:extLst>
          </xdr:cNvPr>
          <xdr:cNvSpPr/>
        </xdr:nvSpPr>
        <xdr:spPr>
          <a:xfrm>
            <a:off x="0" y="571500"/>
            <a:ext cx="2385060" cy="3810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a:latin typeface="Arial Black" panose="020B0A04020102020204" pitchFamily="34" charset="0"/>
              </a:rPr>
              <a:t>QUANTITY</a:t>
            </a:r>
          </a:p>
        </xdr:txBody>
      </xdr:sp>
      <xdr:sp macro="" textlink="">
        <xdr:nvSpPr>
          <xdr:cNvPr id="50" name="Rectangle: Rounded Corners 49">
            <a:extLst>
              <a:ext uri="{FF2B5EF4-FFF2-40B4-BE49-F238E27FC236}">
                <a16:creationId xmlns:a16="http://schemas.microsoft.com/office/drawing/2014/main" id="{323D1E40-A224-070F-B475-A5B4BF8F0F15}"/>
              </a:ext>
            </a:extLst>
          </xdr:cNvPr>
          <xdr:cNvSpPr/>
        </xdr:nvSpPr>
        <xdr:spPr>
          <a:xfrm>
            <a:off x="0" y="982980"/>
            <a:ext cx="2377440" cy="164592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H$86">
        <xdr:nvSpPr>
          <xdr:cNvPr id="51" name="Rectangle: Rounded Corners 50">
            <a:extLst>
              <a:ext uri="{FF2B5EF4-FFF2-40B4-BE49-F238E27FC236}">
                <a16:creationId xmlns:a16="http://schemas.microsoft.com/office/drawing/2014/main" id="{AAD5367C-DE44-7CFE-9338-2A468F3BBA86}"/>
              </a:ext>
            </a:extLst>
          </xdr:cNvPr>
          <xdr:cNvSpPr/>
        </xdr:nvSpPr>
        <xdr:spPr>
          <a:xfrm>
            <a:off x="144780" y="1067839"/>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351AA23-9351-4554-9B22-49BC05047196}" type="TxLink">
              <a:rPr lang="en-US" sz="1600" b="0" i="0" u="none" strike="noStrike">
                <a:solidFill>
                  <a:schemeClr val="bg1"/>
                </a:solidFill>
                <a:latin typeface="Arial Black" panose="020B0A04020102020204" pitchFamily="34" charset="0"/>
                <a:ea typeface="Calibri"/>
                <a:cs typeface="Calibri"/>
              </a:rPr>
              <a:pPr algn="ctr"/>
              <a:t># 37873</a:t>
            </a:fld>
            <a:endParaRPr lang="en-IN" sz="1600" b="0" i="0">
              <a:solidFill>
                <a:schemeClr val="bg1"/>
              </a:solidFill>
              <a:latin typeface="Arial Black" panose="020B0A04020102020204" pitchFamily="34" charset="0"/>
            </a:endParaRPr>
          </a:p>
        </xdr:txBody>
      </xdr:sp>
      <xdr:sp macro="" textlink="">
        <xdr:nvSpPr>
          <xdr:cNvPr id="52" name="Rectangle: Rounded Corners 51">
            <a:extLst>
              <a:ext uri="{FF2B5EF4-FFF2-40B4-BE49-F238E27FC236}">
                <a16:creationId xmlns:a16="http://schemas.microsoft.com/office/drawing/2014/main" id="{1C62D602-C962-CF50-A0E1-CC33C0D0A212}"/>
              </a:ext>
            </a:extLst>
          </xdr:cNvPr>
          <xdr:cNvSpPr/>
        </xdr:nvSpPr>
        <xdr:spPr>
          <a:xfrm>
            <a:off x="152400" y="2080260"/>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solidFill>
                <a:latin typeface="Arial Black" panose="020B0A04020102020204" pitchFamily="34" charset="0"/>
                <a:ea typeface="Calibri"/>
                <a:cs typeface="Calibri"/>
              </a:rPr>
              <a:t>YOY</a:t>
            </a:r>
            <a:r>
              <a:rPr lang="en-US" sz="1100" b="0" i="0" u="none" strike="noStrike" baseline="0">
                <a:solidFill>
                  <a:schemeClr val="bg1"/>
                </a:solidFill>
                <a:latin typeface="Arial Black" panose="020B0A04020102020204" pitchFamily="34" charset="0"/>
                <a:ea typeface="Calibri"/>
                <a:cs typeface="Calibri"/>
              </a:rPr>
              <a:t> GROWTH</a:t>
            </a:r>
            <a:endParaRPr lang="en-US" sz="1100" b="0" i="0" u="none" strike="noStrike">
              <a:solidFill>
                <a:schemeClr val="bg1"/>
              </a:solidFill>
              <a:latin typeface="Arial Black" panose="020B0A04020102020204" pitchFamily="34" charset="0"/>
              <a:ea typeface="Calibri"/>
              <a:cs typeface="Calibri"/>
            </a:endParaRPr>
          </a:p>
        </xdr:txBody>
      </xdr:sp>
    </xdr:grpSp>
    <xdr:clientData/>
  </xdr:twoCellAnchor>
  <xdr:twoCellAnchor>
    <xdr:from>
      <xdr:col>12</xdr:col>
      <xdr:colOff>91440</xdr:colOff>
      <xdr:row>3</xdr:row>
      <xdr:rowOff>30480</xdr:rowOff>
    </xdr:from>
    <xdr:to>
      <xdr:col>16</xdr:col>
      <xdr:colOff>38100</xdr:colOff>
      <xdr:row>12</xdr:row>
      <xdr:rowOff>22860</xdr:rowOff>
    </xdr:to>
    <xdr:grpSp>
      <xdr:nvGrpSpPr>
        <xdr:cNvPr id="53" name="Group 52">
          <a:extLst>
            <a:ext uri="{FF2B5EF4-FFF2-40B4-BE49-F238E27FC236}">
              <a16:creationId xmlns:a16="http://schemas.microsoft.com/office/drawing/2014/main" id="{34187BCF-F0FC-6455-A7C2-ECCB0E4E9F30}"/>
            </a:ext>
          </a:extLst>
        </xdr:cNvPr>
        <xdr:cNvGrpSpPr/>
      </xdr:nvGrpSpPr>
      <xdr:grpSpPr>
        <a:xfrm>
          <a:off x="7356536" y="594151"/>
          <a:ext cx="2368359" cy="1683394"/>
          <a:chOff x="0" y="571500"/>
          <a:chExt cx="2385060" cy="2057400"/>
        </a:xfrm>
      </xdr:grpSpPr>
      <xdr:sp macro="" textlink="">
        <xdr:nvSpPr>
          <xdr:cNvPr id="54" name="Rectangle: Rounded Corners 53">
            <a:extLst>
              <a:ext uri="{FF2B5EF4-FFF2-40B4-BE49-F238E27FC236}">
                <a16:creationId xmlns:a16="http://schemas.microsoft.com/office/drawing/2014/main" id="{D6B4C051-4B7D-A320-932F-85B895AD1D33}"/>
              </a:ext>
            </a:extLst>
          </xdr:cNvPr>
          <xdr:cNvSpPr/>
        </xdr:nvSpPr>
        <xdr:spPr>
          <a:xfrm>
            <a:off x="0" y="571500"/>
            <a:ext cx="2385060" cy="3810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a:latin typeface="Arial Black" panose="020B0A04020102020204" pitchFamily="34" charset="0"/>
              </a:rPr>
              <a:t>NO.</a:t>
            </a:r>
            <a:r>
              <a:rPr lang="en-IN" sz="1600" b="0" i="0" baseline="0">
                <a:latin typeface="Arial Black" panose="020B0A04020102020204" pitchFamily="34" charset="0"/>
              </a:rPr>
              <a:t> OF ORDERS</a:t>
            </a:r>
            <a:endParaRPr lang="en-IN" sz="1600" b="0" i="0">
              <a:latin typeface="Arial Black" panose="020B0A04020102020204" pitchFamily="34" charset="0"/>
            </a:endParaRPr>
          </a:p>
        </xdr:txBody>
      </xdr:sp>
      <xdr:sp macro="" textlink="">
        <xdr:nvSpPr>
          <xdr:cNvPr id="55" name="Rectangle: Rounded Corners 54">
            <a:extLst>
              <a:ext uri="{FF2B5EF4-FFF2-40B4-BE49-F238E27FC236}">
                <a16:creationId xmlns:a16="http://schemas.microsoft.com/office/drawing/2014/main" id="{07CFD102-5127-F469-7631-BD6742A5DEA1}"/>
              </a:ext>
            </a:extLst>
          </xdr:cNvPr>
          <xdr:cNvSpPr/>
        </xdr:nvSpPr>
        <xdr:spPr>
          <a:xfrm>
            <a:off x="0" y="982980"/>
            <a:ext cx="2377440" cy="164592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K$86">
        <xdr:nvSpPr>
          <xdr:cNvPr id="56" name="Rectangle: Rounded Corners 55">
            <a:extLst>
              <a:ext uri="{FF2B5EF4-FFF2-40B4-BE49-F238E27FC236}">
                <a16:creationId xmlns:a16="http://schemas.microsoft.com/office/drawing/2014/main" id="{D1C0BBFE-6786-902C-877E-4E2A23B7C9EC}"/>
              </a:ext>
            </a:extLst>
          </xdr:cNvPr>
          <xdr:cNvSpPr/>
        </xdr:nvSpPr>
        <xdr:spPr>
          <a:xfrm>
            <a:off x="144780" y="1059357"/>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145EABC-5691-4988-80AB-44F41153849F}" type="TxLink">
              <a:rPr lang="en-US" sz="1600" b="0" i="0" u="none" strike="noStrike">
                <a:solidFill>
                  <a:schemeClr val="bg1"/>
                </a:solidFill>
                <a:latin typeface="Arial Black" panose="020B0A04020102020204" pitchFamily="34" charset="0"/>
                <a:ea typeface="Calibri"/>
                <a:cs typeface="Calibri"/>
              </a:rPr>
              <a:pPr algn="ctr"/>
              <a:t># 9994</a:t>
            </a:fld>
            <a:endParaRPr lang="en-IN" sz="1600" b="0" i="0">
              <a:solidFill>
                <a:schemeClr val="bg1"/>
              </a:solidFill>
              <a:latin typeface="Arial Black" panose="020B0A04020102020204" pitchFamily="34" charset="0"/>
            </a:endParaRPr>
          </a:p>
        </xdr:txBody>
      </xdr:sp>
      <xdr:sp macro="" textlink="">
        <xdr:nvSpPr>
          <xdr:cNvPr id="57" name="Rectangle: Rounded Corners 56">
            <a:extLst>
              <a:ext uri="{FF2B5EF4-FFF2-40B4-BE49-F238E27FC236}">
                <a16:creationId xmlns:a16="http://schemas.microsoft.com/office/drawing/2014/main" id="{35A42051-80CD-6087-5163-8ABCD75DC209}"/>
              </a:ext>
            </a:extLst>
          </xdr:cNvPr>
          <xdr:cNvSpPr/>
        </xdr:nvSpPr>
        <xdr:spPr>
          <a:xfrm>
            <a:off x="152400" y="2080260"/>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solidFill>
                <a:latin typeface="Arial Black" panose="020B0A04020102020204" pitchFamily="34" charset="0"/>
                <a:ea typeface="Calibri"/>
                <a:cs typeface="Calibri"/>
              </a:rPr>
              <a:t>YOY</a:t>
            </a:r>
            <a:r>
              <a:rPr lang="en-US" sz="1100" b="0" i="0" u="none" strike="noStrike" baseline="0">
                <a:solidFill>
                  <a:schemeClr val="bg1"/>
                </a:solidFill>
                <a:latin typeface="Arial Black" panose="020B0A04020102020204" pitchFamily="34" charset="0"/>
                <a:ea typeface="Calibri"/>
                <a:cs typeface="Calibri"/>
              </a:rPr>
              <a:t> GROWTH</a:t>
            </a:r>
            <a:endParaRPr lang="en-US" sz="1100" b="0" i="0" u="none" strike="noStrike">
              <a:solidFill>
                <a:schemeClr val="bg1"/>
              </a:solidFill>
              <a:latin typeface="Arial Black" panose="020B0A04020102020204" pitchFamily="34" charset="0"/>
              <a:ea typeface="Calibri"/>
              <a:cs typeface="Calibri"/>
            </a:endParaRPr>
          </a:p>
        </xdr:txBody>
      </xdr:sp>
    </xdr:grpSp>
    <xdr:clientData/>
  </xdr:twoCellAnchor>
  <xdr:twoCellAnchor>
    <xdr:from>
      <xdr:col>16</xdr:col>
      <xdr:colOff>129540</xdr:colOff>
      <xdr:row>3</xdr:row>
      <xdr:rowOff>38100</xdr:rowOff>
    </xdr:from>
    <xdr:to>
      <xdr:col>20</xdr:col>
      <xdr:colOff>76200</xdr:colOff>
      <xdr:row>12</xdr:row>
      <xdr:rowOff>7620</xdr:rowOff>
    </xdr:to>
    <xdr:grpSp>
      <xdr:nvGrpSpPr>
        <xdr:cNvPr id="58" name="Group 57">
          <a:extLst>
            <a:ext uri="{FF2B5EF4-FFF2-40B4-BE49-F238E27FC236}">
              <a16:creationId xmlns:a16="http://schemas.microsoft.com/office/drawing/2014/main" id="{36A1D40C-1E8C-76E8-62CD-35E9EE22A42E}"/>
            </a:ext>
          </a:extLst>
        </xdr:cNvPr>
        <xdr:cNvGrpSpPr/>
      </xdr:nvGrpSpPr>
      <xdr:grpSpPr>
        <a:xfrm>
          <a:off x="9816335" y="601771"/>
          <a:ext cx="2368358" cy="1660534"/>
          <a:chOff x="0" y="571500"/>
          <a:chExt cx="2385060" cy="2057400"/>
        </a:xfrm>
      </xdr:grpSpPr>
      <xdr:sp macro="" textlink="">
        <xdr:nvSpPr>
          <xdr:cNvPr id="59" name="Rectangle: Rounded Corners 58">
            <a:extLst>
              <a:ext uri="{FF2B5EF4-FFF2-40B4-BE49-F238E27FC236}">
                <a16:creationId xmlns:a16="http://schemas.microsoft.com/office/drawing/2014/main" id="{B8EE6461-0163-EE20-F224-E65C7F39FD2D}"/>
              </a:ext>
            </a:extLst>
          </xdr:cNvPr>
          <xdr:cNvSpPr/>
        </xdr:nvSpPr>
        <xdr:spPr>
          <a:xfrm>
            <a:off x="0" y="571500"/>
            <a:ext cx="2385060" cy="3810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a:latin typeface="Arial Black" panose="020B0A04020102020204" pitchFamily="34" charset="0"/>
              </a:rPr>
              <a:t>PROFIT</a:t>
            </a:r>
            <a:r>
              <a:rPr lang="en-IN" sz="1600" b="0" i="0" baseline="0">
                <a:latin typeface="Arial Black" panose="020B0A04020102020204" pitchFamily="34" charset="0"/>
              </a:rPr>
              <a:t> MARGIN</a:t>
            </a:r>
            <a:endParaRPr lang="en-IN" sz="1600" b="0" i="0">
              <a:latin typeface="Arial Black" panose="020B0A04020102020204" pitchFamily="34" charset="0"/>
            </a:endParaRPr>
          </a:p>
        </xdr:txBody>
      </xdr:sp>
      <xdr:sp macro="" textlink="">
        <xdr:nvSpPr>
          <xdr:cNvPr id="60" name="Rectangle: Rounded Corners 59">
            <a:extLst>
              <a:ext uri="{FF2B5EF4-FFF2-40B4-BE49-F238E27FC236}">
                <a16:creationId xmlns:a16="http://schemas.microsoft.com/office/drawing/2014/main" id="{98691F25-B81A-FB2C-A13A-3B0D4BD42D4D}"/>
              </a:ext>
            </a:extLst>
          </xdr:cNvPr>
          <xdr:cNvSpPr/>
        </xdr:nvSpPr>
        <xdr:spPr>
          <a:xfrm>
            <a:off x="0" y="982980"/>
            <a:ext cx="2377440" cy="164592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7!B17">
        <xdr:nvSpPr>
          <xdr:cNvPr id="61" name="Rectangle: Rounded Corners 60">
            <a:extLst>
              <a:ext uri="{FF2B5EF4-FFF2-40B4-BE49-F238E27FC236}">
                <a16:creationId xmlns:a16="http://schemas.microsoft.com/office/drawing/2014/main" id="{86588F27-12EF-EB83-842A-FCD917DD7F38}"/>
              </a:ext>
            </a:extLst>
          </xdr:cNvPr>
          <xdr:cNvSpPr/>
        </xdr:nvSpPr>
        <xdr:spPr>
          <a:xfrm>
            <a:off x="144780" y="1050195"/>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39AF57F-AE89-49FB-9B33-1C750D764553}" type="TxLink">
              <a:rPr lang="en-US" sz="1600" b="0" i="0" u="none" strike="noStrike">
                <a:solidFill>
                  <a:schemeClr val="bg1"/>
                </a:solidFill>
                <a:latin typeface="Arial Black" panose="020B0A04020102020204" pitchFamily="34" charset="0"/>
                <a:ea typeface="Calibri"/>
                <a:cs typeface="Calibri"/>
              </a:rPr>
              <a:pPr algn="ctr"/>
              <a:t>12.47%</a:t>
            </a:fld>
            <a:endParaRPr lang="en-IN" sz="1600" b="0" i="0">
              <a:solidFill>
                <a:schemeClr val="bg1"/>
              </a:solidFill>
              <a:latin typeface="Arial Black" panose="020B0A04020102020204" pitchFamily="34" charset="0"/>
            </a:endParaRPr>
          </a:p>
        </xdr:txBody>
      </xdr:sp>
      <xdr:sp macro="" textlink="">
        <xdr:nvSpPr>
          <xdr:cNvPr id="62" name="Rectangle: Rounded Corners 61">
            <a:extLst>
              <a:ext uri="{FF2B5EF4-FFF2-40B4-BE49-F238E27FC236}">
                <a16:creationId xmlns:a16="http://schemas.microsoft.com/office/drawing/2014/main" id="{A66B3D30-1163-DA0F-0E06-F6D5F3CE830B}"/>
              </a:ext>
            </a:extLst>
          </xdr:cNvPr>
          <xdr:cNvSpPr/>
        </xdr:nvSpPr>
        <xdr:spPr>
          <a:xfrm>
            <a:off x="152400" y="2080260"/>
            <a:ext cx="2057400" cy="41910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solidFill>
                <a:latin typeface="Arial Black" panose="020B0A04020102020204" pitchFamily="34" charset="0"/>
                <a:ea typeface="Calibri"/>
                <a:cs typeface="Calibri"/>
              </a:rPr>
              <a:t>YOY</a:t>
            </a:r>
            <a:r>
              <a:rPr lang="en-US" sz="1100" b="0" i="0" u="none" strike="noStrike" baseline="0">
                <a:solidFill>
                  <a:schemeClr val="bg1"/>
                </a:solidFill>
                <a:latin typeface="Arial Black" panose="020B0A04020102020204" pitchFamily="34" charset="0"/>
                <a:ea typeface="Calibri"/>
                <a:cs typeface="Calibri"/>
              </a:rPr>
              <a:t> GROWTH</a:t>
            </a:r>
            <a:endParaRPr lang="en-US" sz="1100" b="0" i="0" u="none" strike="noStrike">
              <a:solidFill>
                <a:schemeClr val="bg1"/>
              </a:solidFill>
              <a:latin typeface="Arial Black" panose="020B0A04020102020204" pitchFamily="34" charset="0"/>
              <a:ea typeface="Calibri"/>
              <a:cs typeface="Calibri"/>
            </a:endParaRPr>
          </a:p>
        </xdr:txBody>
      </xdr:sp>
    </xdr:grpSp>
    <xdr:clientData/>
  </xdr:twoCellAnchor>
  <xdr:twoCellAnchor>
    <xdr:from>
      <xdr:col>4</xdr:col>
      <xdr:colOff>251460</xdr:colOff>
      <xdr:row>7</xdr:row>
      <xdr:rowOff>175260</xdr:rowOff>
    </xdr:from>
    <xdr:to>
      <xdr:col>7</xdr:col>
      <xdr:colOff>358140</xdr:colOff>
      <xdr:row>10</xdr:row>
      <xdr:rowOff>76200</xdr:rowOff>
    </xdr:to>
    <xdr:graphicFrame macro="">
      <xdr:nvGraphicFramePr>
        <xdr:cNvPr id="63" name="Chart 62">
          <a:extLst>
            <a:ext uri="{FF2B5EF4-FFF2-40B4-BE49-F238E27FC236}">
              <a16:creationId xmlns:a16="http://schemas.microsoft.com/office/drawing/2014/main" id="{B0040FDD-DB47-42BA-934A-B8D969B3B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243840</xdr:colOff>
      <xdr:row>6</xdr:row>
      <xdr:rowOff>144780</xdr:rowOff>
    </xdr:from>
    <xdr:to>
      <xdr:col>11</xdr:col>
      <xdr:colOff>365760</xdr:colOff>
      <xdr:row>9</xdr:row>
      <xdr:rowOff>121920</xdr:rowOff>
    </xdr:to>
    <xdr:graphicFrame macro="">
      <xdr:nvGraphicFramePr>
        <xdr:cNvPr id="64" name="Chart 63">
          <a:extLst>
            <a:ext uri="{FF2B5EF4-FFF2-40B4-BE49-F238E27FC236}">
              <a16:creationId xmlns:a16="http://schemas.microsoft.com/office/drawing/2014/main" id="{8AC556D5-3FA8-4293-80D9-123273270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297180</xdr:colOff>
      <xdr:row>6</xdr:row>
      <xdr:rowOff>152400</xdr:rowOff>
    </xdr:from>
    <xdr:to>
      <xdr:col>15</xdr:col>
      <xdr:colOff>457200</xdr:colOff>
      <xdr:row>9</xdr:row>
      <xdr:rowOff>144780</xdr:rowOff>
    </xdr:to>
    <xdr:graphicFrame macro="">
      <xdr:nvGraphicFramePr>
        <xdr:cNvPr id="65" name="Chart 64">
          <a:extLst>
            <a:ext uri="{FF2B5EF4-FFF2-40B4-BE49-F238E27FC236}">
              <a16:creationId xmlns:a16="http://schemas.microsoft.com/office/drawing/2014/main" id="{3DF49585-1FC2-45FD-AF80-E4ED94C90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358140</xdr:colOff>
      <xdr:row>7</xdr:row>
      <xdr:rowOff>76200</xdr:rowOff>
    </xdr:from>
    <xdr:to>
      <xdr:col>19</xdr:col>
      <xdr:colOff>449580</xdr:colOff>
      <xdr:row>9</xdr:row>
      <xdr:rowOff>152400</xdr:rowOff>
    </xdr:to>
    <xdr:graphicFrame macro="">
      <xdr:nvGraphicFramePr>
        <xdr:cNvPr id="66" name="Chart 65">
          <a:extLst>
            <a:ext uri="{FF2B5EF4-FFF2-40B4-BE49-F238E27FC236}">
              <a16:creationId xmlns:a16="http://schemas.microsoft.com/office/drawing/2014/main" id="{716840D7-5E71-49D0-92E3-773446ED8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259080</xdr:colOff>
          <xdr:row>10</xdr:row>
          <xdr:rowOff>45720</xdr:rowOff>
        </xdr:from>
        <xdr:to>
          <xdr:col>7</xdr:col>
          <xdr:colOff>312420</xdr:colOff>
          <xdr:row>11</xdr:row>
          <xdr:rowOff>53340</xdr:rowOff>
        </xdr:to>
        <xdr:pic>
          <xdr:nvPicPr>
            <xdr:cNvPr id="68" name="Picture 67">
              <a:extLst>
                <a:ext uri="{FF2B5EF4-FFF2-40B4-BE49-F238E27FC236}">
                  <a16:creationId xmlns:a16="http://schemas.microsoft.com/office/drawing/2014/main" id="{6089FADC-4B49-F7C7-14C4-B3C7BBE4803B}"/>
                </a:ext>
              </a:extLst>
            </xdr:cNvPr>
            <xdr:cNvPicPr>
              <a:picLocks noChangeAspect="1" noChangeArrowheads="1"/>
              <a:extLst>
                <a:ext uri="{84589F7E-364E-4C9E-8A38-B11213B215E9}">
                  <a14:cameraTool cellRange="Sheet7!$F$9" spid="_x0000_s8247"/>
                </a:ext>
              </a:extLst>
            </xdr:cNvPicPr>
          </xdr:nvPicPr>
          <xdr:blipFill>
            <a:blip xmlns:r="http://schemas.openxmlformats.org/officeDocument/2006/relationships" r:embed="rId7"/>
            <a:srcRect/>
            <a:stretch>
              <a:fillRect/>
            </a:stretch>
          </xdr:blipFill>
          <xdr:spPr bwMode="auto">
            <a:xfrm>
              <a:off x="3916680" y="1874520"/>
              <a:ext cx="66294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304800</xdr:colOff>
          <xdr:row>10</xdr:row>
          <xdr:rowOff>76200</xdr:rowOff>
        </xdr:from>
        <xdr:to>
          <xdr:col>11</xdr:col>
          <xdr:colOff>327660</xdr:colOff>
          <xdr:row>11</xdr:row>
          <xdr:rowOff>83820</xdr:rowOff>
        </xdr:to>
        <xdr:pic>
          <xdr:nvPicPr>
            <xdr:cNvPr id="70" name="Picture 69">
              <a:extLst>
                <a:ext uri="{FF2B5EF4-FFF2-40B4-BE49-F238E27FC236}">
                  <a16:creationId xmlns:a16="http://schemas.microsoft.com/office/drawing/2014/main" id="{C3E8E5F3-C1D4-8314-47A6-86C8D31C8AC9}"/>
                </a:ext>
              </a:extLst>
            </xdr:cNvPr>
            <xdr:cNvPicPr>
              <a:picLocks noChangeAspect="1" noChangeArrowheads="1"/>
              <a:extLst>
                <a:ext uri="{84589F7E-364E-4C9E-8A38-B11213B215E9}">
                  <a14:cameraTool cellRange="Sheet7!$G$9" spid="_x0000_s8248"/>
                </a:ext>
              </a:extLst>
            </xdr:cNvPicPr>
          </xdr:nvPicPr>
          <xdr:blipFill>
            <a:blip xmlns:r="http://schemas.openxmlformats.org/officeDocument/2006/relationships" r:embed="rId8"/>
            <a:srcRect/>
            <a:stretch>
              <a:fillRect/>
            </a:stretch>
          </xdr:blipFill>
          <xdr:spPr bwMode="auto">
            <a:xfrm>
              <a:off x="6400800" y="1905000"/>
              <a:ext cx="6324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365760</xdr:colOff>
          <xdr:row>10</xdr:row>
          <xdr:rowOff>22860</xdr:rowOff>
        </xdr:from>
        <xdr:to>
          <xdr:col>15</xdr:col>
          <xdr:colOff>373380</xdr:colOff>
          <xdr:row>11</xdr:row>
          <xdr:rowOff>30480</xdr:rowOff>
        </xdr:to>
        <xdr:pic>
          <xdr:nvPicPr>
            <xdr:cNvPr id="72" name="Picture 71">
              <a:extLst>
                <a:ext uri="{FF2B5EF4-FFF2-40B4-BE49-F238E27FC236}">
                  <a16:creationId xmlns:a16="http://schemas.microsoft.com/office/drawing/2014/main" id="{8DD1E742-0D1D-D349-1201-A00BF652644A}"/>
                </a:ext>
              </a:extLst>
            </xdr:cNvPr>
            <xdr:cNvPicPr>
              <a:picLocks noChangeAspect="1" noChangeArrowheads="1"/>
              <a:extLst>
                <a:ext uri="{84589F7E-364E-4C9E-8A38-B11213B215E9}">
                  <a14:cameraTool cellRange="Sheet7!$H$9" spid="_x0000_s8249"/>
                </a:ext>
              </a:extLst>
            </xdr:cNvPicPr>
          </xdr:nvPicPr>
          <xdr:blipFill>
            <a:blip xmlns:r="http://schemas.openxmlformats.org/officeDocument/2006/relationships" r:embed="rId9"/>
            <a:srcRect/>
            <a:stretch>
              <a:fillRect/>
            </a:stretch>
          </xdr:blipFill>
          <xdr:spPr bwMode="auto">
            <a:xfrm>
              <a:off x="8900160" y="185166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426720</xdr:colOff>
          <xdr:row>10</xdr:row>
          <xdr:rowOff>7620</xdr:rowOff>
        </xdr:from>
        <xdr:to>
          <xdr:col>19</xdr:col>
          <xdr:colOff>403860</xdr:colOff>
          <xdr:row>11</xdr:row>
          <xdr:rowOff>15240</xdr:rowOff>
        </xdr:to>
        <xdr:pic>
          <xdr:nvPicPr>
            <xdr:cNvPr id="73" name="Picture 72">
              <a:extLst>
                <a:ext uri="{FF2B5EF4-FFF2-40B4-BE49-F238E27FC236}">
                  <a16:creationId xmlns:a16="http://schemas.microsoft.com/office/drawing/2014/main" id="{638AF467-D271-FBC7-FE2C-3A484A5C446A}"/>
                </a:ext>
              </a:extLst>
            </xdr:cNvPr>
            <xdr:cNvPicPr>
              <a:picLocks noChangeAspect="1" noChangeArrowheads="1"/>
              <a:extLst>
                <a:ext uri="{84589F7E-364E-4C9E-8A38-B11213B215E9}">
                  <a14:cameraTool cellRange="Sheet7!$I$9" spid="_x0000_s8250"/>
                </a:ext>
              </a:extLst>
            </xdr:cNvPicPr>
          </xdr:nvPicPr>
          <xdr:blipFill>
            <a:blip xmlns:r="http://schemas.openxmlformats.org/officeDocument/2006/relationships" r:embed="rId10"/>
            <a:srcRect/>
            <a:stretch>
              <a:fillRect/>
            </a:stretch>
          </xdr:blipFill>
          <xdr:spPr bwMode="auto">
            <a:xfrm>
              <a:off x="11399520" y="1836420"/>
              <a:ext cx="58674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60960</xdr:colOff>
      <xdr:row>12</xdr:row>
      <xdr:rowOff>114300</xdr:rowOff>
    </xdr:from>
    <xdr:to>
      <xdr:col>7</xdr:col>
      <xdr:colOff>533400</xdr:colOff>
      <xdr:row>23</xdr:row>
      <xdr:rowOff>175260</xdr:rowOff>
    </xdr:to>
    <xdr:sp macro="" textlink="">
      <xdr:nvSpPr>
        <xdr:cNvPr id="76" name="Rectangle: Rounded Corners 75">
          <a:extLst>
            <a:ext uri="{FF2B5EF4-FFF2-40B4-BE49-F238E27FC236}">
              <a16:creationId xmlns:a16="http://schemas.microsoft.com/office/drawing/2014/main" id="{01F1AD7C-19D9-5913-3FC4-E8540AC9160C}"/>
            </a:ext>
          </a:extLst>
        </xdr:cNvPr>
        <xdr:cNvSpPr/>
      </xdr:nvSpPr>
      <xdr:spPr>
        <a:xfrm>
          <a:off x="60960" y="2308860"/>
          <a:ext cx="4739640" cy="2072640"/>
        </a:xfrm>
        <a:prstGeom prst="roundRect">
          <a:avLst/>
        </a:prstGeom>
        <a:gradFill>
          <a:gsLst>
            <a:gs pos="0">
              <a:schemeClr val="tx1">
                <a:lumMod val="75000"/>
                <a:lumOff val="2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SALES AND PROFIT ANALYSIS</a:t>
          </a:r>
        </a:p>
      </xdr:txBody>
    </xdr:sp>
    <xdr:clientData/>
  </xdr:twoCellAnchor>
  <xdr:twoCellAnchor>
    <xdr:from>
      <xdr:col>8</xdr:col>
      <xdr:colOff>7620</xdr:colOff>
      <xdr:row>12</xdr:row>
      <xdr:rowOff>144780</xdr:rowOff>
    </xdr:from>
    <xdr:to>
      <xdr:col>15</xdr:col>
      <xdr:colOff>304800</xdr:colOff>
      <xdr:row>24</xdr:row>
      <xdr:rowOff>22860</xdr:rowOff>
    </xdr:to>
    <xdr:sp macro="" textlink="">
      <xdr:nvSpPr>
        <xdr:cNvPr id="79" name="Rectangle: Rounded Corners 78">
          <a:extLst>
            <a:ext uri="{FF2B5EF4-FFF2-40B4-BE49-F238E27FC236}">
              <a16:creationId xmlns:a16="http://schemas.microsoft.com/office/drawing/2014/main" id="{A5C8024D-904B-4D54-8A2B-D36AF338B120}"/>
            </a:ext>
          </a:extLst>
        </xdr:cNvPr>
        <xdr:cNvSpPr/>
      </xdr:nvSpPr>
      <xdr:spPr>
        <a:xfrm>
          <a:off x="4884420" y="2339340"/>
          <a:ext cx="4564380" cy="207264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Arial Black" panose="020B0A04020102020204" pitchFamily="34" charset="0"/>
            </a:rPr>
            <a:t>CATEGORY WISE PROFIT</a:t>
          </a:r>
        </a:p>
      </xdr:txBody>
    </xdr:sp>
    <xdr:clientData/>
  </xdr:twoCellAnchor>
  <xdr:twoCellAnchor>
    <xdr:from>
      <xdr:col>15</xdr:col>
      <xdr:colOff>426720</xdr:colOff>
      <xdr:row>12</xdr:row>
      <xdr:rowOff>121920</xdr:rowOff>
    </xdr:from>
    <xdr:to>
      <xdr:col>20</xdr:col>
      <xdr:colOff>228600</xdr:colOff>
      <xdr:row>24</xdr:row>
      <xdr:rowOff>0</xdr:rowOff>
    </xdr:to>
    <xdr:sp macro="" textlink="">
      <xdr:nvSpPr>
        <xdr:cNvPr id="80" name="Rectangle: Rounded Corners 79">
          <a:extLst>
            <a:ext uri="{FF2B5EF4-FFF2-40B4-BE49-F238E27FC236}">
              <a16:creationId xmlns:a16="http://schemas.microsoft.com/office/drawing/2014/main" id="{EB83E9A5-95C7-4111-8292-922AA4D8E21C}"/>
            </a:ext>
          </a:extLst>
        </xdr:cNvPr>
        <xdr:cNvSpPr/>
      </xdr:nvSpPr>
      <xdr:spPr>
        <a:xfrm>
          <a:off x="9570720" y="2316480"/>
          <a:ext cx="2849880" cy="207264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solidFill>
                <a:schemeClr val="bg1"/>
              </a:solidFill>
              <a:latin typeface="Arial Black" panose="020B0A04020102020204" pitchFamily="34" charset="0"/>
            </a:rPr>
            <a:t>CATEGORY-WISE SALES SHARE %</a:t>
          </a:r>
        </a:p>
      </xdr:txBody>
    </xdr:sp>
    <xdr:clientData/>
  </xdr:twoCellAnchor>
  <xdr:twoCellAnchor>
    <xdr:from>
      <xdr:col>0</xdr:col>
      <xdr:colOff>99060</xdr:colOff>
      <xdr:row>24</xdr:row>
      <xdr:rowOff>83820</xdr:rowOff>
    </xdr:from>
    <xdr:to>
      <xdr:col>8</xdr:col>
      <xdr:colOff>320040</xdr:colOff>
      <xdr:row>35</xdr:row>
      <xdr:rowOff>144780</xdr:rowOff>
    </xdr:to>
    <xdr:sp macro="" textlink="">
      <xdr:nvSpPr>
        <xdr:cNvPr id="81" name="Rectangle: Rounded Corners 80">
          <a:extLst>
            <a:ext uri="{FF2B5EF4-FFF2-40B4-BE49-F238E27FC236}">
              <a16:creationId xmlns:a16="http://schemas.microsoft.com/office/drawing/2014/main" id="{1ADA21D3-E8A7-42B1-8993-3769397F7D8A}"/>
            </a:ext>
          </a:extLst>
        </xdr:cNvPr>
        <xdr:cNvSpPr/>
      </xdr:nvSpPr>
      <xdr:spPr>
        <a:xfrm>
          <a:off x="99060" y="4472940"/>
          <a:ext cx="5097780" cy="207264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SALES BY STATE</a:t>
          </a:r>
        </a:p>
      </xdr:txBody>
    </xdr:sp>
    <xdr:clientData/>
  </xdr:twoCellAnchor>
  <xdr:twoCellAnchor>
    <xdr:from>
      <xdr:col>8</xdr:col>
      <xdr:colOff>342900</xdr:colOff>
      <xdr:row>24</xdr:row>
      <xdr:rowOff>53340</xdr:rowOff>
    </xdr:from>
    <xdr:to>
      <xdr:col>14</xdr:col>
      <xdr:colOff>586740</xdr:colOff>
      <xdr:row>35</xdr:row>
      <xdr:rowOff>114300</xdr:rowOff>
    </xdr:to>
    <xdr:sp macro="" textlink="">
      <xdr:nvSpPr>
        <xdr:cNvPr id="82" name="Rectangle: Rounded Corners 81">
          <a:extLst>
            <a:ext uri="{FF2B5EF4-FFF2-40B4-BE49-F238E27FC236}">
              <a16:creationId xmlns:a16="http://schemas.microsoft.com/office/drawing/2014/main" id="{24A7DDBD-95E8-4E2E-832E-E510D61307BB}"/>
            </a:ext>
          </a:extLst>
        </xdr:cNvPr>
        <xdr:cNvSpPr/>
      </xdr:nvSpPr>
      <xdr:spPr>
        <a:xfrm>
          <a:off x="5219700" y="4442460"/>
          <a:ext cx="3901440" cy="207264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Arial Black" panose="020B0A04020102020204" pitchFamily="34" charset="0"/>
            </a:rPr>
            <a:t>TOP 10 SUB-CATEGORIES</a:t>
          </a:r>
        </a:p>
      </xdr:txBody>
    </xdr:sp>
    <xdr:clientData/>
  </xdr:twoCellAnchor>
  <xdr:twoCellAnchor>
    <xdr:from>
      <xdr:col>15</xdr:col>
      <xdr:colOff>83820</xdr:colOff>
      <xdr:row>24</xdr:row>
      <xdr:rowOff>99060</xdr:rowOff>
    </xdr:from>
    <xdr:to>
      <xdr:col>20</xdr:col>
      <xdr:colOff>289560</xdr:colOff>
      <xdr:row>35</xdr:row>
      <xdr:rowOff>160020</xdr:rowOff>
    </xdr:to>
    <xdr:sp macro="" textlink="">
      <xdr:nvSpPr>
        <xdr:cNvPr id="83" name="Rectangle: Rounded Corners 82">
          <a:extLst>
            <a:ext uri="{FF2B5EF4-FFF2-40B4-BE49-F238E27FC236}">
              <a16:creationId xmlns:a16="http://schemas.microsoft.com/office/drawing/2014/main" id="{F70FA947-BB4F-4E46-8820-90482BE9F793}"/>
            </a:ext>
          </a:extLst>
        </xdr:cNvPr>
        <xdr:cNvSpPr/>
      </xdr:nvSpPr>
      <xdr:spPr>
        <a:xfrm>
          <a:off x="9227820" y="4488180"/>
          <a:ext cx="3253740" cy="2072640"/>
        </a:xfrm>
        <a:prstGeom prst="roundRect">
          <a:avLst/>
        </a:prstGeom>
        <a:gradFill>
          <a:gsLst>
            <a:gs pos="0">
              <a:schemeClr val="tx1">
                <a:lumMod val="75000"/>
                <a:lumOff val="2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Arial Black" panose="020B0A04020102020204" pitchFamily="34" charset="0"/>
            </a:rPr>
            <a:t>FILTERS</a:t>
          </a:r>
        </a:p>
      </xdr:txBody>
    </xdr:sp>
    <xdr:clientData/>
  </xdr:twoCellAnchor>
  <xdr:twoCellAnchor>
    <xdr:from>
      <xdr:col>0</xdr:col>
      <xdr:colOff>236220</xdr:colOff>
      <xdr:row>12</xdr:row>
      <xdr:rowOff>152400</xdr:rowOff>
    </xdr:from>
    <xdr:to>
      <xdr:col>5</xdr:col>
      <xdr:colOff>571500</xdr:colOff>
      <xdr:row>15</xdr:row>
      <xdr:rowOff>7620</xdr:rowOff>
    </xdr:to>
    <xdr:sp macro="" textlink="">
      <xdr:nvSpPr>
        <xdr:cNvPr id="84" name="Rectangle: Rounded Corners 83">
          <a:extLst>
            <a:ext uri="{FF2B5EF4-FFF2-40B4-BE49-F238E27FC236}">
              <a16:creationId xmlns:a16="http://schemas.microsoft.com/office/drawing/2014/main" id="{98F4A9F2-8D5F-80A7-4611-48B0808E87CF}"/>
            </a:ext>
          </a:extLst>
        </xdr:cNvPr>
        <xdr:cNvSpPr/>
      </xdr:nvSpPr>
      <xdr:spPr>
        <a:xfrm>
          <a:off x="236220" y="2346960"/>
          <a:ext cx="3383280" cy="403860"/>
        </a:xfrm>
        <a:prstGeom prst="roundRect">
          <a:avLst/>
        </a:prstGeom>
        <a:noFill/>
        <a:ln>
          <a:gradFill>
            <a:gsLst>
              <a:gs pos="0">
                <a:schemeClr val="tx1">
                  <a:lumMod val="75000"/>
                  <a:lumOff val="25000"/>
                </a:schemeClr>
              </a:gs>
              <a:gs pos="100000">
                <a:schemeClr val="tx1">
                  <a:lumMod val="75000"/>
                  <a:lumOff val="2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236220</xdr:colOff>
      <xdr:row>13</xdr:row>
      <xdr:rowOff>15240</xdr:rowOff>
    </xdr:from>
    <xdr:to>
      <xdr:col>13</xdr:col>
      <xdr:colOff>571500</xdr:colOff>
      <xdr:row>15</xdr:row>
      <xdr:rowOff>53340</xdr:rowOff>
    </xdr:to>
    <xdr:sp macro="" textlink="">
      <xdr:nvSpPr>
        <xdr:cNvPr id="85" name="Rectangle: Rounded Corners 84">
          <a:extLst>
            <a:ext uri="{FF2B5EF4-FFF2-40B4-BE49-F238E27FC236}">
              <a16:creationId xmlns:a16="http://schemas.microsoft.com/office/drawing/2014/main" id="{2C313C9E-11F2-4F14-9557-1E894E8342CA}"/>
            </a:ext>
          </a:extLst>
        </xdr:cNvPr>
        <xdr:cNvSpPr/>
      </xdr:nvSpPr>
      <xdr:spPr>
        <a:xfrm>
          <a:off x="5113020" y="2392680"/>
          <a:ext cx="3383280" cy="4038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601980</xdr:colOff>
      <xdr:row>12</xdr:row>
      <xdr:rowOff>175260</xdr:rowOff>
    </xdr:from>
    <xdr:to>
      <xdr:col>20</xdr:col>
      <xdr:colOff>60960</xdr:colOff>
      <xdr:row>15</xdr:row>
      <xdr:rowOff>30480</xdr:rowOff>
    </xdr:to>
    <xdr:sp macro="" textlink="">
      <xdr:nvSpPr>
        <xdr:cNvPr id="86" name="Rectangle: Rounded Corners 85">
          <a:extLst>
            <a:ext uri="{FF2B5EF4-FFF2-40B4-BE49-F238E27FC236}">
              <a16:creationId xmlns:a16="http://schemas.microsoft.com/office/drawing/2014/main" id="{5471730C-9D4E-415D-A308-BDBD9A7426FE}"/>
            </a:ext>
          </a:extLst>
        </xdr:cNvPr>
        <xdr:cNvSpPr/>
      </xdr:nvSpPr>
      <xdr:spPr>
        <a:xfrm>
          <a:off x="9745980" y="2369820"/>
          <a:ext cx="2506980" cy="4038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24</xdr:row>
      <xdr:rowOff>83820</xdr:rowOff>
    </xdr:from>
    <xdr:to>
      <xdr:col>7</xdr:col>
      <xdr:colOff>152400</xdr:colOff>
      <xdr:row>26</xdr:row>
      <xdr:rowOff>121920</xdr:rowOff>
    </xdr:to>
    <xdr:sp macro="" textlink="">
      <xdr:nvSpPr>
        <xdr:cNvPr id="87" name="Rectangle: Rounded Corners 86">
          <a:extLst>
            <a:ext uri="{FF2B5EF4-FFF2-40B4-BE49-F238E27FC236}">
              <a16:creationId xmlns:a16="http://schemas.microsoft.com/office/drawing/2014/main" id="{E4510BA0-0FAB-4654-A1EE-BC6F19EDDE9B}"/>
            </a:ext>
          </a:extLst>
        </xdr:cNvPr>
        <xdr:cNvSpPr/>
      </xdr:nvSpPr>
      <xdr:spPr>
        <a:xfrm>
          <a:off x="99060" y="4472940"/>
          <a:ext cx="4320540" cy="4038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15240</xdr:colOff>
      <xdr:row>24</xdr:row>
      <xdr:rowOff>129540</xdr:rowOff>
    </xdr:from>
    <xdr:to>
      <xdr:col>14</xdr:col>
      <xdr:colOff>350520</xdr:colOff>
      <xdr:row>26</xdr:row>
      <xdr:rowOff>167640</xdr:rowOff>
    </xdr:to>
    <xdr:sp macro="" textlink="">
      <xdr:nvSpPr>
        <xdr:cNvPr id="88" name="Rectangle: Rounded Corners 87">
          <a:extLst>
            <a:ext uri="{FF2B5EF4-FFF2-40B4-BE49-F238E27FC236}">
              <a16:creationId xmlns:a16="http://schemas.microsoft.com/office/drawing/2014/main" id="{B39AD2E6-2F67-48CE-B2DF-142BEF7F57D8}"/>
            </a:ext>
          </a:extLst>
        </xdr:cNvPr>
        <xdr:cNvSpPr/>
      </xdr:nvSpPr>
      <xdr:spPr>
        <a:xfrm>
          <a:off x="5501640" y="4518660"/>
          <a:ext cx="3383280" cy="4038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289560</xdr:colOff>
      <xdr:row>24</xdr:row>
      <xdr:rowOff>152400</xdr:rowOff>
    </xdr:from>
    <xdr:to>
      <xdr:col>20</xdr:col>
      <xdr:colOff>121920</xdr:colOff>
      <xdr:row>27</xdr:row>
      <xdr:rowOff>7620</xdr:rowOff>
    </xdr:to>
    <xdr:sp macro="" textlink="">
      <xdr:nvSpPr>
        <xdr:cNvPr id="89" name="Rectangle: Rounded Corners 88">
          <a:extLst>
            <a:ext uri="{FF2B5EF4-FFF2-40B4-BE49-F238E27FC236}">
              <a16:creationId xmlns:a16="http://schemas.microsoft.com/office/drawing/2014/main" id="{51F9E135-78EA-4EFE-9D13-B870C8D360F5}"/>
            </a:ext>
          </a:extLst>
        </xdr:cNvPr>
        <xdr:cNvSpPr/>
      </xdr:nvSpPr>
      <xdr:spPr>
        <a:xfrm>
          <a:off x="9433560" y="4541520"/>
          <a:ext cx="2880360" cy="4038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15</xdr:row>
      <xdr:rowOff>30480</xdr:rowOff>
    </xdr:from>
    <xdr:to>
      <xdr:col>7</xdr:col>
      <xdr:colOff>304800</xdr:colOff>
      <xdr:row>23</xdr:row>
      <xdr:rowOff>83820</xdr:rowOff>
    </xdr:to>
    <xdr:graphicFrame macro="">
      <xdr:nvGraphicFramePr>
        <xdr:cNvPr id="90" name="Chart 89">
          <a:extLst>
            <a:ext uri="{FF2B5EF4-FFF2-40B4-BE49-F238E27FC236}">
              <a16:creationId xmlns:a16="http://schemas.microsoft.com/office/drawing/2014/main" id="{33CECEFF-3863-4575-9DAB-32B666958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243840</xdr:colOff>
      <xdr:row>15</xdr:row>
      <xdr:rowOff>60960</xdr:rowOff>
    </xdr:from>
    <xdr:to>
      <xdr:col>15</xdr:col>
      <xdr:colOff>137160</xdr:colOff>
      <xdr:row>23</xdr:row>
      <xdr:rowOff>114300</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84C7533A-A387-4DC4-AB31-412309170A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20640" y="2804160"/>
              <a:ext cx="4160520" cy="1516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68580</xdr:colOff>
      <xdr:row>14</xdr:row>
      <xdr:rowOff>152400</xdr:rowOff>
    </xdr:from>
    <xdr:to>
      <xdr:col>20</xdr:col>
      <xdr:colOff>175260</xdr:colOff>
      <xdr:row>24</xdr:row>
      <xdr:rowOff>45720</xdr:rowOff>
    </xdr:to>
    <xdr:graphicFrame macro="">
      <xdr:nvGraphicFramePr>
        <xdr:cNvPr id="92" name="Chart 91">
          <a:extLst>
            <a:ext uri="{FF2B5EF4-FFF2-40B4-BE49-F238E27FC236}">
              <a16:creationId xmlns:a16="http://schemas.microsoft.com/office/drawing/2014/main" id="{D1EEC26A-1D67-4924-BD9B-2BA78E802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358140</xdr:colOff>
      <xdr:row>26</xdr:row>
      <xdr:rowOff>38100</xdr:rowOff>
    </xdr:from>
    <xdr:to>
      <xdr:col>8</xdr:col>
      <xdr:colOff>144780</xdr:colOff>
      <xdr:row>36</xdr:row>
      <xdr:rowOff>30480</xdr:rowOff>
    </xdr:to>
    <mc:AlternateContent xmlns:mc="http://schemas.openxmlformats.org/markup-compatibility/2006">
      <mc:Choice xmlns:cx4="http://schemas.microsoft.com/office/drawing/2016/5/10/chartex" Requires="cx4">
        <xdr:graphicFrame macro="">
          <xdr:nvGraphicFramePr>
            <xdr:cNvPr id="93" name="Chart 92">
              <a:extLst>
                <a:ext uri="{FF2B5EF4-FFF2-40B4-BE49-F238E27FC236}">
                  <a16:creationId xmlns:a16="http://schemas.microsoft.com/office/drawing/2014/main" id="{25627CA1-2B42-4BF5-9BC0-F5A73B835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58140" y="4792980"/>
              <a:ext cx="466344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495300</xdr:colOff>
      <xdr:row>26</xdr:row>
      <xdr:rowOff>60960</xdr:rowOff>
    </xdr:from>
    <xdr:to>
      <xdr:col>14</xdr:col>
      <xdr:colOff>449580</xdr:colOff>
      <xdr:row>35</xdr:row>
      <xdr:rowOff>129540</xdr:rowOff>
    </xdr:to>
    <xdr:graphicFrame macro="">
      <xdr:nvGraphicFramePr>
        <xdr:cNvPr id="94" name="Chart 93">
          <a:extLst>
            <a:ext uri="{FF2B5EF4-FFF2-40B4-BE49-F238E27FC236}">
              <a16:creationId xmlns:a16="http://schemas.microsoft.com/office/drawing/2014/main" id="{97E1F42E-55B1-45E6-ABE3-FAC733990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175260</xdr:colOff>
      <xdr:row>26</xdr:row>
      <xdr:rowOff>144781</xdr:rowOff>
    </xdr:from>
    <xdr:to>
      <xdr:col>16</xdr:col>
      <xdr:colOff>525780</xdr:colOff>
      <xdr:row>35</xdr:row>
      <xdr:rowOff>38100</xdr:rowOff>
    </xdr:to>
    <mc:AlternateContent xmlns:mc="http://schemas.openxmlformats.org/markup-compatibility/2006" xmlns:a14="http://schemas.microsoft.com/office/drawing/2010/main">
      <mc:Choice Requires="a14">
        <xdr:graphicFrame macro="">
          <xdr:nvGraphicFramePr>
            <xdr:cNvPr id="95" name="Year">
              <a:extLst>
                <a:ext uri="{FF2B5EF4-FFF2-40B4-BE49-F238E27FC236}">
                  <a16:creationId xmlns:a16="http://schemas.microsoft.com/office/drawing/2014/main" id="{3246433C-F454-4AF8-AAB1-B1EE95A652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19260" y="4899661"/>
              <a:ext cx="960120" cy="15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563880</xdr:colOff>
      <xdr:row>26</xdr:row>
      <xdr:rowOff>152400</xdr:rowOff>
    </xdr:from>
    <xdr:to>
      <xdr:col>18</xdr:col>
      <xdr:colOff>312420</xdr:colOff>
      <xdr:row>35</xdr:row>
      <xdr:rowOff>15240</xdr:rowOff>
    </xdr:to>
    <mc:AlternateContent xmlns:mc="http://schemas.openxmlformats.org/markup-compatibility/2006" xmlns:a14="http://schemas.microsoft.com/office/drawing/2010/main">
      <mc:Choice Requires="a14">
        <xdr:graphicFrame macro="">
          <xdr:nvGraphicFramePr>
            <xdr:cNvPr id="96" name="Region">
              <a:extLst>
                <a:ext uri="{FF2B5EF4-FFF2-40B4-BE49-F238E27FC236}">
                  <a16:creationId xmlns:a16="http://schemas.microsoft.com/office/drawing/2014/main" id="{4247B6EF-5631-4487-8DC8-13DDC68DB3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17480" y="4907280"/>
              <a:ext cx="96774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373380</xdr:colOff>
      <xdr:row>26</xdr:row>
      <xdr:rowOff>152400</xdr:rowOff>
    </xdr:from>
    <xdr:to>
      <xdr:col>20</xdr:col>
      <xdr:colOff>228600</xdr:colOff>
      <xdr:row>35</xdr:row>
      <xdr:rowOff>7620</xdr:rowOff>
    </xdr:to>
    <mc:AlternateContent xmlns:mc="http://schemas.openxmlformats.org/markup-compatibility/2006" xmlns:a14="http://schemas.microsoft.com/office/drawing/2010/main">
      <mc:Choice Requires="a14">
        <xdr:graphicFrame macro="">
          <xdr:nvGraphicFramePr>
            <xdr:cNvPr id="97" name="Segment">
              <a:extLst>
                <a:ext uri="{FF2B5EF4-FFF2-40B4-BE49-F238E27FC236}">
                  <a16:creationId xmlns:a16="http://schemas.microsoft.com/office/drawing/2014/main" id="{3E582FDA-103E-42AB-AAE4-79808DF2135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46180" y="4907280"/>
              <a:ext cx="107442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228600</xdr:colOff>
      <xdr:row>17</xdr:row>
      <xdr:rowOff>152400</xdr:rowOff>
    </xdr:from>
    <xdr:to>
      <xdr:col>1</xdr:col>
      <xdr:colOff>807720</xdr:colOff>
      <xdr:row>20</xdr:row>
      <xdr:rowOff>45720</xdr:rowOff>
    </xdr:to>
    <xdr:graphicFrame macro="">
      <xdr:nvGraphicFramePr>
        <xdr:cNvPr id="2" name="Chart 1">
          <a:extLst>
            <a:ext uri="{FF2B5EF4-FFF2-40B4-BE49-F238E27FC236}">
              <a16:creationId xmlns:a16="http://schemas.microsoft.com/office/drawing/2014/main" id="{7AA7284F-CBAA-664D-8178-72FF25A61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64.701984027779" createdVersion="8" refreshedVersion="8" minRefreshableVersion="3" recordCount="9994" xr:uid="{C2A0640D-FDEA-4F7C-BF69-9A95467D0C7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03009262" backgroundQuery="1" createdVersion="8" refreshedVersion="8" minRefreshableVersion="3" recordCount="0" supportSubquery="1" supportAdvancedDrill="1" xr:uid="{1164ADCF-0EF9-4A0C-BD08-3F0687EB2CC0}">
  <cacheSource type="external" connectionId="1"/>
  <cacheFields count="4">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9" level="32767"/>
    <cacheField name="[Measures].[Sum of Profit]" caption="Sum of Profit" numFmtId="0" hierarchy="30" level="32767"/>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2" memberValueDatatype="5"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03819447" backgroundQuery="1" createdVersion="8" refreshedVersion="8" minRefreshableVersion="3" recordCount="0" supportSubquery="1" supportAdvancedDrill="1" xr:uid="{93FF81AB-8B1B-4631-8F30-0B6ED90D1D48}">
  <cacheSource type="external" connectionId="1"/>
  <cacheFields count="1">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0"/>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0486111" backgroundQuery="1" createdVersion="8" refreshedVersion="8" minRefreshableVersion="3" recordCount="0" supportSubquery="1" supportAdvancedDrill="1" xr:uid="{D0D13C5A-D8FF-4887-A7D2-83FC1440F89C}">
  <cacheSource type="external" connectionId="1"/>
  <cacheFields count="3">
    <cacheField name="[Measures].[Sum of Profit]" caption="Sum of Profit" numFmtId="0" hierarchy="30" level="32767"/>
    <cacheField name="[Table_1].[Category].[Category]" caption="Category" numFmtId="0" hierarchy="15" level="1">
      <sharedItems count="3">
        <s v="Furniture"/>
        <s v="Office Supplies"/>
        <s v="Technology"/>
      </sharedItems>
    </cacheField>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1"/>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05902779" backgroundQuery="1" createdVersion="8" refreshedVersion="8" minRefreshableVersion="3" recordCount="0" supportSubquery="1" supportAdvancedDrill="1" xr:uid="{17BC26F5-44C9-4A03-86A7-8C977A32B68D}">
  <cacheSource type="external" connectionId="1"/>
  <cacheFields count="3">
    <cacheField name="[Table_1].[Category].[Category]" caption="Category" numFmtId="0" hierarchy="15" level="1">
      <sharedItems count="3">
        <s v="Furniture"/>
        <s v="Office Supplies"/>
        <s v="Technology"/>
      </sharedItems>
    </cacheField>
    <cacheField name="[Measures].[Sum of Sales]" caption="Sum of Sales" numFmtId="0" hierarchy="29" level="32767"/>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07407404" backgroundQuery="1" createdVersion="8" refreshedVersion="8" minRefreshableVersion="3" recordCount="0" supportSubquery="1" supportAdvancedDrill="1" xr:uid="{079865A3-15D6-4877-BD7C-A9C319BE79AA}">
  <cacheSource type="external" connectionId="1"/>
  <cacheFields count="3">
    <cacheField name="[Measures].[Sum of Sales]" caption="Sum of Sales" numFmtId="0" hierarchy="29" level="32767"/>
    <cacheField name="[Table_1].[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1"/>
      </fieldsUsage>
    </cacheHierarchy>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08449074" backgroundQuery="1" createdVersion="8" refreshedVersion="8" minRefreshableVersion="3" recordCount="0" supportSubquery="1" supportAdvancedDrill="1" xr:uid="{58388FAE-FF67-4E8D-A6B6-1BA7FDDCB92A}">
  <cacheSource type="external" connectionId="1"/>
  <cacheFields count="3">
    <cacheField name="[Measures].[Sum of Sales]" caption="Sum of Sales" numFmtId="0" hierarchy="29" level="32767"/>
    <cacheField name="[Table_1].[Sub-Category].[Sub-Category]" caption="Sub-Category" numFmtId="0" hierarchy="16" level="1">
      <sharedItems count="5">
        <s v="Binders"/>
        <s v="Chairs"/>
        <s v="Phones"/>
        <s v="Storage"/>
        <s v="Tables"/>
      </sharedItems>
    </cacheField>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1"/>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09606482" backgroundQuery="1" createdVersion="8" refreshedVersion="8" minRefreshableVersion="3" recordCount="0" supportSubquery="1" supportAdvancedDrill="1" xr:uid="{7BDF7053-1945-403B-A9F5-84EB6EB0D1BB}">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9" level="32767"/>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10879629" backgroundQuery="1" createdVersion="8" refreshedVersion="8" minRefreshableVersion="3" recordCount="0" supportSubquery="1" supportAdvancedDrill="1" xr:uid="{25C31182-55D2-4586-A21B-FDED6FFC8A09}">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12152776" backgroundQuery="1" createdVersion="8" refreshedVersion="8" minRefreshableVersion="3" recordCount="0" supportSubquery="1" supportAdvancedDrill="1" xr:uid="{7BE6592C-1CD2-4C65-B6A0-341DD532F912}">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Quantity]" caption="Sum of Quantity" numFmtId="0" hierarchy="31" level="32767"/>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90213425923" backgroundQuery="1" createdVersion="8" refreshedVersion="8" minRefreshableVersion="3" recordCount="0" supportSubquery="1" supportAdvancedDrill="1" xr:uid="{5830BDB4-73B7-47D4-B3CF-B55F6D2D7076}">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Count of Order ID]" caption="Count of Order ID" numFmtId="0" hierarchy="32" level="32767"/>
    <cacheField name="[Table_1].[Segment].[Segment]" caption="Segment" numFmtId="0" hierarchy="8" level="1">
      <sharedItems containsSemiMixedTypes="0" containsNonDate="0" containsString="0"/>
    </cacheField>
  </cacheFields>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MYA" refreshedDate="45465.0824931713" backgroundQuery="1" createdVersion="3" refreshedVersion="8" minRefreshableVersion="3" recordCount="0" supportSubquery="1" supportAdvancedDrill="1" xr:uid="{3252D111-70F2-4663-B445-FF8C71491F44}">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48482648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s v="Kentucky"/>
    <n v="42420"/>
    <s v="South"/>
    <s v="FUR-BO-10001798"/>
    <s v="Furniture"/>
    <s v="Bookcases"/>
    <s v="Bush Somerset Collection Bookcase"/>
    <n v="261.95999999999998"/>
    <n v="2"/>
    <n v="0"/>
    <n v="41.913600000000002"/>
  </r>
  <r>
    <n v="2"/>
    <s v="CA-2013-152156"/>
    <x v="0"/>
    <x v="0"/>
    <d v="2013-11-12T00:00:00"/>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3-138688"/>
    <x v="0"/>
    <x v="1"/>
    <d v="2013-06-17T00:00:00"/>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2-108966"/>
    <x v="1"/>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2-108966"/>
    <x v="1"/>
    <x v="2"/>
    <d v="2012-10-18T00:00:00"/>
    <s v="Standard Class"/>
    <s v="SO-20335"/>
    <s v="Sean O'Donnell"/>
    <s v="Consumer"/>
    <s v="United States"/>
    <s v="Fort Lauderdale"/>
    <s v="Florida"/>
    <n v="33311"/>
    <s v="South"/>
    <s v="OFF-ST-10000760"/>
    <s v="Office Supplies"/>
    <s v="Storage"/>
    <s v="Eldon Fold 'N Roll Cart System"/>
    <n v="22.368000000000002"/>
    <n v="2"/>
    <n v="0.2"/>
    <n v="2.5163999999999991"/>
  </r>
  <r>
    <n v="6"/>
    <s v="CA-2011-115812"/>
    <x v="2"/>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1-115812"/>
    <x v="2"/>
    <x v="3"/>
    <d v="2011-06-14T00:00:00"/>
    <s v="Standard Class"/>
    <s v="BH-11710"/>
    <s v="Brosina Hoffman"/>
    <s v="Consumer"/>
    <s v="United States"/>
    <s v="Los Angeles"/>
    <s v="California"/>
    <n v="90032"/>
    <s v="West"/>
    <s v="OFF-AR-10002833"/>
    <s v="Office Supplies"/>
    <s v="Art"/>
    <s v="Newell 322"/>
    <n v="7.28"/>
    <n v="4"/>
    <n v="0"/>
    <n v="1.9656000000000002"/>
  </r>
  <r>
    <n v="8"/>
    <s v="CA-2011-115812"/>
    <x v="2"/>
    <x v="3"/>
    <d v="2011-06-14T00:00:00"/>
    <s v="Standard Class"/>
    <s v="BH-11710"/>
    <s v="Brosina Hoffman"/>
    <s v="Consumer"/>
    <s v="United States"/>
    <s v="Los Angeles"/>
    <s v="California"/>
    <n v="90032"/>
    <s v="West"/>
    <s v="TEC-PH-10002275"/>
    <s v="Technology"/>
    <s v="Phones"/>
    <s v="Mitel 5320 IP Phone VoIP phone"/>
    <n v="907.15200000000004"/>
    <n v="6"/>
    <n v="0.2"/>
    <n v="90.715200000000038"/>
  </r>
  <r>
    <n v="9"/>
    <s v="CA-2011-115812"/>
    <x v="2"/>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1-115812"/>
    <x v="2"/>
    <x v="3"/>
    <d v="2011-06-14T00:00:00"/>
    <s v="Standard Class"/>
    <s v="BH-11710"/>
    <s v="Brosina Hoffman"/>
    <s v="Consumer"/>
    <s v="United States"/>
    <s v="Los Angeles"/>
    <s v="California"/>
    <n v="90032"/>
    <s v="West"/>
    <s v="OFF-AP-10002892"/>
    <s v="Office Supplies"/>
    <s v="Appliances"/>
    <s v="Belkin F5C206VTEL 6 Outlet Surge"/>
    <n v="114.9"/>
    <n v="5"/>
    <n v="0"/>
    <n v="34.469999999999992"/>
  </r>
  <r>
    <n v="11"/>
    <s v="CA-2011-115812"/>
    <x v="2"/>
    <x v="3"/>
    <d v="2011-06-14T00:00:00"/>
    <s v="Standard Class"/>
    <s v="BH-11710"/>
    <s v="Brosina Hoffman"/>
    <s v="Consumer"/>
    <s v="United States"/>
    <s v="Los Angeles"/>
    <s v="California"/>
    <n v="90032"/>
    <s v="West"/>
    <s v="FUR-TA-10001539"/>
    <s v="Furniture"/>
    <s v="Tables"/>
    <s v="Chromcraft Rectangular Conference Tables"/>
    <n v="1706.1840000000002"/>
    <n v="9"/>
    <n v="0.2"/>
    <n v="85.309199999999805"/>
  </r>
  <r>
    <n v="12"/>
    <s v="CA-2011-115812"/>
    <x v="2"/>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4-114412"/>
    <x v="3"/>
    <x v="4"/>
    <d v="2014-04-21T00:00:00"/>
    <s v="Standard Class"/>
    <s v="AA-10480"/>
    <s v="Andrew Allen"/>
    <s v="Consumer"/>
    <s v="United States"/>
    <s v="Concord"/>
    <s v="North Carolina"/>
    <n v="28027"/>
    <s v="South"/>
    <s v="OFF-PA-10002365"/>
    <s v="Office Supplies"/>
    <s v="Paper"/>
    <s v="Xerox 1967"/>
    <n v="15.552000000000003"/>
    <n v="3"/>
    <n v="0.2"/>
    <n v="5.4432"/>
  </r>
  <r>
    <n v="14"/>
    <s v="CA-2013-161389"/>
    <x v="0"/>
    <x v="5"/>
    <d v="2013-12-11T00:00:00"/>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2-118983"/>
    <x v="1"/>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2-118983"/>
    <x v="1"/>
    <x v="6"/>
    <d v="2012-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1-105893"/>
    <x v="2"/>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1-167164"/>
    <x v="2"/>
    <x v="8"/>
    <d v="2011-05-15T00:00:00"/>
    <s v="Second Class"/>
    <s v="AG-10270"/>
    <s v="Alejandro Grove"/>
    <s v="Consumer"/>
    <s v="United States"/>
    <s v="West Jordan"/>
    <s v="Utah"/>
    <n v="84084"/>
    <s v="West"/>
    <s v="OFF-ST-10000107"/>
    <s v="Office Supplies"/>
    <s v="Storage"/>
    <s v="Fellowes Super Stor/Drawer"/>
    <n v="55.5"/>
    <n v="2"/>
    <n v="0"/>
    <n v="9.9899999999999949"/>
  </r>
  <r>
    <n v="19"/>
    <s v="CA-2011-143336"/>
    <x v="2"/>
    <x v="9"/>
    <d v="2011-09-01T00:00:00"/>
    <s v="Second Class"/>
    <s v="ZD-21925"/>
    <s v="Zuschuss Donatelli"/>
    <s v="Consumer"/>
    <s v="United States"/>
    <s v="San Francisco"/>
    <s v="California"/>
    <n v="94109"/>
    <s v="West"/>
    <s v="OFF-AR-10003056"/>
    <s v="Office Supplies"/>
    <s v="Art"/>
    <s v="Newell 341"/>
    <n v="8.56"/>
    <n v="2"/>
    <n v="0"/>
    <n v="2.4823999999999993"/>
  </r>
  <r>
    <n v="20"/>
    <s v="CA-2011-143336"/>
    <x v="2"/>
    <x v="9"/>
    <d v="2011-09-01T00:00:00"/>
    <s v="Second Class"/>
    <s v="ZD-21925"/>
    <s v="Zuschuss Donatelli"/>
    <s v="Consumer"/>
    <s v="United States"/>
    <s v="San Francisco"/>
    <s v="California"/>
    <n v="94109"/>
    <s v="West"/>
    <s v="TEC-PH-10001949"/>
    <s v="Technology"/>
    <s v="Phones"/>
    <s v="Cisco SPA 501G IP Phone"/>
    <n v="213.48000000000002"/>
    <n v="3"/>
    <n v="0.2"/>
    <n v="16.010999999999981"/>
  </r>
  <r>
    <n v="21"/>
    <s v="CA-2011-143336"/>
    <x v="2"/>
    <x v="9"/>
    <d v="2011-09-01T00:00:00"/>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3-137330"/>
    <x v="0"/>
    <x v="10"/>
    <d v="2013-12-14T00:00:00"/>
    <s v="Standard Class"/>
    <s v="KB-16585"/>
    <s v="Ken Black"/>
    <s v="Corporate"/>
    <s v="United States"/>
    <s v="Fremont"/>
    <s v="Nebraska"/>
    <n v="68025"/>
    <s v="Central"/>
    <s v="OFF-AR-10000246"/>
    <s v="Office Supplies"/>
    <s v="Art"/>
    <s v="Newell 318"/>
    <n v="19.459999999999997"/>
    <n v="7"/>
    <n v="0"/>
    <n v="5.0595999999999997"/>
  </r>
  <r>
    <n v="23"/>
    <s v="CA-2013-137330"/>
    <x v="0"/>
    <x v="10"/>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4-156909"/>
    <x v="3"/>
    <x v="11"/>
    <d v="2014-07-19T00:00:00"/>
    <s v="Second Class"/>
    <s v="SF-20065"/>
    <s v="Sandra Flanagan"/>
    <s v="Consumer"/>
    <s v="United States"/>
    <s v="Philadelphia"/>
    <s v="Pennsylvania"/>
    <n v="19140"/>
    <s v="East"/>
    <s v="FUR-CH-10002774"/>
    <s v="Furniture"/>
    <s v="Chairs"/>
    <s v="Global Deluxe Stacking Chair, Gray"/>
    <n v="71.371999999999986"/>
    <n v="2"/>
    <n v="0.3"/>
    <n v="-1.0196000000000005"/>
  </r>
  <r>
    <n v="25"/>
    <s v="CA-2012-106320"/>
    <x v="1"/>
    <x v="12"/>
    <d v="2012-09-30T00:00:00"/>
    <s v="Standard Class"/>
    <s v="EB-13870"/>
    <s v="Emily Burns"/>
    <s v="Consumer"/>
    <s v="United States"/>
    <s v="Orem"/>
    <s v="Utah"/>
    <n v="84057"/>
    <s v="West"/>
    <s v="FUR-TA-10000577"/>
    <s v="Furniture"/>
    <s v="Tables"/>
    <s v="Bretford CR4500 Series Slim Rectangular Table"/>
    <n v="1044.6299999999999"/>
    <n v="3"/>
    <n v="0"/>
    <n v="240.26490000000001"/>
  </r>
  <r>
    <n v="26"/>
    <s v="CA-2013-121755"/>
    <x v="0"/>
    <x v="13"/>
    <d v="2013-01-20T00:00:00"/>
    <s v="Second Class"/>
    <s v="EH-13945"/>
    <s v="Eric Hoffmann"/>
    <s v="Consumer"/>
    <s v="United States"/>
    <s v="Los Angeles"/>
    <s v="California"/>
    <n v="90049"/>
    <s v="West"/>
    <s v="OFF-BI-10001634"/>
    <s v="Office Supplies"/>
    <s v="Binders"/>
    <s v="Wilson Jones Active Use Binders"/>
    <n v="11.648000000000001"/>
    <n v="2"/>
    <n v="0.2"/>
    <n v="4.2224000000000004"/>
  </r>
  <r>
    <n v="27"/>
    <s v="CA-2013-121755"/>
    <x v="0"/>
    <x v="13"/>
    <d v="2013-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2-150630"/>
    <x v="1"/>
    <x v="14"/>
    <d v="2012-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2-150630"/>
    <x v="1"/>
    <x v="14"/>
    <d v="2012-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2-150630"/>
    <x v="1"/>
    <x v="14"/>
    <d v="2012-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2-150630"/>
    <x v="1"/>
    <x v="14"/>
    <d v="2012-09-21T00:00:00"/>
    <s v="Standard Class"/>
    <s v="TB-21520"/>
    <s v="Tracy Blumstein"/>
    <s v="Consumer"/>
    <s v="United States"/>
    <s v="Philadelphia"/>
    <s v="Pennsylvania"/>
    <n v="19140"/>
    <s v="East"/>
    <s v="OFF-EN-10001509"/>
    <s v="Office Supplies"/>
    <s v="Envelopes"/>
    <s v="Poly String Tie Envelopes"/>
    <n v="3.2640000000000002"/>
    <n v="2"/>
    <n v="0.2"/>
    <n v="1.1015999999999997"/>
  </r>
  <r>
    <n v="32"/>
    <s v="US-2012-150630"/>
    <x v="1"/>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2-150630"/>
    <x v="1"/>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s v="Pennsylvania"/>
    <n v="19140"/>
    <s v="East"/>
    <s v="OFF-AR-10001683"/>
    <s v="Office Supplies"/>
    <s v="Art"/>
    <s v="Lumber Crayons"/>
    <n v="15.76"/>
    <n v="2"/>
    <n v="0.2"/>
    <n v="3.5460000000000007"/>
  </r>
  <r>
    <n v="35"/>
    <s v="CA-2014-107727"/>
    <x v="3"/>
    <x v="15"/>
    <d v="2014-10-24T00:00:00"/>
    <s v="Second Class"/>
    <s v="MA-17560"/>
    <s v="Matt Abelman"/>
    <s v="Home Office"/>
    <s v="United States"/>
    <s v="Houston"/>
    <s v="Texas"/>
    <n v="77095"/>
    <s v="Central"/>
    <s v="OFF-PA-10000249"/>
    <s v="Office Supplies"/>
    <s v="Paper"/>
    <s v="Staples"/>
    <n v="29.472000000000001"/>
    <n v="3"/>
    <n v="0.2"/>
    <n v="9.9467999999999979"/>
  </r>
  <r>
    <n v="36"/>
    <s v="CA-2013-117590"/>
    <x v="0"/>
    <x v="16"/>
    <d v="2013-12-11T00:00:00"/>
    <s v="First Class"/>
    <s v="GH-14485"/>
    <s v="Gene Hale"/>
    <s v="Corporate"/>
    <s v="United States"/>
    <s v="Richardson"/>
    <s v="Texas"/>
    <n v="75080"/>
    <s v="Central"/>
    <s v="TEC-PH-10004977"/>
    <s v="Technology"/>
    <s v="Phones"/>
    <s v="GE 30524EE4"/>
    <n v="1097.5440000000003"/>
    <n v="7"/>
    <n v="0.2"/>
    <n v="123.47369999999989"/>
  </r>
  <r>
    <n v="37"/>
    <s v="CA-2013-117590"/>
    <x v="0"/>
    <x v="16"/>
    <d v="2013-12-11T00:00:00"/>
    <s v="First Class"/>
    <s v="GH-14485"/>
    <s v="Gene Hale"/>
    <s v="Corporate"/>
    <s v="United States"/>
    <s v="Richardson"/>
    <s v="Texas"/>
    <n v="75080"/>
    <s v="Central"/>
    <s v="FUR-FU-10003664"/>
    <s v="Furniture"/>
    <s v="Furnishings"/>
    <s v="Electrix Architect's Clamp-On Swing Arm Lamp, Black"/>
    <n v="190.92"/>
    <n v="5"/>
    <n v="0.6"/>
    <n v="-147.96300000000002"/>
  </r>
  <r>
    <n v="38"/>
    <s v="CA-2012-117415"/>
    <x v="1"/>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2-117415"/>
    <x v="1"/>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2-117415"/>
    <x v="1"/>
    <x v="17"/>
    <d v="2012-12-31T00:00:00"/>
    <s v="Standard Class"/>
    <s v="SN-20710"/>
    <s v="Steve Nguyen"/>
    <s v="Home Office"/>
    <s v="United States"/>
    <s v="Houston"/>
    <s v="Texas"/>
    <n v="77041"/>
    <s v="Central"/>
    <s v="FUR-CH-10004218"/>
    <s v="Furniture"/>
    <s v="Chairs"/>
    <s v="Global Fabric Manager's Chair, Dark Gray"/>
    <n v="212.05799999999999"/>
    <n v="3"/>
    <n v="0.3"/>
    <n v="-15.146999999999991"/>
  </r>
  <r>
    <n v="41"/>
    <s v="CA-2012-117415"/>
    <x v="1"/>
    <x v="17"/>
    <d v="2012-12-31T00:00:00"/>
    <s v="Standard Class"/>
    <s v="SN-20710"/>
    <s v="Steve Nguyen"/>
    <s v="Home Office"/>
    <s v="United States"/>
    <s v="Houston"/>
    <s v="Texas"/>
    <n v="77041"/>
    <s v="Central"/>
    <s v="TEC-PH-10000486"/>
    <s v="Technology"/>
    <s v="Phones"/>
    <s v="Plantronics HL10 Handset Lifter"/>
    <n v="371.16800000000001"/>
    <n v="4"/>
    <n v="0.2"/>
    <n v="41.756399999999957"/>
  </r>
  <r>
    <n v="42"/>
    <s v="CA-2014-120999"/>
    <x v="3"/>
    <x v="18"/>
    <d v="2014-09-16T00:00:00"/>
    <s v="Standard Class"/>
    <s v="LC-16930"/>
    <s v="Linda Cazamias"/>
    <s v="Corporate"/>
    <s v="United States"/>
    <s v="Naperville"/>
    <s v="Illinois"/>
    <n v="60540"/>
    <s v="Central"/>
    <s v="TEC-PH-10004093"/>
    <s v="Technology"/>
    <s v="Phones"/>
    <s v="Panasonic Kx-TS550"/>
    <n v="147.16800000000001"/>
    <n v="4"/>
    <n v="0.2"/>
    <n v="16.556399999999996"/>
  </r>
  <r>
    <n v="43"/>
    <s v="CA-2013-101343"/>
    <x v="0"/>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912"/>
  </r>
  <r>
    <n v="44"/>
    <s v="CA-2014-139619"/>
    <x v="3"/>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3-118255"/>
    <x v="0"/>
    <x v="21"/>
    <d v="2013-03-14T00:00:00"/>
    <s v="First Class"/>
    <s v="ON-18715"/>
    <s v="Odella Nelson"/>
    <s v="Corporate"/>
    <s v="United States"/>
    <s v="Eagan"/>
    <s v="Minnesota"/>
    <n v="55122"/>
    <s v="Central"/>
    <s v="TEC-AC-10000171"/>
    <s v="Technology"/>
    <s v="Accessories"/>
    <s v="Verbatim 25 GB 6x Blu-ray Single Layer Recordable Disc, 25/Pack"/>
    <n v="45.98"/>
    <n v="2"/>
    <n v="0"/>
    <n v="19.7714"/>
  </r>
  <r>
    <n v="46"/>
    <s v="CA-2013-118255"/>
    <x v="0"/>
    <x v="21"/>
    <d v="2013-03-14T00:00:00"/>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1-146703"/>
    <x v="2"/>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3-169194"/>
    <x v="0"/>
    <x v="23"/>
    <d v="2013-06-26T00:00:00"/>
    <s v="Standard Class"/>
    <s v="LH-16900"/>
    <s v="Lena Hernandez"/>
    <s v="Consumer"/>
    <s v="United States"/>
    <s v="Dover"/>
    <s v="Delaware"/>
    <n v="19901"/>
    <s v="East"/>
    <s v="TEC-AC-10002167"/>
    <s v="Technology"/>
    <s v="Accessories"/>
    <s v="Imation 8gb Micro Traveldrive Usb 2.0 Flash Drive"/>
    <n v="45"/>
    <n v="3"/>
    <n v="0"/>
    <n v="4.9500000000000011"/>
  </r>
  <r>
    <n v="49"/>
    <s v="CA-2013-169194"/>
    <x v="0"/>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2-115742"/>
    <x v="1"/>
    <x v="24"/>
    <d v="2012-04-22T00:00:00"/>
    <s v="Standard Class"/>
    <s v="DP-13000"/>
    <s v="Darren Powers"/>
    <s v="Consumer"/>
    <s v="United States"/>
    <s v="New Albany"/>
    <s v="Indiana"/>
    <n v="47150"/>
    <s v="Central"/>
    <s v="OFF-LA-10002762"/>
    <s v="Office Supplies"/>
    <s v="Labels"/>
    <s v="Avery 485"/>
    <n v="75.179999999999993"/>
    <n v="6"/>
    <n v="0"/>
    <n v="35.334599999999995"/>
  </r>
  <r>
    <n v="52"/>
    <s v="CA-2012-115742"/>
    <x v="1"/>
    <x v="24"/>
    <d v="2012-04-22T00:00:00"/>
    <s v="Standard Class"/>
    <s v="DP-13000"/>
    <s v="Darren Powers"/>
    <s v="Consumer"/>
    <s v="United States"/>
    <s v="New Albany"/>
    <s v="Indiana"/>
    <n v="47150"/>
    <s v="Central"/>
    <s v="FUR-FU-10001706"/>
    <s v="Furniture"/>
    <s v="Furnishings"/>
    <s v="Longer-Life Soft White Bulbs"/>
    <n v="6.16"/>
    <n v="2"/>
    <n v="0"/>
    <n v="2.9567999999999999"/>
  </r>
  <r>
    <n v="53"/>
    <s v="CA-2012-115742"/>
    <x v="1"/>
    <x v="24"/>
    <d v="2012-04-22T00:00:00"/>
    <s v="Standard Class"/>
    <s v="DP-13000"/>
    <s v="Darren Powers"/>
    <s v="Consumer"/>
    <s v="United States"/>
    <s v="New Albany"/>
    <s v="Indiana"/>
    <n v="47150"/>
    <s v="Central"/>
    <s v="FUR-CH-10003061"/>
    <s v="Furniture"/>
    <s v="Chairs"/>
    <s v="Global Leather Task Chair, Black"/>
    <n v="89.99"/>
    <n v="1"/>
    <n v="0"/>
    <n v="17.098099999999988"/>
  </r>
  <r>
    <n v="54"/>
    <s v="CA-2013-105816"/>
    <x v="0"/>
    <x v="25"/>
    <d v="2013-12-18T00:00:00"/>
    <s v="Standard Class"/>
    <s v="JM-15265"/>
    <s v="Janet Molinari"/>
    <s v="Corporate"/>
    <s v="United States"/>
    <s v="New York City"/>
    <s v="New York"/>
    <n v="10024"/>
    <s v="East"/>
    <s v="OFF-FA-10000304"/>
    <s v="Office Supplies"/>
    <s v="Fasteners"/>
    <s v="Advantus Push Pins"/>
    <n v="15.260000000000002"/>
    <n v="7"/>
    <n v="0"/>
    <n v="6.2566000000000006"/>
  </r>
  <r>
    <n v="55"/>
    <s v="CA-2013-105816"/>
    <x v="0"/>
    <x v="25"/>
    <d v="2013-12-18T00:00:00"/>
    <s v="Standard Class"/>
    <s v="JM-15265"/>
    <s v="Janet Molinari"/>
    <s v="Corporate"/>
    <s v="United States"/>
    <s v="New York City"/>
    <s v="New York"/>
    <n v="10024"/>
    <s v="East"/>
    <s v="TEC-PH-10002447"/>
    <s v="Technology"/>
    <s v="Phones"/>
    <s v="AT&amp;T CL83451 4-Handset Telephone"/>
    <n v="1029.95"/>
    <n v="5"/>
    <n v="0"/>
    <n v="298.68549999999999"/>
  </r>
  <r>
    <n v="56"/>
    <s v="CA-2013-111682"/>
    <x v="0"/>
    <x v="26"/>
    <d v="2013-06-19T00:00:00"/>
    <s v="First Class"/>
    <s v="TB-21055"/>
    <s v="Ted Butterfield"/>
    <s v="Consumer"/>
    <s v="United States"/>
    <s v="Troy"/>
    <s v="New York"/>
    <n v="12180"/>
    <s v="East"/>
    <s v="OFF-ST-10000604"/>
    <s v="Office Supplies"/>
    <s v="Storage"/>
    <s v="Home/Office Personal File Carts"/>
    <n v="208.56"/>
    <n v="6"/>
    <n v="0"/>
    <n v="52.139999999999986"/>
  </r>
  <r>
    <n v="57"/>
    <s v="CA-2013-111682"/>
    <x v="0"/>
    <x v="26"/>
    <d v="2013-06-19T00:00:00"/>
    <s v="First Class"/>
    <s v="TB-21055"/>
    <s v="Ted Butterfield"/>
    <s v="Consumer"/>
    <s v="United States"/>
    <s v="Troy"/>
    <s v="New York"/>
    <n v="12180"/>
    <s v="East"/>
    <s v="OFF-PA-10001569"/>
    <s v="Office Supplies"/>
    <s v="Paper"/>
    <s v="Xerox 232"/>
    <n v="32.400000000000006"/>
    <n v="5"/>
    <n v="0"/>
    <n v="15.552000000000001"/>
  </r>
  <r>
    <n v="58"/>
    <s v="CA-2013-111682"/>
    <x v="0"/>
    <x v="26"/>
    <d v="2013-06-19T00:00:00"/>
    <s v="First Class"/>
    <s v="TB-21055"/>
    <s v="Ted Butterfield"/>
    <s v="Consumer"/>
    <s v="United States"/>
    <s v="Troy"/>
    <s v="New York"/>
    <n v="12180"/>
    <s v="East"/>
    <s v="FUR-CH-10003968"/>
    <s v="Furniture"/>
    <s v="Chairs"/>
    <s v="Novimex Turbo Task Chair"/>
    <n v="319.41000000000003"/>
    <n v="5"/>
    <n v="0.1"/>
    <n v="7.0980000000000061"/>
  </r>
  <r>
    <n v="59"/>
    <s v="CA-2013-111682"/>
    <x v="0"/>
    <x v="26"/>
    <d v="2013-06-19T00:00:00"/>
    <s v="First Class"/>
    <s v="TB-21055"/>
    <s v="Ted Butterfield"/>
    <s v="Consumer"/>
    <s v="United States"/>
    <s v="Troy"/>
    <s v="New York"/>
    <n v="12180"/>
    <s v="East"/>
    <s v="OFF-PA-10000587"/>
    <s v="Office Supplies"/>
    <s v="Paper"/>
    <s v="Array Parchment Paper, Assorted Colors"/>
    <n v="14.56"/>
    <n v="2"/>
    <n v="0"/>
    <n v="6.9888000000000003"/>
  </r>
  <r>
    <n v="60"/>
    <s v="CA-2013-111682"/>
    <x v="0"/>
    <x v="26"/>
    <d v="2013-06-19T00:00:00"/>
    <s v="First Class"/>
    <s v="TB-21055"/>
    <s v="Ted Butterfield"/>
    <s v="Consumer"/>
    <s v="United States"/>
    <s v="Troy"/>
    <s v="New York"/>
    <n v="12180"/>
    <s v="East"/>
    <s v="TEC-AC-10002167"/>
    <s v="Technology"/>
    <s v="Accessories"/>
    <s v="Imation 8gb Micro Traveldrive Usb 2.0 Flash Drive"/>
    <n v="30"/>
    <n v="2"/>
    <n v="0"/>
    <n v="3.3000000000000007"/>
  </r>
  <r>
    <n v="61"/>
    <s v="CA-2013-111682"/>
    <x v="0"/>
    <x v="26"/>
    <d v="2013-06-19T00:00:00"/>
    <s v="First Class"/>
    <s v="TB-21055"/>
    <s v="Ted Butterfield"/>
    <s v="Consumer"/>
    <s v="United States"/>
    <s v="Troy"/>
    <s v="New York"/>
    <n v="12180"/>
    <s v="East"/>
    <s v="OFF-BI-10001460"/>
    <s v="Office Supplies"/>
    <s v="Binders"/>
    <s v="Plastic Binding Combs"/>
    <n v="48.480000000000004"/>
    <n v="4"/>
    <n v="0.2"/>
    <n v="16.361999999999998"/>
  </r>
  <r>
    <n v="62"/>
    <s v="CA-2013-111682"/>
    <x v="0"/>
    <x v="26"/>
    <d v="2013-06-19T00:00:00"/>
    <s v="First Class"/>
    <s v="TB-21055"/>
    <s v="Ted Butterfield"/>
    <s v="Consumer"/>
    <s v="United States"/>
    <s v="Troy"/>
    <s v="New York"/>
    <n v="12180"/>
    <s v="East"/>
    <s v="OFF-AR-10001868"/>
    <s v="Office Supplies"/>
    <s v="Art"/>
    <s v="Prang Dustless Chalk Sticks"/>
    <n v="1.68"/>
    <n v="1"/>
    <n v="0"/>
    <n v="0.84"/>
  </r>
  <r>
    <n v="63"/>
    <s v="CA-2012-135545"/>
    <x v="1"/>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2-135545"/>
    <x v="1"/>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2-135545"/>
    <x v="1"/>
    <x v="27"/>
    <d v="2012-11-30T00:00:00"/>
    <s v="Standard Class"/>
    <s v="KM-16720"/>
    <s v="Kunst Miller"/>
    <s v="Consumer"/>
    <s v="United States"/>
    <s v="Los Angeles"/>
    <s v="California"/>
    <n v="90004"/>
    <s v="West"/>
    <s v="OFF-PA-10003892"/>
    <s v="Office Supplies"/>
    <s v="Paper"/>
    <s v="Xerox 1943"/>
    <n v="146.72999999999999"/>
    <n v="3"/>
    <n v="0"/>
    <n v="68.963099999999997"/>
  </r>
  <r>
    <n v="66"/>
    <s v="CA-2012-135545"/>
    <x v="1"/>
    <x v="27"/>
    <d v="2012-11-30T00:00:00"/>
    <s v="Standard Class"/>
    <s v="KM-16720"/>
    <s v="Kunst Miller"/>
    <s v="Consumer"/>
    <s v="United States"/>
    <s v="Los Angeles"/>
    <s v="California"/>
    <n v="90004"/>
    <s v="West"/>
    <s v="FUR-FU-10000397"/>
    <s v="Furniture"/>
    <s v="Furnishings"/>
    <s v="Luxo Economy Swing Arm Lamp"/>
    <n v="79.760000000000005"/>
    <n v="4"/>
    <n v="0"/>
    <n v="22.332800000000006"/>
  </r>
  <r>
    <n v="67"/>
    <s v="US-2012-164175"/>
    <x v="1"/>
    <x v="28"/>
    <d v="2012-05-05T00:00:00"/>
    <s v="Standard Class"/>
    <s v="PS-18970"/>
    <s v="Paul Stevenson"/>
    <s v="Home Office"/>
    <s v="United States"/>
    <s v="Chicago"/>
    <s v="Illinois"/>
    <n v="60610"/>
    <s v="Central"/>
    <s v="FUR-CH-10001146"/>
    <s v="Furniture"/>
    <s v="Chairs"/>
    <s v="Global Value Mid-Back Manager's Chair, Gray"/>
    <n v="213.11499999999998"/>
    <n v="5"/>
    <n v="0.3"/>
    <n v="-15.222500000000011"/>
  </r>
  <r>
    <n v="68"/>
    <s v="CA-2011-106376"/>
    <x v="2"/>
    <x v="29"/>
    <d v="2011-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1-106376"/>
    <x v="2"/>
    <x v="29"/>
    <d v="2011-12-10T00:00:00"/>
    <s v="Standard Class"/>
    <s v="BS-11590"/>
    <s v="Brendan Sweed"/>
    <s v="Corporate"/>
    <s v="United States"/>
    <s v="Gilbert"/>
    <s v="Arizona"/>
    <n v="85234"/>
    <s v="West"/>
    <s v="TEC-PH-10002726"/>
    <s v="Technology"/>
    <s v="Phones"/>
    <s v="netTALK DUO VoIP Telephone Service"/>
    <n v="167.96800000000002"/>
    <n v="4"/>
    <n v="0.2"/>
    <n v="62.988"/>
  </r>
  <r>
    <n v="70"/>
    <s v="CA-2013-119823"/>
    <x v="0"/>
    <x v="30"/>
    <d v="2013-06-07T00:00:00"/>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3-106075"/>
    <x v="0"/>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4-114440"/>
    <x v="3"/>
    <x v="32"/>
    <d v="2014-09-18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2-134026"/>
    <x v="1"/>
    <x v="33"/>
    <d v="2012-05-02T00:00:00"/>
    <s v="Standard Class"/>
    <s v="JE-15745"/>
    <s v="Joel Eaton"/>
    <s v="Consumer"/>
    <s v="United States"/>
    <s v="Memphis"/>
    <s v="Tennessee"/>
    <n v="38109"/>
    <s v="South"/>
    <s v="FUR-CH-10000513"/>
    <s v="Furniture"/>
    <s v="Chairs"/>
    <s v="High-Back Leather Manager's Chair"/>
    <n v="831.93600000000015"/>
    <n v="8"/>
    <n v="0.2"/>
    <n v="-114.39120000000003"/>
  </r>
  <r>
    <n v="74"/>
    <s v="US-2012-134026"/>
    <x v="1"/>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2-134026"/>
    <x v="1"/>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4-118038"/>
    <x v="3"/>
    <x v="34"/>
    <d v="2014-12-12T00:00:00"/>
    <s v="First Class"/>
    <s v="KB-16600"/>
    <s v="Ken Brennan"/>
    <s v="Corporate"/>
    <s v="United States"/>
    <s v="Houston"/>
    <s v="Texas"/>
    <n v="77041"/>
    <s v="Central"/>
    <s v="OFF-BI-10004182"/>
    <s v="Office Supplies"/>
    <s v="Binders"/>
    <s v="Economy Binders"/>
    <n v="1.2479999999999998"/>
    <n v="3"/>
    <n v="0.8"/>
    <n v="-1.9344000000000006"/>
  </r>
  <r>
    <n v="77"/>
    <s v="US-2014-118038"/>
    <x v="3"/>
    <x v="34"/>
    <d v="2014-12-12T00:00:00"/>
    <s v="First Class"/>
    <s v="KB-16600"/>
    <s v="Ken Brennan"/>
    <s v="Corporate"/>
    <s v="United States"/>
    <s v="Houston"/>
    <s v="Texas"/>
    <n v="77041"/>
    <s v="Central"/>
    <s v="FUR-FU-10000260"/>
    <s v="Furniture"/>
    <s v="Furnishings"/>
    <s v="6&quot; Cubicle Wall Clock, Black"/>
    <n v="9.7080000000000002"/>
    <n v="3"/>
    <n v="0.6"/>
    <n v="-5.8248000000000015"/>
  </r>
  <r>
    <n v="78"/>
    <s v="US-2014-118038"/>
    <x v="3"/>
    <x v="34"/>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1-147606"/>
    <x v="2"/>
    <x v="35"/>
    <d v="2011-12-01T00:00:00"/>
    <s v="Second Class"/>
    <s v="JE-15745"/>
    <s v="Joel Eaton"/>
    <s v="Consumer"/>
    <s v="United States"/>
    <s v="Houston"/>
    <s v="Texas"/>
    <n v="77070"/>
    <s v="Central"/>
    <s v="FUR-FU-10003194"/>
    <s v="Furniture"/>
    <s v="Furnishings"/>
    <s v="Eldon Expressions Desk Accessory, Wood Pencil Holder, Oak"/>
    <n v="19.3"/>
    <n v="5"/>
    <n v="0.6"/>
    <n v="-14.475000000000001"/>
  </r>
  <r>
    <n v="80"/>
    <s v="CA-2013-127208"/>
    <x v="0"/>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3-127208"/>
    <x v="0"/>
    <x v="1"/>
    <d v="2013-06-16T00:00:00"/>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1-139451"/>
    <x v="2"/>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1-139451"/>
    <x v="2"/>
    <x v="36"/>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2-149734"/>
    <x v="1"/>
    <x v="37"/>
    <d v="2012-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4-119662"/>
    <x v="3"/>
    <x v="38"/>
    <d v="2014-11-17T00:00:00"/>
    <s v="First Class"/>
    <s v="CS-12400"/>
    <s v="Christopher Schild"/>
    <s v="Home Office"/>
    <s v="United States"/>
    <s v="Chicago"/>
    <s v="Illinois"/>
    <n v="60623"/>
    <s v="Central"/>
    <s v="OFF-ST-10003656"/>
    <s v="Office Supplies"/>
    <s v="Storage"/>
    <s v="Safco Industrial Wire Shelving"/>
    <n v="230.376"/>
    <n v="3"/>
    <n v="0.2"/>
    <n v="-48.954900000000002"/>
  </r>
  <r>
    <n v="86"/>
    <s v="CA-2014-140088"/>
    <x v="3"/>
    <x v="39"/>
    <d v="2014-05-31T00:00:00"/>
    <s v="Second Class"/>
    <s v="PO-18865"/>
    <s v="Patrick O'Donnell"/>
    <s v="Consumer"/>
    <s v="United States"/>
    <s v="Columbia"/>
    <s v="South Carolina"/>
    <n v="29203"/>
    <s v="South"/>
    <s v="FUR-CH-10000863"/>
    <s v="Furniture"/>
    <s v="Chairs"/>
    <s v="Novimex Swivel Fabric Task Chair"/>
    <n v="301.95999999999998"/>
    <n v="2"/>
    <n v="0"/>
    <n v="33.215599999999995"/>
  </r>
  <r>
    <n v="87"/>
    <s v="CA-2014-155558"/>
    <x v="3"/>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4-155558"/>
    <x v="3"/>
    <x v="40"/>
    <d v="2014-11-03T00:00:00"/>
    <s v="Standard Class"/>
    <s v="PG-18895"/>
    <s v="Paul Gonzalez"/>
    <s v="Consumer"/>
    <s v="United States"/>
    <s v="Rochester"/>
    <s v="Minnesota"/>
    <n v="55901"/>
    <s v="Central"/>
    <s v="OFF-LA-10000134"/>
    <s v="Office Supplies"/>
    <s v="Labels"/>
    <s v="Avery 511"/>
    <n v="6.16"/>
    <n v="2"/>
    <n v="0"/>
    <n v="2.9567999999999999"/>
  </r>
  <r>
    <n v="89"/>
    <s v="CA-2013-159695"/>
    <x v="0"/>
    <x v="41"/>
    <d v="2013-04-11T00:00:00"/>
    <s v="Second Class"/>
    <s v="GM-14455"/>
    <s v="Gary Mitchum"/>
    <s v="Home Office"/>
    <s v="United States"/>
    <s v="Houston"/>
    <s v="Texas"/>
    <n v="77095"/>
    <s v="Central"/>
    <s v="OFF-ST-10003442"/>
    <s v="Office Supplies"/>
    <s v="Storage"/>
    <s v="Eldon Portable Mobile Manager"/>
    <n v="158.36800000000002"/>
    <n v="7"/>
    <n v="0.2"/>
    <n v="13.857199999999999"/>
  </r>
  <r>
    <n v="90"/>
    <s v="CA-2013-109806"/>
    <x v="0"/>
    <x v="42"/>
    <d v="2013-09-23T00:00:00"/>
    <s v="Standard Class"/>
    <s v="JS-15685"/>
    <s v="Jim Sink"/>
    <s v="Corporate"/>
    <s v="United States"/>
    <s v="Los Angeles"/>
    <s v="California"/>
    <n v="90036"/>
    <s v="West"/>
    <s v="OFF-AR-10004930"/>
    <s v="Office Supplies"/>
    <s v="Art"/>
    <s v="Turquoise Lead Holder with Pocket Clip"/>
    <n v="20.100000000000001"/>
    <n v="3"/>
    <n v="0"/>
    <n v="6.6329999999999982"/>
  </r>
  <r>
    <n v="91"/>
    <s v="CA-2013-109806"/>
    <x v="0"/>
    <x v="42"/>
    <d v="2013-09-23T00:00:00"/>
    <s v="Standard Class"/>
    <s v="JS-15685"/>
    <s v="Jim Sink"/>
    <s v="Corporate"/>
    <s v="United States"/>
    <s v="Los Angeles"/>
    <s v="California"/>
    <n v="90036"/>
    <s v="West"/>
    <s v="TEC-PH-10004093"/>
    <s v="Technology"/>
    <s v="Phones"/>
    <s v="Panasonic Kx-TS550"/>
    <n v="73.584000000000003"/>
    <n v="2"/>
    <n v="0.2"/>
    <n v="8.2781999999999982"/>
  </r>
  <r>
    <n v="92"/>
    <s v="CA-2013-109806"/>
    <x v="0"/>
    <x v="42"/>
    <d v="2013-09-23T00:00:00"/>
    <s v="Standard Class"/>
    <s v="JS-15685"/>
    <s v="Jim Sink"/>
    <s v="Corporate"/>
    <s v="United States"/>
    <s v="Los Angeles"/>
    <s v="California"/>
    <n v="90036"/>
    <s v="West"/>
    <s v="OFF-PA-10000304"/>
    <s v="Office Supplies"/>
    <s v="Paper"/>
    <s v="Xerox 1995"/>
    <n v="6.48"/>
    <n v="1"/>
    <n v="0"/>
    <n v="3.1104000000000003"/>
  </r>
  <r>
    <n v="93"/>
    <s v="CA-2012-149587"/>
    <x v="1"/>
    <x v="43"/>
    <d v="2012-02-05T00:00:00"/>
    <s v="Second Class"/>
    <s v="KB-16315"/>
    <s v="Karl Braun"/>
    <s v="Consumer"/>
    <s v="United States"/>
    <s v="Minneapolis"/>
    <s v="Minnesota"/>
    <n v="55407"/>
    <s v="Central"/>
    <s v="OFF-PA-10003177"/>
    <s v="Office Supplies"/>
    <s v="Paper"/>
    <s v="Xerox 1999"/>
    <n v="12.96"/>
    <n v="2"/>
    <n v="0"/>
    <n v="6.2208000000000006"/>
  </r>
  <r>
    <n v="94"/>
    <s v="CA-2012-149587"/>
    <x v="1"/>
    <x v="43"/>
    <d v="2012-02-05T00:00:00"/>
    <s v="Second Class"/>
    <s v="KB-16315"/>
    <s v="Karl Braun"/>
    <s v="Consumer"/>
    <s v="United States"/>
    <s v="Minneapolis"/>
    <s v="Minnesota"/>
    <n v="55407"/>
    <s v="Central"/>
    <s v="FUR-FU-10003799"/>
    <s v="Furniture"/>
    <s v="Furnishings"/>
    <s v="Seth Thomas 13 1/2&quot; Wall Clock"/>
    <n v="53.34"/>
    <n v="3"/>
    <n v="0"/>
    <n v="16.535399999999996"/>
  </r>
  <r>
    <n v="95"/>
    <s v="CA-2012-149587"/>
    <x v="1"/>
    <x v="43"/>
    <d v="2012-02-05T00:00:00"/>
    <s v="Second Class"/>
    <s v="KB-16315"/>
    <s v="Karl Braun"/>
    <s v="Consumer"/>
    <s v="United States"/>
    <s v="Minneapolis"/>
    <s v="Minnesota"/>
    <n v="55407"/>
    <s v="Central"/>
    <s v="OFF-BI-10002852"/>
    <s v="Office Supplies"/>
    <s v="Binders"/>
    <s v="Ibico Standard Transparent Covers"/>
    <n v="32.96"/>
    <n v="2"/>
    <n v="0"/>
    <n v="16.150400000000001"/>
  </r>
  <r>
    <n v="96"/>
    <s v="US-2014-109484"/>
    <x v="3"/>
    <x v="44"/>
    <d v="2014-11-13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4-161018"/>
    <x v="3"/>
    <x v="45"/>
    <d v="2014-11-12T00:00:00"/>
    <s v="Second Class"/>
    <s v="PN-18775"/>
    <s v="Parhena Norris"/>
    <s v="Home Office"/>
    <s v="United States"/>
    <s v="New York City"/>
    <s v="New York"/>
    <n v="10009"/>
    <s v="East"/>
    <s v="FUR-FU-10000629"/>
    <s v="Furniture"/>
    <s v="Furnishings"/>
    <s v="9-3/4 Diameter Round Wall Clock"/>
    <n v="96.53"/>
    <n v="7"/>
    <n v="0"/>
    <n v="40.5426"/>
  </r>
  <r>
    <n v="98"/>
    <s v="CA-2014-157833"/>
    <x v="3"/>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3-149223"/>
    <x v="0"/>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3-158568"/>
    <x v="0"/>
    <x v="48"/>
    <d v="2013-09-03T00:00:00"/>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3-158568"/>
    <x v="0"/>
    <x v="48"/>
    <d v="2013-09-03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3-158568"/>
    <x v="0"/>
    <x v="48"/>
    <d v="2013-09-03T00:00:00"/>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3-129903"/>
    <x v="0"/>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2-156867"/>
    <x v="1"/>
    <x v="50"/>
    <d v="2012-11-17T00:00:00"/>
    <s v="Standard Class"/>
    <s v="LC-16870"/>
    <s v="Lena Cacioppo"/>
    <s v="Consumer"/>
    <s v="United States"/>
    <s v="Aurora"/>
    <s v="Colorado"/>
    <n v="80013"/>
    <s v="West"/>
    <s v="TEC-AC-10001552"/>
    <s v="Technology"/>
    <s v="Accessories"/>
    <s v="Logitech K350 2.4Ghz Wireless Keyboard"/>
    <n v="238.89600000000002"/>
    <n v="6"/>
    <n v="0.2"/>
    <n v="-26.875800000000012"/>
  </r>
  <r>
    <n v="105"/>
    <s v="US-2012-156867"/>
    <x v="1"/>
    <x v="50"/>
    <d v="2012-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2-156867"/>
    <x v="1"/>
    <x v="50"/>
    <d v="2012-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4-119004"/>
    <x v="3"/>
    <x v="51"/>
    <d v="2014-11-29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4-119004"/>
    <x v="3"/>
    <x v="51"/>
    <d v="2014-11-29T00:00:00"/>
    <s v="Standard Class"/>
    <s v="JM-15250"/>
    <s v="Janet Martin"/>
    <s v="Consumer"/>
    <s v="United States"/>
    <s v="Charlotte"/>
    <s v="North Carolina"/>
    <n v="28205"/>
    <s v="South"/>
    <s v="TEC-PH-10002844"/>
    <s v="Technology"/>
    <s v="Phones"/>
    <s v="Speck Products Candyshell Flip Case"/>
    <n v="27.992000000000004"/>
    <n v="1"/>
    <n v="0.2"/>
    <n v="2.0993999999999993"/>
  </r>
  <r>
    <n v="109"/>
    <s v="CA-2014-119004"/>
    <x v="3"/>
    <x v="51"/>
    <d v="2014-11-29T00:00:00"/>
    <s v="Standard Class"/>
    <s v="JM-15250"/>
    <s v="Janet Martin"/>
    <s v="Consumer"/>
    <s v="United States"/>
    <s v="Charlotte"/>
    <s v="North Carolina"/>
    <n v="28205"/>
    <s v="South"/>
    <s v="OFF-AR-10000390"/>
    <s v="Office Supplies"/>
    <s v="Art"/>
    <s v="Newell Chalk Holder"/>
    <n v="3.3040000000000003"/>
    <n v="1"/>
    <n v="0.2"/>
    <n v="1.0737999999999999"/>
  </r>
  <r>
    <n v="110"/>
    <s v="CA-2012-129476"/>
    <x v="1"/>
    <x v="52"/>
    <d v="2012-10-20T00:00:00"/>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4-146780"/>
    <x v="3"/>
    <x v="53"/>
    <d v="2014-12-31T00:00:00"/>
    <s v="Standard Class"/>
    <s v="CV-12805"/>
    <s v="Cynthia Voltz"/>
    <s v="Corporate"/>
    <s v="United States"/>
    <s v="New York City"/>
    <s v="New York"/>
    <n v="10035"/>
    <s v="East"/>
    <s v="FUR-FU-10001934"/>
    <s v="Furniture"/>
    <s v="Furnishings"/>
    <s v="Magnifier Swing Arm Lamp"/>
    <n v="41.96"/>
    <n v="2"/>
    <n v="0"/>
    <n v="10.909600000000001"/>
  </r>
  <r>
    <n v="112"/>
    <s v="CA-2013-128867"/>
    <x v="0"/>
    <x v="54"/>
    <d v="2013-11-11T00:00:00"/>
    <s v="Standard Class"/>
    <s v="CL-12565"/>
    <s v="Clay Ludtke"/>
    <s v="Consumer"/>
    <s v="United States"/>
    <s v="Urbandale"/>
    <s v="Iowa"/>
    <n v="50322"/>
    <s v="Central"/>
    <s v="OFF-AR-10000380"/>
    <s v="Office Supplies"/>
    <s v="Art"/>
    <s v="Hunt PowerHouse Electric Pencil Sharpener, Blue"/>
    <n v="75.959999999999994"/>
    <n v="2"/>
    <n v="0"/>
    <n v="22.78799999999999"/>
  </r>
  <r>
    <n v="113"/>
    <s v="CA-2013-128867"/>
    <x v="0"/>
    <x v="54"/>
    <d v="2013-11-11T00:00:00"/>
    <s v="Standard Class"/>
    <s v="CL-12565"/>
    <s v="Clay Ludtke"/>
    <s v="Consumer"/>
    <s v="United States"/>
    <s v="Urbandale"/>
    <s v="Iowa"/>
    <n v="50322"/>
    <s v="Central"/>
    <s v="OFF-BI-10003981"/>
    <s v="Office Supplies"/>
    <s v="Binders"/>
    <s v="Avery Durable Plastic 1&quot; Binders"/>
    <n v="27.240000000000002"/>
    <n v="6"/>
    <n v="0"/>
    <n v="13.3476"/>
  </r>
  <r>
    <n v="114"/>
    <s v="CA-2011-115259"/>
    <x v="2"/>
    <x v="55"/>
    <d v="2011-08-27T00:00:00"/>
    <s v="Second Class"/>
    <s v="RC-19960"/>
    <s v="Ryan Crowe"/>
    <s v="Consumer"/>
    <s v="United States"/>
    <s v="Columbus"/>
    <s v="Ohio"/>
    <n v="43229"/>
    <s v="East"/>
    <s v="OFF-FA-10000621"/>
    <s v="Office Supplies"/>
    <s v="Fasteners"/>
    <s v="OIC Colored Binder Clips, Assorted Sizes"/>
    <n v="40.096000000000004"/>
    <n v="14"/>
    <n v="0.2"/>
    <n v="14.534799999999997"/>
  </r>
  <r>
    <n v="115"/>
    <s v="CA-2011-115259"/>
    <x v="2"/>
    <x v="55"/>
    <d v="2011-08-27T00:00:00"/>
    <s v="Second Class"/>
    <s v="RC-19960"/>
    <s v="Ryan Crowe"/>
    <s v="Consumer"/>
    <s v="United States"/>
    <s v="Columbus"/>
    <s v="Ohio"/>
    <n v="43229"/>
    <s v="East"/>
    <s v="OFF-EN-10002600"/>
    <s v="Office Supplies"/>
    <s v="Envelopes"/>
    <s v="Redi-Strip #10 Envelopes, 4 1/8 x 9 1/2"/>
    <n v="4.7200000000000006"/>
    <n v="2"/>
    <n v="0.2"/>
    <n v="1.6519999999999997"/>
  </r>
  <r>
    <n v="116"/>
    <s v="CA-2011-115259"/>
    <x v="2"/>
    <x v="55"/>
    <d v="2011-08-27T00:00:00"/>
    <s v="Second Class"/>
    <s v="RC-19960"/>
    <s v="Ryan Crowe"/>
    <s v="Consumer"/>
    <s v="United States"/>
    <s v="Columbus"/>
    <s v="Ohio"/>
    <n v="43229"/>
    <s v="East"/>
    <s v="OFF-PA-10004965"/>
    <s v="Office Supplies"/>
    <s v="Paper"/>
    <s v="Xerox 1921"/>
    <n v="23.976000000000003"/>
    <n v="3"/>
    <n v="0.2"/>
    <n v="7.4924999999999988"/>
  </r>
  <r>
    <n v="117"/>
    <s v="CA-2011-115259"/>
    <x v="2"/>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2-110457"/>
    <x v="1"/>
    <x v="56"/>
    <d v="2012-03-06T00:00:00"/>
    <s v="Standard Class"/>
    <s v="DK-13090"/>
    <s v="Dave Kipp"/>
    <s v="Consumer"/>
    <s v="United States"/>
    <s v="Seattle"/>
    <s v="Washington"/>
    <n v="98103"/>
    <s v="West"/>
    <s v="FUR-TA-10001768"/>
    <s v="Furniture"/>
    <s v="Tables"/>
    <s v="Hon Racetrack Conference Tables"/>
    <n v="787.53"/>
    <n v="3"/>
    <n v="0"/>
    <n v="165.38129999999995"/>
  </r>
  <r>
    <n v="119"/>
    <s v="US-2012-136476"/>
    <x v="1"/>
    <x v="57"/>
    <d v="2012-04-10T00:00:00"/>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3-103730"/>
    <x v="0"/>
    <x v="1"/>
    <d v="2013-06-16T00:00:00"/>
    <s v="First Class"/>
    <s v="SC-20725"/>
    <s v="Steven Cartwright"/>
    <s v="Consumer"/>
    <s v="United States"/>
    <s v="Wilmington"/>
    <s v="Delaware"/>
    <n v="19805"/>
    <s v="East"/>
    <s v="FUR-FU-10002157"/>
    <s v="Furniture"/>
    <s v="Furnishings"/>
    <s v="Artistic Insta-Plaque"/>
    <n v="47.04"/>
    <n v="3"/>
    <n v="0"/>
    <n v="18.345599999999997"/>
  </r>
  <r>
    <n v="121"/>
    <s v="CA-2013-103730"/>
    <x v="0"/>
    <x v="1"/>
    <d v="2013-06-16T00:00:00"/>
    <s v="First Class"/>
    <s v="SC-20725"/>
    <s v="Steven Cartwright"/>
    <s v="Consumer"/>
    <s v="United States"/>
    <s v="Wilmington"/>
    <s v="Delaware"/>
    <n v="19805"/>
    <s v="East"/>
    <s v="OFF-BI-10003910"/>
    <s v="Office Supplies"/>
    <s v="Binders"/>
    <s v="DXL Angle-View Binders with Locking Rings by Samsill"/>
    <n v="30.84"/>
    <n v="4"/>
    <n v="0"/>
    <n v="13.878"/>
  </r>
  <r>
    <n v="122"/>
    <s v="CA-2013-103730"/>
    <x v="0"/>
    <x v="1"/>
    <d v="2013-06-16T00:00:00"/>
    <s v="First Class"/>
    <s v="SC-20725"/>
    <s v="Steven Cartwright"/>
    <s v="Consumer"/>
    <s v="United States"/>
    <s v="Wilmington"/>
    <s v="Delaware"/>
    <n v="19805"/>
    <s v="East"/>
    <s v="OFF-ST-10000777"/>
    <s v="Office Supplies"/>
    <s v="Storage"/>
    <s v="Companion Letter/Legal File, Black"/>
    <n v="226.56"/>
    <n v="6"/>
    <n v="0"/>
    <n v="63.436800000000005"/>
  </r>
  <r>
    <n v="123"/>
    <s v="CA-2013-103730"/>
    <x v="0"/>
    <x v="1"/>
    <d v="2013-06-16T00:00:00"/>
    <s v="First Class"/>
    <s v="SC-20725"/>
    <s v="Steven Cartwright"/>
    <s v="Consumer"/>
    <s v="United States"/>
    <s v="Wilmington"/>
    <s v="Delaware"/>
    <n v="19805"/>
    <s v="East"/>
    <s v="OFF-EN-10002500"/>
    <s v="Office Supplies"/>
    <s v="Envelopes"/>
    <s v="Globe Weis Peel &amp; Seel First Class Envelopes"/>
    <n v="115.02"/>
    <n v="9"/>
    <n v="0"/>
    <n v="51.758999999999993"/>
  </r>
  <r>
    <n v="124"/>
    <s v="CA-2013-103730"/>
    <x v="0"/>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s v="Texas"/>
    <n v="77041"/>
    <s v="Central"/>
    <s v="FUR-CH-10004063"/>
    <s v="Furniture"/>
    <s v="Chairs"/>
    <s v="Global Deluxe High-Back Manager's Chair"/>
    <n v="600.55799999999999"/>
    <n v="3"/>
    <n v="0.3"/>
    <n v="-8.5794000000000779"/>
  </r>
  <r>
    <n v="126"/>
    <s v="US-2011-134614"/>
    <x v="2"/>
    <x v="59"/>
    <d v="2011-09-25T00:00:00"/>
    <s v="Standard Class"/>
    <s v="PF-19165"/>
    <s v="Philip Fox"/>
    <s v="Consumer"/>
    <s v="United States"/>
    <s v="Bloomington"/>
    <s v="Illinois"/>
    <n v="61701"/>
    <s v="Central"/>
    <s v="FUR-TA-10004534"/>
    <s v="Furniture"/>
    <s v="Tables"/>
    <s v="Bevis 44 x 96 Conference Tables"/>
    <n v="617.70000000000005"/>
    <n v="6"/>
    <n v="0.5"/>
    <n v="-407.68200000000013"/>
  </r>
  <r>
    <n v="127"/>
    <s v="US-2014-107272"/>
    <x v="3"/>
    <x v="60"/>
    <d v="2014-11-13T00:00:00"/>
    <s v="Standard Class"/>
    <s v="TS-21610"/>
    <s v="Troy Staebel"/>
    <s v="Consumer"/>
    <s v="United States"/>
    <s v="Phoenix"/>
    <s v="Arizona"/>
    <n v="85023"/>
    <s v="West"/>
    <s v="OFF-BI-10003274"/>
    <s v="Office Supplies"/>
    <s v="Binders"/>
    <s v="Avery Durable Slant Ring Binders, No Labels"/>
    <n v="2.3880000000000003"/>
    <n v="2"/>
    <n v="0.7"/>
    <n v="-1.8308"/>
  </r>
  <r>
    <n v="128"/>
    <s v="US-2014-107272"/>
    <x v="3"/>
    <x v="60"/>
    <d v="2014-11-13T00:00:00"/>
    <s v="Standard Class"/>
    <s v="TS-21610"/>
    <s v="Troy Staebel"/>
    <s v="Consumer"/>
    <s v="United States"/>
    <s v="Phoenix"/>
    <s v="Arizona"/>
    <n v="85023"/>
    <s v="West"/>
    <s v="OFF-ST-10002974"/>
    <s v="Office Supplies"/>
    <s v="Storage"/>
    <s v="Trav-L-File Heavy-Duty Shuttle II, Black"/>
    <n v="243.99200000000002"/>
    <n v="7"/>
    <n v="0.2"/>
    <n v="30.498999999999981"/>
  </r>
  <r>
    <n v="129"/>
    <s v="US-2013-125969"/>
    <x v="0"/>
    <x v="61"/>
    <d v="2013-11-11T00:00:00"/>
    <s v="Second Class"/>
    <s v="LS-16975"/>
    <s v="Lindsay Shagiari"/>
    <s v="Home Office"/>
    <s v="United States"/>
    <s v="Los Angeles"/>
    <s v="California"/>
    <n v="90004"/>
    <s v="West"/>
    <s v="FUR-CH-10001146"/>
    <s v="Furniture"/>
    <s v="Chairs"/>
    <s v="Global Task Chair, Black"/>
    <n v="81.424000000000007"/>
    <n v="2"/>
    <n v="0.2"/>
    <n v="-9.1601999999999961"/>
  </r>
  <r>
    <n v="130"/>
    <s v="US-2013-125969"/>
    <x v="0"/>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4-164147"/>
    <x v="3"/>
    <x v="62"/>
    <d v="2014-02-06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4-164147"/>
    <x v="3"/>
    <x v="62"/>
    <d v="2014-02-06T00:00:00"/>
    <s v="First Class"/>
    <s v="DW-13585"/>
    <s v="Dorothy Wardle"/>
    <s v="Corporate"/>
    <s v="United States"/>
    <s v="Columbus"/>
    <s v="Ohio"/>
    <n v="43229"/>
    <s v="East"/>
    <s v="OFF-PA-10002377"/>
    <s v="Office Supplies"/>
    <s v="Paper"/>
    <s v="Xerox 1916"/>
    <n v="78.304000000000002"/>
    <n v="2"/>
    <n v="0.2"/>
    <n v="29.363999999999997"/>
  </r>
  <r>
    <n v="133"/>
    <s v="US-2014-164147"/>
    <x v="3"/>
    <x v="62"/>
    <d v="2014-02-06T00:00:00"/>
    <s v="First Class"/>
    <s v="DW-13585"/>
    <s v="Dorothy Wardle"/>
    <s v="Corporate"/>
    <s v="United States"/>
    <s v="Columbus"/>
    <s v="Ohio"/>
    <n v="43229"/>
    <s v="East"/>
    <s v="OFF-FA-10002780"/>
    <s v="Office Supplies"/>
    <s v="Fasteners"/>
    <s v="Staples"/>
    <n v="21.456"/>
    <n v="9"/>
    <n v="0.2"/>
    <n v="6.9731999999999976"/>
  </r>
  <r>
    <n v="134"/>
    <s v="CA-2013-145583"/>
    <x v="0"/>
    <x v="63"/>
    <d v="2013-10-20T00:00:00"/>
    <s v="Standard Class"/>
    <s v="LC-16885"/>
    <s v="Lena Creighton"/>
    <s v="Consumer"/>
    <s v="United States"/>
    <s v="Roseville"/>
    <s v="California"/>
    <n v="95661"/>
    <s v="West"/>
    <s v="OFF-PA-10001804"/>
    <s v="Office Supplies"/>
    <s v="Paper"/>
    <s v="Xerox 195"/>
    <n v="20.04"/>
    <n v="3"/>
    <n v="0"/>
    <n v="9.6191999999999993"/>
  </r>
  <r>
    <n v="135"/>
    <s v="CA-2013-145583"/>
    <x v="0"/>
    <x v="63"/>
    <d v="2013-10-20T00:00:00"/>
    <s v="Standard Class"/>
    <s v="LC-16885"/>
    <s v="Lena Creighton"/>
    <s v="Consumer"/>
    <s v="United States"/>
    <s v="Roseville"/>
    <s v="California"/>
    <n v="95661"/>
    <s v="West"/>
    <s v="OFF-PA-10001736"/>
    <s v="Office Supplies"/>
    <s v="Paper"/>
    <s v="Xerox 1880"/>
    <n v="35.44"/>
    <n v="1"/>
    <n v="0"/>
    <n v="16.656799999999997"/>
  </r>
  <r>
    <n v="136"/>
    <s v="CA-2013-145583"/>
    <x v="0"/>
    <x v="63"/>
    <d v="2013-10-20T00:00:00"/>
    <s v="Standard Class"/>
    <s v="LC-16885"/>
    <s v="Lena Creighton"/>
    <s v="Consumer"/>
    <s v="United States"/>
    <s v="Roseville"/>
    <s v="California"/>
    <n v="95661"/>
    <s v="West"/>
    <s v="OFF-AR-10001149"/>
    <s v="Office Supplies"/>
    <s v="Art"/>
    <s v="Sanford Colorific Colored Pencils, 12/Box"/>
    <n v="11.52"/>
    <n v="4"/>
    <n v="0"/>
    <n v="3.4559999999999995"/>
  </r>
  <r>
    <n v="137"/>
    <s v="CA-2013-145583"/>
    <x v="0"/>
    <x v="63"/>
    <d v="2013-10-20T00:00:00"/>
    <s v="Standard Class"/>
    <s v="LC-16885"/>
    <s v="Lena Creighton"/>
    <s v="Consumer"/>
    <s v="United States"/>
    <s v="Roseville"/>
    <s v="California"/>
    <n v="95661"/>
    <s v="West"/>
    <s v="OFF-FA-10002988"/>
    <s v="Office Supplies"/>
    <s v="Fasteners"/>
    <s v="Ideal Clamps"/>
    <n v="4.0199999999999996"/>
    <n v="2"/>
    <n v="0"/>
    <n v="1.9697999999999998"/>
  </r>
  <r>
    <n v="138"/>
    <s v="CA-2013-145583"/>
    <x v="0"/>
    <x v="63"/>
    <d v="2013-10-20T00:00:00"/>
    <s v="Standard Class"/>
    <s v="LC-16885"/>
    <s v="Lena Creighton"/>
    <s v="Consumer"/>
    <s v="United States"/>
    <s v="Roseville"/>
    <s v="California"/>
    <n v="95661"/>
    <s v="West"/>
    <s v="OFF-BI-10004781"/>
    <s v="Office Supplies"/>
    <s v="Binders"/>
    <s v="GBC Wire Binding Strips"/>
    <n v="76.176000000000002"/>
    <n v="3"/>
    <n v="0.2"/>
    <n v="26.661599999999996"/>
  </r>
  <r>
    <n v="139"/>
    <s v="CA-2013-145583"/>
    <x v="0"/>
    <x v="63"/>
    <d v="2013-10-20T00:00:00"/>
    <s v="Standard Class"/>
    <s v="LC-16885"/>
    <s v="Lena Creighton"/>
    <s v="Consumer"/>
    <s v="United States"/>
    <s v="Roseville"/>
    <s v="California"/>
    <n v="95661"/>
    <s v="West"/>
    <s v="OFF-SU-10001218"/>
    <s v="Office Supplies"/>
    <s v="Supplies"/>
    <s v="Fiskars Softgrip Scissors"/>
    <n v="65.88"/>
    <n v="6"/>
    <n v="0"/>
    <n v="18.446400000000004"/>
  </r>
  <r>
    <n v="140"/>
    <s v="CA-2013-145583"/>
    <x v="0"/>
    <x v="63"/>
    <d v="2013-10-20T00:00:00"/>
    <s v="Standard Class"/>
    <s v="LC-16885"/>
    <s v="Lena Creighton"/>
    <s v="Consumer"/>
    <s v="United States"/>
    <s v="Roseville"/>
    <s v="California"/>
    <n v="95661"/>
    <s v="West"/>
    <s v="FUR-FU-10001706"/>
    <s v="Furniture"/>
    <s v="Furnishings"/>
    <s v="Longer-Life Soft White Bulbs"/>
    <n v="43.120000000000005"/>
    <n v="14"/>
    <n v="0"/>
    <n v="20.697599999999998"/>
  </r>
  <r>
    <n v="141"/>
    <s v="CA-2013-110366"/>
    <x v="0"/>
    <x v="64"/>
    <d v="2013-09-08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4-106180"/>
    <x v="3"/>
    <x v="65"/>
    <d v="2014-09-24T00:00:00"/>
    <s v="Standard Class"/>
    <s v="SH-19975"/>
    <s v="Sally Hughsby"/>
    <s v="Corporate"/>
    <s v="United States"/>
    <s v="San Francisco"/>
    <s v="California"/>
    <n v="94122"/>
    <s v="West"/>
    <s v="OFF-AR-10000940"/>
    <s v="Office Supplies"/>
    <s v="Art"/>
    <s v="Newell 343"/>
    <n v="8.82"/>
    <n v="3"/>
    <n v="0"/>
    <n v="2.3814000000000002"/>
  </r>
  <r>
    <n v="143"/>
    <s v="CA-2014-106180"/>
    <x v="3"/>
    <x v="65"/>
    <d v="2014-09-24T00:00:00"/>
    <s v="Standard Class"/>
    <s v="SH-19975"/>
    <s v="Sally Hughsby"/>
    <s v="Corporate"/>
    <s v="United States"/>
    <s v="San Francisco"/>
    <s v="California"/>
    <n v="94122"/>
    <s v="West"/>
    <s v="OFF-EN-10004030"/>
    <s v="Office Supplies"/>
    <s v="Envelopes"/>
    <s v="Convenience Packs of Business Envelopes"/>
    <n v="10.86"/>
    <n v="3"/>
    <n v="0"/>
    <n v="5.1042000000000005"/>
  </r>
  <r>
    <n v="144"/>
    <s v="CA-2014-106180"/>
    <x v="3"/>
    <x v="65"/>
    <d v="2014-09-24T00:00:00"/>
    <s v="Standard Class"/>
    <s v="SH-19975"/>
    <s v="Sally Hughsby"/>
    <s v="Corporate"/>
    <s v="United States"/>
    <s v="San Francisco"/>
    <s v="California"/>
    <n v="94122"/>
    <s v="West"/>
    <s v="OFF-PA-10004327"/>
    <s v="Office Supplies"/>
    <s v="Paper"/>
    <s v="Xerox 1911"/>
    <n v="143.69999999999999"/>
    <n v="3"/>
    <n v="0"/>
    <n v="68.975999999999999"/>
  </r>
  <r>
    <n v="145"/>
    <s v="CA-2014-155376"/>
    <x v="3"/>
    <x v="66"/>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2-110744"/>
    <x v="1"/>
    <x v="67"/>
    <d v="2012-09-12T00:00:00"/>
    <s v="Standard Class"/>
    <s v="HA-14920"/>
    <s v="Helen Andreada"/>
    <s v="Consumer"/>
    <s v="United States"/>
    <s v="Pasadena"/>
    <s v="California"/>
    <n v="91104"/>
    <s v="West"/>
    <s v="OFF-ST-10003656"/>
    <s v="Office Supplies"/>
    <s v="Storage"/>
    <s v="Safco Industrial Wire Shelving"/>
    <n v="671.93"/>
    <n v="7"/>
    <n v="0"/>
    <n v="20.157899999999998"/>
  </r>
  <r>
    <n v="147"/>
    <s v="CA-2011-110072"/>
    <x v="2"/>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3-114489"/>
    <x v="0"/>
    <x v="5"/>
    <d v="2013-12-10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3-114489"/>
    <x v="0"/>
    <x v="5"/>
    <d v="2013-12-10T00:00:00"/>
    <s v="Standard Class"/>
    <s v="JE-16165"/>
    <s v="Justin Ellison"/>
    <s v="Corporate"/>
    <s v="United States"/>
    <s v="Franklin"/>
    <s v="Wisconsin"/>
    <n v="53132"/>
    <s v="Central"/>
    <s v="TEC-PH-10001448"/>
    <s v="Technology"/>
    <s v="Phones"/>
    <s v="Anker Astro 15000mAh USB Portable Charger"/>
    <n v="149.97"/>
    <n v="3"/>
    <n v="0"/>
    <n v="5.9987999999999815"/>
  </r>
  <r>
    <n v="150"/>
    <s v="CA-2013-114489"/>
    <x v="0"/>
    <x v="5"/>
    <d v="2013-12-10T00:00:00"/>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3-114489"/>
    <x v="0"/>
    <x v="5"/>
    <d v="2013-12-10T00:00:00"/>
    <s v="Standard Class"/>
    <s v="JE-16165"/>
    <s v="Justin Ellison"/>
    <s v="Corporate"/>
    <s v="United States"/>
    <s v="Franklin"/>
    <s v="Wisconsin"/>
    <n v="53132"/>
    <s v="Central"/>
    <s v="OFF-BI-10002735"/>
    <s v="Office Supplies"/>
    <s v="Binders"/>
    <s v="GBC Prestige Therm-A-Bind Covers"/>
    <n v="171.55"/>
    <n v="5"/>
    <n v="0"/>
    <n v="80.628500000000003"/>
  </r>
  <r>
    <n v="152"/>
    <s v="CA-2013-158834"/>
    <x v="0"/>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3-158834"/>
    <x v="0"/>
    <x v="69"/>
    <d v="2013-03-17T00:00:00"/>
    <s v="First Class"/>
    <s v="TW-21025"/>
    <s v="Tamara Willingham"/>
    <s v="Home Office"/>
    <s v="United States"/>
    <s v="Scottsdale"/>
    <s v="Arizona"/>
    <n v="85254"/>
    <s v="West"/>
    <s v="TEC-PH-10001254"/>
    <s v="Technology"/>
    <s v="Phones"/>
    <s v="Jabra BIZ 2300 Duo QD Duo Corded Headset"/>
    <n v="203.184"/>
    <n v="2"/>
    <n v="0.2"/>
    <n v="15.238799999999991"/>
  </r>
  <r>
    <n v="154"/>
    <s v="CA-2012-124919"/>
    <x v="1"/>
    <x v="7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2-124919"/>
    <x v="1"/>
    <x v="70"/>
    <d v="2012-06-02T00:00:00"/>
    <s v="First Class"/>
    <s v="SP-20650"/>
    <s v="Stephanie Phelps"/>
    <s v="Corporate"/>
    <s v="United States"/>
    <s v="San Jose"/>
    <s v="California"/>
    <n v="95123"/>
    <s v="West"/>
    <s v="OFF-PA-10002254"/>
    <s v="Office Supplies"/>
    <s v="Paper"/>
    <s v="Xerox 1883"/>
    <n v="105.52"/>
    <n v="4"/>
    <n v="0"/>
    <n v="48.539199999999994"/>
  </r>
  <r>
    <n v="156"/>
    <s v="CA-2012-124919"/>
    <x v="1"/>
    <x v="7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2-118948"/>
    <x v="1"/>
    <x v="71"/>
    <d v="2012-06-03T00:00:00"/>
    <s v="Standard Class"/>
    <s v="NK-18490"/>
    <s v="Neil Knudson"/>
    <s v="Home Office"/>
    <s v="United States"/>
    <s v="Seattle"/>
    <s v="Washington"/>
    <n v="98105"/>
    <s v="West"/>
    <s v="OFF-AR-10001547"/>
    <s v="Office Supplies"/>
    <s v="Art"/>
    <s v="Newell 311"/>
    <n v="6.63"/>
    <n v="3"/>
    <n v="0"/>
    <n v="1.7901"/>
  </r>
  <r>
    <n v="158"/>
    <s v="CA-2011-104269"/>
    <x v="2"/>
    <x v="72"/>
    <d v="2011-03-06T00:00:00"/>
    <s v="Second Class"/>
    <s v="DB-13060"/>
    <s v="Dave Brooks"/>
    <s v="Consumer"/>
    <s v="United States"/>
    <s v="Seattle"/>
    <s v="Washington"/>
    <n v="98115"/>
    <s v="West"/>
    <s v="FUR-CH-10004063"/>
    <s v="Furniture"/>
    <s v="Chairs"/>
    <s v="Global Deluxe High-Back Manager's Chair"/>
    <n v="457.56800000000004"/>
    <n v="2"/>
    <n v="0.2"/>
    <n v="51.476399999999941"/>
  </r>
  <r>
    <n v="159"/>
    <s v="CA-2013-114104"/>
    <x v="0"/>
    <x v="73"/>
    <d v="2013-11-25T00:00:00"/>
    <s v="Standard Class"/>
    <s v="NP-18670"/>
    <s v="Nora Paige"/>
    <s v="Consumer"/>
    <s v="United States"/>
    <s v="Edmond"/>
    <s v="Oklahoma"/>
    <n v="73034"/>
    <s v="Central"/>
    <s v="OFF-LA-10002475"/>
    <s v="Office Supplies"/>
    <s v="Labels"/>
    <s v="Avery 519"/>
    <n v="14.62"/>
    <n v="2"/>
    <n v="0"/>
    <n v="6.8713999999999995"/>
  </r>
  <r>
    <n v="160"/>
    <s v="CA-2013-114104"/>
    <x v="0"/>
    <x v="73"/>
    <d v="2013-11-25T00:00:00"/>
    <s v="Standard Class"/>
    <s v="NP-18670"/>
    <s v="Nora Paige"/>
    <s v="Consumer"/>
    <s v="United States"/>
    <s v="Edmond"/>
    <s v="Oklahoma"/>
    <n v="73034"/>
    <s v="Central"/>
    <s v="TEC-PH-10004536"/>
    <s v="Technology"/>
    <s v="Phones"/>
    <s v="Avaya 5420 Digital phone"/>
    <n v="944.93000000000006"/>
    <n v="7"/>
    <n v="0"/>
    <n v="236.23250000000002"/>
  </r>
  <r>
    <n v="161"/>
    <s v="CA-2013-162733"/>
    <x v="0"/>
    <x v="74"/>
    <d v="2013-05-13T00:00:00"/>
    <s v="First Class"/>
    <s v="TT-21070"/>
    <s v="Ted Trevino"/>
    <s v="Consumer"/>
    <s v="United States"/>
    <s v="Los Angeles"/>
    <s v="California"/>
    <n v="90045"/>
    <s v="West"/>
    <s v="OFF-PA-10002751"/>
    <s v="Office Supplies"/>
    <s v="Paper"/>
    <s v="Xerox 1920"/>
    <n v="5.98"/>
    <n v="1"/>
    <n v="0"/>
    <n v="2.6909999999999998"/>
  </r>
  <r>
    <n v="162"/>
    <s v="CA-2012-119697"/>
    <x v="1"/>
    <x v="75"/>
    <d v="2012-12-31T00:00:00"/>
    <s v="Second Class"/>
    <s v="EM-13960"/>
    <s v="Eric Murdock"/>
    <s v="Consumer"/>
    <s v="United States"/>
    <s v="Philadelphia"/>
    <s v="Pennsylvania"/>
    <n v="19134"/>
    <s v="East"/>
    <s v="TEC-AC-10003657"/>
    <s v="Technology"/>
    <s v="Accessories"/>
    <s v="Lenovo 17-Key USB Numeric Keypad"/>
    <n v="54.384000000000007"/>
    <n v="2"/>
    <n v="0.2"/>
    <n v="1.359599999999995"/>
  </r>
  <r>
    <n v="163"/>
    <s v="CA-2013-154508"/>
    <x v="0"/>
    <x v="76"/>
    <d v="2013-11-21T00:00:00"/>
    <s v="Standard Class"/>
    <s v="RD-19900"/>
    <s v="Ruben Dartt"/>
    <s v="Consumer"/>
    <s v="United States"/>
    <s v="Carlsbad"/>
    <s v="New Mexico"/>
    <n v="88220"/>
    <s v="West"/>
    <s v="OFF-EN-10001990"/>
    <s v="Office Supplies"/>
    <s v="Envelopes"/>
    <s v="Staples"/>
    <n v="28.4"/>
    <n v="5"/>
    <n v="0"/>
    <n v="13.347999999999997"/>
  </r>
  <r>
    <n v="164"/>
    <s v="CA-2013-113817"/>
    <x v="0"/>
    <x v="77"/>
    <d v="2013-11-12T00:00:00"/>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1-139892"/>
    <x v="2"/>
    <x v="78"/>
    <d v="2011-09-12T00:00:00"/>
    <s v="Standard Class"/>
    <s v="BM-11140"/>
    <s v="Becky Martin"/>
    <s v="Consumer"/>
    <s v="United States"/>
    <s v="San Antonio"/>
    <s v="Texas"/>
    <n v="78207"/>
    <s v="Central"/>
    <s v="OFF-AR-10004441"/>
    <s v="Office Supplies"/>
    <s v="Art"/>
    <s v="BIC Brite Liner Highlighters"/>
    <n v="9.9359999999999999"/>
    <n v="3"/>
    <n v="0.2"/>
    <n v="2.7324000000000002"/>
  </r>
  <r>
    <n v="166"/>
    <s v="CA-2011-139892"/>
    <x v="2"/>
    <x v="78"/>
    <d v="2011-09-12T00:00:00"/>
    <s v="Standard Class"/>
    <s v="BM-11140"/>
    <s v="Becky Martin"/>
    <s v="Consumer"/>
    <s v="United States"/>
    <s v="San Antonio"/>
    <s v="Texas"/>
    <n v="78207"/>
    <s v="Central"/>
    <s v="TEC-MA-10000822"/>
    <s v="Technology"/>
    <s v="Machines"/>
    <s v="Lexmark MX611dhe Monochrome Laser Printer"/>
    <n v="8159.9519999999993"/>
    <n v="8"/>
    <n v="0.4"/>
    <n v="-1359.992000000002"/>
  </r>
  <r>
    <n v="167"/>
    <s v="CA-2011-139892"/>
    <x v="2"/>
    <x v="78"/>
    <d v="2011-09-12T00:00:00"/>
    <s v="Standard Class"/>
    <s v="BM-11140"/>
    <s v="Becky Martin"/>
    <s v="Consumer"/>
    <s v="United States"/>
    <s v="San Antonio"/>
    <s v="Texas"/>
    <n v="78207"/>
    <s v="Central"/>
    <s v="OFF-ST-10000991"/>
    <s v="Office Supplies"/>
    <s v="Storage"/>
    <s v="Space Solutions HD Industrial Steel Shelving."/>
    <n v="275.928"/>
    <n v="3"/>
    <n v="0.2"/>
    <n v="-58.634699999999995"/>
  </r>
  <r>
    <n v="168"/>
    <s v="CA-2011-139892"/>
    <x v="2"/>
    <x v="78"/>
    <d v="2011-09-12T00:00:00"/>
    <s v="Standard Class"/>
    <s v="BM-11140"/>
    <s v="Becky Martin"/>
    <s v="Consumer"/>
    <s v="United States"/>
    <s v="San Antonio"/>
    <s v="Texas"/>
    <n v="78207"/>
    <s v="Central"/>
    <s v="FUR-CH-10004287"/>
    <s v="Furniture"/>
    <s v="Chairs"/>
    <s v="SAFCO Arco Folding Chair"/>
    <n v="1740.0599999999997"/>
    <n v="9"/>
    <n v="0.3"/>
    <n v="-24.858000000000175"/>
  </r>
  <r>
    <n v="169"/>
    <s v="CA-2011-139892"/>
    <x v="2"/>
    <x v="78"/>
    <d v="2011-09-12T00:00:00"/>
    <s v="Standard Class"/>
    <s v="BM-11140"/>
    <s v="Becky Martin"/>
    <s v="Consumer"/>
    <s v="United States"/>
    <s v="San Antonio"/>
    <s v="Texas"/>
    <n v="78207"/>
    <s v="Central"/>
    <s v="OFF-AR-10002656"/>
    <s v="Office Supplies"/>
    <s v="Art"/>
    <s v="Sanford Liquid Accent Highlighters"/>
    <n v="32.064"/>
    <n v="6"/>
    <n v="0.2"/>
    <n v="6.8135999999999974"/>
  </r>
  <r>
    <n v="170"/>
    <s v="CA-2011-139892"/>
    <x v="2"/>
    <x v="78"/>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1-139892"/>
    <x v="2"/>
    <x v="78"/>
    <d v="2011-09-12T00:00:00"/>
    <s v="Standard Class"/>
    <s v="BM-11140"/>
    <s v="Becky Martin"/>
    <s v="Consumer"/>
    <s v="United States"/>
    <s v="San Antonio"/>
    <s v="Texas"/>
    <n v="78207"/>
    <s v="Central"/>
    <s v="TEC-PH-10003931"/>
    <s v="Technology"/>
    <s v="Phones"/>
    <s v="JBL Micro Wireless Portable Bluetooth Speaker"/>
    <n v="143.976"/>
    <n v="3"/>
    <n v="0.2"/>
    <n v="8.998500000000007"/>
  </r>
  <r>
    <n v="172"/>
    <s v="CA-2011-118962"/>
    <x v="2"/>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1-118962"/>
    <x v="2"/>
    <x v="79"/>
    <d v="2011-08-09T00:00:00"/>
    <s v="Standard Class"/>
    <s v="CS-12130"/>
    <s v="Chad Sievert"/>
    <s v="Consumer"/>
    <s v="United States"/>
    <s v="Los Angeles"/>
    <s v="California"/>
    <n v="90004"/>
    <s v="West"/>
    <s v="OFF-PA-10001144"/>
    <s v="Office Supplies"/>
    <s v="Paper"/>
    <s v="Xerox 1913"/>
    <n v="110.96"/>
    <n v="2"/>
    <n v="0"/>
    <n v="53.260799999999996"/>
  </r>
  <r>
    <n v="174"/>
    <s v="CA-2011-118962"/>
    <x v="2"/>
    <x v="79"/>
    <d v="2011-08-09T00:00:00"/>
    <s v="Standard Class"/>
    <s v="CS-12130"/>
    <s v="Chad Sievert"/>
    <s v="Consumer"/>
    <s v="United States"/>
    <s v="Los Angeles"/>
    <s v="California"/>
    <n v="90004"/>
    <s v="West"/>
    <s v="FUR-CH-10003817"/>
    <s v="Furniture"/>
    <s v="Chairs"/>
    <s v="Global Value Steno Chair, Gray"/>
    <n v="340.14400000000006"/>
    <n v="7"/>
    <n v="0.2"/>
    <n v="21.259"/>
  </r>
  <r>
    <n v="175"/>
    <s v="US-2011-100853"/>
    <x v="2"/>
    <x v="80"/>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1-100853"/>
    <x v="2"/>
    <x v="80"/>
    <d v="2011-09-19T00:00:00"/>
    <s v="Standard Class"/>
    <s v="JB-15400"/>
    <s v="Jennifer Braxton"/>
    <s v="Corporate"/>
    <s v="United States"/>
    <s v="Chicago"/>
    <s v="Illinois"/>
    <n v="60623"/>
    <s v="Central"/>
    <s v="OFF-LA-10003148"/>
    <s v="Office Supplies"/>
    <s v="Labels"/>
    <s v="Avery 51"/>
    <n v="20.16"/>
    <n v="4"/>
    <n v="0.2"/>
    <n v="6.5519999999999987"/>
  </r>
  <r>
    <n v="177"/>
    <s v="US-2014-152366"/>
    <x v="3"/>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2-101511"/>
    <x v="1"/>
    <x v="82"/>
    <d v="2012-11-23T00:00:00"/>
    <s v="Second Class"/>
    <s v="JE-15745"/>
    <s v="Joel Eaton"/>
    <s v="Consumer"/>
    <s v="United States"/>
    <s v="Newark"/>
    <s v="Ohio"/>
    <n v="43055"/>
    <s v="East"/>
    <s v="FUR-CH-10004698"/>
    <s v="Furniture"/>
    <s v="Chairs"/>
    <s v="Padded Folding Chairs, Black, 4/Carton"/>
    <n v="396.80200000000002"/>
    <n v="7"/>
    <n v="0.3"/>
    <n v="-11.337199999999939"/>
  </r>
  <r>
    <n v="179"/>
    <s v="US-2012-101511"/>
    <x v="1"/>
    <x v="82"/>
    <d v="2012-11-23T00:00:00"/>
    <s v="Second Class"/>
    <s v="JE-15745"/>
    <s v="Joel Eaton"/>
    <s v="Consumer"/>
    <s v="United States"/>
    <s v="Newark"/>
    <s v="Ohio"/>
    <n v="43055"/>
    <s v="East"/>
    <s v="OFF-SU-10002189"/>
    <s v="Office Supplies"/>
    <s v="Supplies"/>
    <s v="Acme Rosewood Handle Letter Opener"/>
    <n v="15.88"/>
    <n v="5"/>
    <n v="0.2"/>
    <n v="-3.771500000000001"/>
  </r>
  <r>
    <n v="180"/>
    <s v="CA-2012-137225"/>
    <x v="1"/>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1-166191"/>
    <x v="2"/>
    <x v="29"/>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1-166191"/>
    <x v="2"/>
    <x v="29"/>
    <d v="2011-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1-158274"/>
    <x v="2"/>
    <x v="84"/>
    <d v="2011-11-24T00:00:00"/>
    <s v="Second Class"/>
    <s v="RM-19675"/>
    <s v="Robert Marley"/>
    <s v="Home Office"/>
    <s v="United States"/>
    <s v="Monroe"/>
    <s v="Louisiana"/>
    <n v="71203"/>
    <s v="South"/>
    <s v="TEC-PH-10003273"/>
    <s v="Technology"/>
    <s v="Phones"/>
    <s v="AT&amp;T TR1909W"/>
    <n v="503.96"/>
    <n v="4"/>
    <n v="0"/>
    <n v="131.02960000000002"/>
  </r>
  <r>
    <n v="184"/>
    <s v="CA-2011-158274"/>
    <x v="2"/>
    <x v="84"/>
    <d v="2011-11-24T00:00:00"/>
    <s v="Second Class"/>
    <s v="RM-19675"/>
    <s v="Robert Marley"/>
    <s v="Home Office"/>
    <s v="United States"/>
    <s v="Monroe"/>
    <s v="Louisiana"/>
    <n v="71203"/>
    <s v="South"/>
    <s v="TEC-PH-10004896"/>
    <s v="Technology"/>
    <s v="Phones"/>
    <s v="Nokia Lumia 521 (T-Mobile)"/>
    <n v="149.94999999999999"/>
    <n v="5"/>
    <n v="0"/>
    <n v="41.986000000000004"/>
  </r>
  <r>
    <n v="185"/>
    <s v="CA-2011-158274"/>
    <x v="2"/>
    <x v="84"/>
    <d v="2011-11-24T00:00:00"/>
    <s v="Second Class"/>
    <s v="RM-19675"/>
    <s v="Robert Marley"/>
    <s v="Home Office"/>
    <s v="United States"/>
    <s v="Monroe"/>
    <s v="Louisiana"/>
    <n v="71203"/>
    <s v="South"/>
    <s v="TEC-AC-10002345"/>
    <s v="Technology"/>
    <s v="Accessories"/>
    <s v="HP Standard 104 key PS/2 Keyboard"/>
    <n v="29"/>
    <n v="2"/>
    <n v="0"/>
    <n v="7.25"/>
  </r>
  <r>
    <n v="186"/>
    <s v="CA-2013-105018"/>
    <x v="0"/>
    <x v="85"/>
    <d v="2013-12-03T00:00:00"/>
    <s v="Standard Class"/>
    <s v="SK-19990"/>
    <s v="Sally Knutson"/>
    <s v="Consumer"/>
    <s v="United States"/>
    <s v="Fairfield"/>
    <s v="Connecticut"/>
    <n v="6824"/>
    <s v="East"/>
    <s v="OFF-BI-10001890"/>
    <s v="Office Supplies"/>
    <s v="Binders"/>
    <s v="Avery Poly Binder Pockets"/>
    <n v="7.16"/>
    <n v="2"/>
    <n v="0"/>
    <n v="3.4367999999999999"/>
  </r>
  <r>
    <n v="187"/>
    <s v="CA-2011-123260"/>
    <x v="2"/>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3-157000"/>
    <x v="0"/>
    <x v="87"/>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3-157000"/>
    <x v="0"/>
    <x v="87"/>
    <d v="2013-07-23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2-102281"/>
    <x v="1"/>
    <x v="88"/>
    <d v="2012-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2-102281"/>
    <x v="1"/>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s v="New York"/>
    <n v="10035"/>
    <s v="East"/>
    <s v="OFF-PA-10000061"/>
    <s v="Office Supplies"/>
    <s v="Paper"/>
    <s v="Xerox 205"/>
    <n v="51.84"/>
    <n v="8"/>
    <n v="0"/>
    <n v="24.883200000000002"/>
  </r>
  <r>
    <n v="193"/>
    <s v="CA-2012-102281"/>
    <x v="1"/>
    <x v="88"/>
    <d v="2012-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2-102281"/>
    <x v="1"/>
    <x v="88"/>
    <d v="2012-10-14T00:00:00"/>
    <s v="First Class"/>
    <s v="MP-17470"/>
    <s v="Mark Packer"/>
    <s v="Home Office"/>
    <s v="United States"/>
    <s v="New York City"/>
    <s v="New York"/>
    <n v="10035"/>
    <s v="East"/>
    <s v="OFF-AR-10003514"/>
    <s v="Office Supplies"/>
    <s v="Art"/>
    <s v="4009 Highlighters by Sanford"/>
    <n v="19.899999999999999"/>
    <n v="5"/>
    <n v="0"/>
    <n v="6.5669999999999984"/>
  </r>
  <r>
    <n v="195"/>
    <s v="CA-2012-131457"/>
    <x v="1"/>
    <x v="89"/>
    <d v="2012-11-06T00:00:00"/>
    <s v="Standard Class"/>
    <s v="MZ-17515"/>
    <s v="Mary Zewe"/>
    <s v="Corporate"/>
    <s v="United States"/>
    <s v="Redlands"/>
    <s v="California"/>
    <n v="92374"/>
    <s v="West"/>
    <s v="OFF-EN-10001509"/>
    <s v="Office Supplies"/>
    <s v="Envelopes"/>
    <s v="Poly String Tie Envelopes"/>
    <n v="14.280000000000001"/>
    <n v="7"/>
    <n v="0"/>
    <n v="6.7115999999999989"/>
  </r>
  <r>
    <n v="196"/>
    <s v="CA-2011-140004"/>
    <x v="2"/>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1-140004"/>
    <x v="2"/>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4-107720"/>
    <x v="3"/>
    <x v="44"/>
    <d v="2014-11-14T00:00:00"/>
    <s v="Standard Class"/>
    <s v="VM-21685"/>
    <s v="Valerie Mitchum"/>
    <s v="Home Office"/>
    <s v="United States"/>
    <s v="Westfield"/>
    <s v="New Jersey"/>
    <n v="7090"/>
    <s v="East"/>
    <s v="OFF-ST-10001414"/>
    <s v="Office Supplies"/>
    <s v="Storage"/>
    <s v="Decoflex Hanging Personal Folder File"/>
    <n v="46.26"/>
    <n v="3"/>
    <n v="0"/>
    <n v="12.0276"/>
  </r>
  <r>
    <n v="199"/>
    <s v="US-2014-124303"/>
    <x v="3"/>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4-124303"/>
    <x v="3"/>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4-105074"/>
    <x v="3"/>
    <x v="92"/>
    <d v="2014-06-30T00:00:00"/>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1-133690"/>
    <x v="2"/>
    <x v="93"/>
    <d v="2011-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1-133690"/>
    <x v="2"/>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4-116701"/>
    <x v="3"/>
    <x v="94"/>
    <d v="2014-12-22T00:00:00"/>
    <s v="Second Class"/>
    <s v="LC-17140"/>
    <s v="Logan Currie"/>
    <s v="Consumer"/>
    <s v="United States"/>
    <s v="Dallas"/>
    <s v="Texas"/>
    <n v="75220"/>
    <s v="Central"/>
    <s v="OFF-AP-10003217"/>
    <s v="Office Supplies"/>
    <s v="Appliances"/>
    <s v="Eureka Sanitaire  Commercial Upright"/>
    <n v="66.283999999999992"/>
    <n v="2"/>
    <n v="0.8"/>
    <n v="-178.96680000000001"/>
  </r>
  <r>
    <n v="205"/>
    <s v="CA-2014-126382"/>
    <x v="3"/>
    <x v="95"/>
    <d v="2014-06-08T00:00:00"/>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4-108329"/>
    <x v="3"/>
    <x v="34"/>
    <d v="2014-12-15T00:00:00"/>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4-135860"/>
    <x v="3"/>
    <x v="96"/>
    <d v="2014-12-08T00:00:00"/>
    <s v="Standard Class"/>
    <s v="JH-15985"/>
    <s v="Joseph Holt"/>
    <s v="Consumer"/>
    <s v="United States"/>
    <s v="Saginaw"/>
    <s v="Michigan"/>
    <n v="48601"/>
    <s v="Central"/>
    <s v="OFF-ST-10000642"/>
    <s v="Office Supplies"/>
    <s v="Storage"/>
    <s v="Tennsco Lockers, Gray"/>
    <n v="83.92"/>
    <n v="4"/>
    <n v="0"/>
    <n v="5.8743999999999943"/>
  </r>
  <r>
    <n v="208"/>
    <s v="CA-2014-135860"/>
    <x v="3"/>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4-135860"/>
    <x v="3"/>
    <x v="96"/>
    <d v="2014-12-08T00:00:00"/>
    <s v="Standard Class"/>
    <s v="JH-15985"/>
    <s v="Joseph Holt"/>
    <s v="Consumer"/>
    <s v="United States"/>
    <s v="Saginaw"/>
    <s v="Michigan"/>
    <n v="48601"/>
    <s v="Central"/>
    <s v="OFF-BI-10003274"/>
    <s v="Office Supplies"/>
    <s v="Binders"/>
    <s v="Avery Durable Slant Ring Binders, No Labels"/>
    <n v="15.92"/>
    <n v="4"/>
    <n v="0"/>
    <n v="7.4824000000000002"/>
  </r>
  <r>
    <n v="210"/>
    <s v="CA-2014-135860"/>
    <x v="3"/>
    <x v="96"/>
    <d v="2014-12-08T00:00:00"/>
    <s v="Standard Class"/>
    <s v="JH-15985"/>
    <s v="Joseph Holt"/>
    <s v="Consumer"/>
    <s v="United States"/>
    <s v="Saginaw"/>
    <s v="Michigan"/>
    <n v="48601"/>
    <s v="Central"/>
    <s v="OFF-FA-10000134"/>
    <s v="Office Supplies"/>
    <s v="Fasteners"/>
    <s v="Advantus Push Pins, Aluminum Head"/>
    <n v="52.29"/>
    <n v="9"/>
    <n v="0"/>
    <n v="16.209899999999998"/>
  </r>
  <r>
    <n v="211"/>
    <s v="CA-2014-135860"/>
    <x v="3"/>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35"/>
  </r>
  <r>
    <n v="212"/>
    <s v="CA-2012-101007"/>
    <x v="1"/>
    <x v="97"/>
    <d v="2012-02-13T00:00:00"/>
    <s v="Second Class"/>
    <s v="MS-17980"/>
    <s v="Michael Stewart"/>
    <s v="Corporate"/>
    <s v="United States"/>
    <s v="Dallas"/>
    <s v="Texas"/>
    <n v="75220"/>
    <s v="Central"/>
    <s v="TEC-AC-10001266"/>
    <s v="Technology"/>
    <s v="Accessories"/>
    <s v="Memorex Micro Travel Drive 8 GB"/>
    <n v="20.8"/>
    <n v="2"/>
    <n v="0.2"/>
    <n v="6.4999999999999991"/>
  </r>
  <r>
    <n v="213"/>
    <s v="CA-2012-146262"/>
    <x v="1"/>
    <x v="98"/>
    <d v="2012-01-09T00:00:00"/>
    <s v="Standard Class"/>
    <s v="VW-21775"/>
    <s v="Victoria Wilson"/>
    <s v="Corporate"/>
    <s v="United States"/>
    <s v="Medina"/>
    <s v="Ohio"/>
    <n v="44256"/>
    <s v="East"/>
    <s v="OFF-LA-10004544"/>
    <s v="Office Supplies"/>
    <s v="Labels"/>
    <s v="Avery 505"/>
    <n v="23.680000000000003"/>
    <n v="2"/>
    <n v="0.2"/>
    <n v="8.879999999999999"/>
  </r>
  <r>
    <n v="214"/>
    <s v="CA-2012-146262"/>
    <x v="1"/>
    <x v="98"/>
    <d v="2012-01-09T00:00:00"/>
    <s v="Standard Class"/>
    <s v="VW-21775"/>
    <s v="Victoria Wilson"/>
    <s v="Corporate"/>
    <s v="United States"/>
    <s v="Medina"/>
    <s v="Ohio"/>
    <n v="44256"/>
    <s v="East"/>
    <s v="FUR-BO-10004695"/>
    <s v="Furniture"/>
    <s v="Bookcases"/>
    <s v="O'Sullivan 2-Door Barrister Bookcase in Odessa Pine"/>
    <n v="452.45"/>
    <n v="5"/>
    <n v="0.5"/>
    <n v="-244.32300000000006"/>
  </r>
  <r>
    <n v="215"/>
    <s v="CA-2012-146262"/>
    <x v="1"/>
    <x v="98"/>
    <d v="2012-01-09T00:00:00"/>
    <s v="Standard Class"/>
    <s v="VW-21775"/>
    <s v="Victoria Wilson"/>
    <s v="Corporate"/>
    <s v="United States"/>
    <s v="Medina"/>
    <s v="Ohio"/>
    <n v="44256"/>
    <s v="East"/>
    <s v="TEC-PH-10002844"/>
    <s v="Technology"/>
    <s v="Phones"/>
    <s v="Speck Products Candyshell Flip Case"/>
    <n v="62.981999999999999"/>
    <n v="3"/>
    <n v="0.4"/>
    <n v="-14.695800000000006"/>
  </r>
  <r>
    <n v="216"/>
    <s v="CA-2012-146262"/>
    <x v="1"/>
    <x v="98"/>
    <d v="2012-01-09T00:00:00"/>
    <s v="Standard Class"/>
    <s v="VW-21775"/>
    <s v="Victoria Wilson"/>
    <s v="Corporate"/>
    <s v="United States"/>
    <s v="Medina"/>
    <s v="Ohio"/>
    <n v="44256"/>
    <s v="East"/>
    <s v="TEC-MA-10000864"/>
    <s v="Technology"/>
    <s v="Machines"/>
    <s v="Cisco 9971 IP Video Phone Charcoal"/>
    <n v="1188.0000000000002"/>
    <n v="9"/>
    <n v="0.7"/>
    <n v="-950.40000000000009"/>
  </r>
  <r>
    <n v="217"/>
    <s v="CA-2012-146262"/>
    <x v="1"/>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3-130162"/>
    <x v="0"/>
    <x v="99"/>
    <d v="2013-11-02T00:00:00"/>
    <s v="Standard Class"/>
    <s v="JH-15910"/>
    <s v="Jonathan Howell"/>
    <s v="Consumer"/>
    <s v="United States"/>
    <s v="Los Angeles"/>
    <s v="California"/>
    <n v="90032"/>
    <s v="West"/>
    <s v="OFF-ST-10001328"/>
    <s v="Office Supplies"/>
    <s v="Storage"/>
    <s v="Personal Filing Tote with Lid, Black/Gray"/>
    <n v="93.06"/>
    <n v="6"/>
    <n v="0"/>
    <n v="26.056800000000003"/>
  </r>
  <r>
    <n v="219"/>
    <s v="CA-2013-130162"/>
    <x v="0"/>
    <x v="99"/>
    <d v="2013-11-02T00:00:00"/>
    <s v="Standard Class"/>
    <s v="JH-15910"/>
    <s v="Jonathan Howell"/>
    <s v="Consumer"/>
    <s v="United States"/>
    <s v="Los Angeles"/>
    <s v="California"/>
    <n v="90032"/>
    <s v="West"/>
    <s v="TEC-PH-10002563"/>
    <s v="Technology"/>
    <s v="Phones"/>
    <s v="Adtran 1202752G1"/>
    <n v="302.37599999999998"/>
    <n v="3"/>
    <n v="0.2"/>
    <n v="22.678200000000018"/>
  </r>
  <r>
    <n v="220"/>
    <s v="CA-2012-169397"/>
    <x v="1"/>
    <x v="100"/>
    <d v="2012-12-27T00:00:00"/>
    <s v="First Class"/>
    <s v="JB-15925"/>
    <s v="Joni Blumstein"/>
    <s v="Consumer"/>
    <s v="United States"/>
    <s v="Dublin"/>
    <s v="Ohio"/>
    <n v="43017"/>
    <s v="East"/>
    <s v="OFF-FA-10000585"/>
    <s v="Office Supplies"/>
    <s v="Fasteners"/>
    <s v="OIC Bulk Pack Metal Binder Clips"/>
    <n v="5.5840000000000005"/>
    <n v="2"/>
    <n v="0.2"/>
    <n v="1.8147999999999997"/>
  </r>
  <r>
    <n v="221"/>
    <s v="CA-2012-169397"/>
    <x v="1"/>
    <x v="100"/>
    <d v="2012-12-27T00:00:00"/>
    <s v="First Class"/>
    <s v="JB-15925"/>
    <s v="Joni Blumstein"/>
    <s v="Consumer"/>
    <s v="United States"/>
    <s v="Dublin"/>
    <s v="Ohio"/>
    <n v="43017"/>
    <s v="East"/>
    <s v="OFF-PA-10004000"/>
    <s v="Office Supplies"/>
    <s v="Paper"/>
    <s v="While You Were Out Pads, 50 per Pad, 4 x 5 1/4, Green Cycle"/>
    <n v="22.704000000000004"/>
    <n v="6"/>
    <n v="0.2"/>
    <n v="8.2302"/>
  </r>
  <r>
    <n v="222"/>
    <s v="CA-2012-169397"/>
    <x v="1"/>
    <x v="100"/>
    <d v="2012-12-27T00:00:00"/>
    <s v="First Class"/>
    <s v="JB-15925"/>
    <s v="Joni Blumstein"/>
    <s v="Consumer"/>
    <s v="United States"/>
    <s v="Dublin"/>
    <s v="Ohio"/>
    <n v="43017"/>
    <s v="East"/>
    <s v="OFF-BI-10002852"/>
    <s v="Office Supplies"/>
    <s v="Binders"/>
    <s v="Ibico Standard Transparent Covers"/>
    <n v="19.776000000000003"/>
    <n v="4"/>
    <n v="0.7"/>
    <n v="-13.843199999999996"/>
  </r>
  <r>
    <n v="223"/>
    <s v="CA-2012-169397"/>
    <x v="1"/>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2-169397"/>
    <x v="1"/>
    <x v="100"/>
    <d v="2012-12-27T00:00:00"/>
    <s v="First Class"/>
    <s v="JB-15925"/>
    <s v="Joni Blumstein"/>
    <s v="Consumer"/>
    <s v="United States"/>
    <s v="Dublin"/>
    <s v="Ohio"/>
    <n v="43017"/>
    <s v="East"/>
    <s v="TEC-MA-10001148"/>
    <s v="Technology"/>
    <s v="Machines"/>
    <s v="Swingline SM12-08 MicroCut Jam Free Shredder"/>
    <n v="479.98800000000006"/>
    <n v="4"/>
    <n v="0.7"/>
    <n v="-383.99040000000002"/>
  </r>
  <r>
    <n v="225"/>
    <s v="CA-2012-169397"/>
    <x v="1"/>
    <x v="100"/>
    <d v="2012-12-27T00:00:00"/>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2-163055"/>
    <x v="1"/>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2-163055"/>
    <x v="1"/>
    <x v="101"/>
    <d v="2012-08-16T00:00:00"/>
    <s v="Standard Class"/>
    <s v="DS-13180"/>
    <s v="David Smith"/>
    <s v="Corporate"/>
    <s v="United States"/>
    <s v="Detroit"/>
    <s v="Michigan"/>
    <n v="48227"/>
    <s v="Central"/>
    <s v="FUR-TA-10003748"/>
    <s v="Furniture"/>
    <s v="Tables"/>
    <s v="Bevis 36 x 72 Conference Tables"/>
    <n v="622.44999999999993"/>
    <n v="5"/>
    <n v="0"/>
    <n v="136.93899999999999"/>
  </r>
  <r>
    <n v="228"/>
    <s v="CA-2012-163055"/>
    <x v="1"/>
    <x v="101"/>
    <d v="2012-08-16T00:00:00"/>
    <s v="Standard Class"/>
    <s v="DS-13180"/>
    <s v="David Smith"/>
    <s v="Corporate"/>
    <s v="United States"/>
    <s v="Detroit"/>
    <s v="Michigan"/>
    <n v="48227"/>
    <s v="Central"/>
    <s v="OFF-ST-10002485"/>
    <s v="Office Supplies"/>
    <s v="Storage"/>
    <s v="Rogers Deluxe File Chest"/>
    <n v="21.98"/>
    <n v="1"/>
    <n v="0"/>
    <n v="0.21979999999999933"/>
  </r>
  <r>
    <n v="229"/>
    <s v="US-2012-145436"/>
    <x v="1"/>
    <x v="102"/>
    <d v="2012-03-04T00:00:00"/>
    <s v="Standard Class"/>
    <s v="VD-21670"/>
    <s v="Valerie Dominguez"/>
    <s v="Consumer"/>
    <s v="United States"/>
    <s v="Columbia"/>
    <s v="Tennessee"/>
    <n v="38401"/>
    <s v="South"/>
    <s v="FUR-CH-10004860"/>
    <s v="Furniture"/>
    <s v="Chairs"/>
    <s v="Global Low Back Tilter Chair"/>
    <n v="161.56800000000001"/>
    <n v="2"/>
    <n v="0.2"/>
    <n v="-28.274400000000021"/>
  </r>
  <r>
    <n v="230"/>
    <s v="US-2012-145436"/>
    <x v="1"/>
    <x v="102"/>
    <d v="2012-03-04T00:00:00"/>
    <s v="Standard Class"/>
    <s v="VD-21670"/>
    <s v="Valerie Dominguez"/>
    <s v="Consumer"/>
    <s v="United States"/>
    <s v="Columbia"/>
    <s v="Tennessee"/>
    <n v="38401"/>
    <s v="South"/>
    <s v="FUR-CH-10004477"/>
    <s v="Furniture"/>
    <s v="Chairs"/>
    <s v="Global Push Button Manager's Chair, Indigo"/>
    <n v="389.69600000000003"/>
    <n v="8"/>
    <n v="0.2"/>
    <n v="43.840799999999973"/>
  </r>
  <r>
    <n v="231"/>
    <s v="US-2011-156216"/>
    <x v="2"/>
    <x v="103"/>
    <d v="2011-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4-100930"/>
    <x v="3"/>
    <x v="104"/>
    <d v="2014-04-13T00:00:00"/>
    <s v="Standard Class"/>
    <s v="CS-12400"/>
    <s v="Christopher Schild"/>
    <s v="Home Office"/>
    <s v="United States"/>
    <s v="Tampa"/>
    <s v="Florida"/>
    <n v="33614"/>
    <s v="South"/>
    <s v="FUR-TA-10001705"/>
    <s v="Furniture"/>
    <s v="Tables"/>
    <s v="Bush Advantage Collection Round Conference Table"/>
    <n v="233.86"/>
    <n v="2"/>
    <n v="0.45"/>
    <n v="-102.04800000000003"/>
  </r>
  <r>
    <n v="233"/>
    <s v="US-2014-100930"/>
    <x v="3"/>
    <x v="104"/>
    <d v="2014-04-13T00:00:00"/>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4-100930"/>
    <x v="3"/>
    <x v="104"/>
    <d v="2014-04-13T00:00:00"/>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4-100930"/>
    <x v="3"/>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4-100930"/>
    <x v="3"/>
    <x v="104"/>
    <d v="2014-04-13T00:00:00"/>
    <s v="Standard Class"/>
    <s v="CS-12400"/>
    <s v="Christopher Schild"/>
    <s v="Home Office"/>
    <s v="United States"/>
    <s v="Tampa"/>
    <s v="Florida"/>
    <n v="33614"/>
    <s v="South"/>
    <s v="TEC-AC-10003832"/>
    <s v="Technology"/>
    <s v="Accessories"/>
    <s v="Logitech P710e Mobile Speakerphone"/>
    <n v="617.97600000000011"/>
    <n v="3"/>
    <n v="0.2"/>
    <n v="-7.724700000000098"/>
  </r>
  <r>
    <n v="237"/>
    <s v="CA-2014-160514"/>
    <x v="3"/>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3-157749"/>
    <x v="0"/>
    <x v="30"/>
    <d v="2013-06-10T00:00:00"/>
    <s v="Second Class"/>
    <s v="KL-16645"/>
    <s v="Ken Lonsdale"/>
    <s v="Consumer"/>
    <s v="United States"/>
    <s v="Chicago"/>
    <s v="Illinois"/>
    <n v="60610"/>
    <s v="Central"/>
    <s v="OFF-PA-10003349"/>
    <s v="Office Supplies"/>
    <s v="Paper"/>
    <s v="Xerox 1957"/>
    <n v="25.920000000000005"/>
    <n v="5"/>
    <n v="0.2"/>
    <n v="9.3960000000000008"/>
  </r>
  <r>
    <n v="239"/>
    <s v="CA-2013-157749"/>
    <x v="0"/>
    <x v="30"/>
    <d v="2013-06-10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3-157749"/>
    <x v="0"/>
    <x v="30"/>
    <d v="2013-06-10T00:00:00"/>
    <s v="Second Class"/>
    <s v="KL-16645"/>
    <s v="Ken Lonsdale"/>
    <s v="Consumer"/>
    <s v="United States"/>
    <s v="Chicago"/>
    <s v="Illinois"/>
    <n v="60610"/>
    <s v="Central"/>
    <s v="FUR-FU-10004351"/>
    <s v="Furniture"/>
    <s v="Furnishings"/>
    <s v="Staples"/>
    <n v="11.688000000000001"/>
    <n v="3"/>
    <n v="0.6"/>
    <n v="-4.6751999999999985"/>
  </r>
  <r>
    <n v="241"/>
    <s v="CA-2013-157749"/>
    <x v="0"/>
    <x v="30"/>
    <d v="2013-06-10T00:00:00"/>
    <s v="Second Class"/>
    <s v="KL-16645"/>
    <s v="Ken Lonsdale"/>
    <s v="Consumer"/>
    <s v="United States"/>
    <s v="Chicago"/>
    <s v="Illinois"/>
    <n v="60610"/>
    <s v="Central"/>
    <s v="TEC-PH-10000011"/>
    <s v="Technology"/>
    <s v="Phones"/>
    <s v="PureGear Roll-On Screen Protector"/>
    <n v="31.983999999999998"/>
    <n v="2"/>
    <n v="0.2"/>
    <n v="11.194399999999998"/>
  </r>
  <r>
    <n v="242"/>
    <s v="CA-2013-157749"/>
    <x v="0"/>
    <x v="30"/>
    <d v="2013-06-10T00:00:00"/>
    <s v="Second Class"/>
    <s v="KL-16645"/>
    <s v="Ken Lonsdale"/>
    <s v="Consumer"/>
    <s v="United States"/>
    <s v="Chicago"/>
    <s v="Illinois"/>
    <n v="60610"/>
    <s v="Central"/>
    <s v="FUR-TA-10002607"/>
    <s v="Furniture"/>
    <s v="Tables"/>
    <s v="KI Conference Tables"/>
    <n v="177.22499999999999"/>
    <n v="5"/>
    <n v="0.5"/>
    <n v="-120.51299999999998"/>
  </r>
  <r>
    <n v="243"/>
    <s v="CA-2013-157749"/>
    <x v="0"/>
    <x v="30"/>
    <d v="2013-06-10T00:00:00"/>
    <s v="Second Class"/>
    <s v="KL-16645"/>
    <s v="Ken Lonsdale"/>
    <s v="Consumer"/>
    <s v="United States"/>
    <s v="Chicago"/>
    <s v="Illinois"/>
    <n v="60610"/>
    <s v="Central"/>
    <s v="FUR-FU-10002505"/>
    <s v="Furniture"/>
    <s v="Furnishings"/>
    <s v="Eldon 100 Class Desk Accessories"/>
    <n v="4.0440000000000005"/>
    <n v="3"/>
    <n v="0.6"/>
    <n v="-2.8307999999999995"/>
  </r>
  <r>
    <n v="244"/>
    <s v="CA-2013-157749"/>
    <x v="0"/>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1-131926"/>
    <x v="2"/>
    <x v="106"/>
    <d v="2011-06-06T00:00:00"/>
    <s v="Second Class"/>
    <s v="DW-13480"/>
    <s v="Dianna Wilson"/>
    <s v="Home Office"/>
    <s v="United States"/>
    <s v="Lakeville"/>
    <s v="Minnesota"/>
    <n v="55044"/>
    <s v="Central"/>
    <s v="FUR-CH-10004063"/>
    <s v="Furniture"/>
    <s v="Chairs"/>
    <s v="Global Deluxe High-Back Manager's Chair"/>
    <n v="2001.8600000000001"/>
    <n v="7"/>
    <n v="0"/>
    <n v="580.53939999999989"/>
  </r>
  <r>
    <n v="246"/>
    <s v="CA-2011-131926"/>
    <x v="2"/>
    <x v="106"/>
    <d v="2011-06-06T00:00:00"/>
    <s v="Second Class"/>
    <s v="DW-13480"/>
    <s v="Dianna Wilson"/>
    <s v="Home Office"/>
    <s v="United States"/>
    <s v="Lakeville"/>
    <s v="Minnesota"/>
    <n v="55044"/>
    <s v="Central"/>
    <s v="OFF-ST-10002276"/>
    <s v="Office Supplies"/>
    <s v="Storage"/>
    <s v="Safco Steel Mobile File Cart"/>
    <n v="166.72"/>
    <n v="2"/>
    <n v="0"/>
    <n v="41.680000000000007"/>
  </r>
  <r>
    <n v="247"/>
    <s v="CA-2011-131926"/>
    <x v="2"/>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1-131926"/>
    <x v="2"/>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1-131926"/>
    <x v="2"/>
    <x v="106"/>
    <d v="2011-06-06T00:00:00"/>
    <s v="Second Class"/>
    <s v="DW-13480"/>
    <s v="Dianna Wilson"/>
    <s v="Home Office"/>
    <s v="United States"/>
    <s v="Lakeville"/>
    <s v="Minnesota"/>
    <n v="55044"/>
    <s v="Central"/>
    <s v="OFF-PA-10000061"/>
    <s v="Office Supplies"/>
    <s v="Paper"/>
    <s v="Xerox 205"/>
    <n v="25.92"/>
    <n v="4"/>
    <n v="0"/>
    <n v="12.441600000000001"/>
  </r>
  <r>
    <n v="250"/>
    <s v="CA-2013-154739"/>
    <x v="0"/>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3-145625"/>
    <x v="0"/>
    <x v="108"/>
    <d v="2013-09-18T00:00:00"/>
    <s v="Standard Class"/>
    <s v="KC-16540"/>
    <s v="Kelly Collister"/>
    <s v="Consumer"/>
    <s v="United States"/>
    <s v="San Diego"/>
    <s v="California"/>
    <n v="92037"/>
    <s v="West"/>
    <s v="TEC-AC-10003832"/>
    <s v="Technology"/>
    <s v="Accessories"/>
    <s v="Logitech P710e Mobile Speakerphone"/>
    <n v="3347.37"/>
    <n v="13"/>
    <n v="0"/>
    <n v="636.0002999999997"/>
  </r>
  <r>
    <n v="253"/>
    <s v="CA-2013-146941"/>
    <x v="0"/>
    <x v="107"/>
    <d v="2013-12-14T00:00:00"/>
    <s v="First Class"/>
    <s v="DL-13315"/>
    <s v="Delfina Latchford"/>
    <s v="Consumer"/>
    <s v="United States"/>
    <s v="New York City"/>
    <s v="New York"/>
    <n v="10024"/>
    <s v="East"/>
    <s v="OFF-ST-10001228"/>
    <s v="Office Supplies"/>
    <s v="Storage"/>
    <s v="Fellowes Personal Hanging Folder Files, Navy"/>
    <n v="80.58"/>
    <n v="6"/>
    <n v="0"/>
    <n v="22.562400000000004"/>
  </r>
  <r>
    <n v="254"/>
    <s v="CA-2013-146941"/>
    <x v="0"/>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2-159982"/>
    <x v="1"/>
    <x v="109"/>
    <d v="2012-12-04T00:00:00"/>
    <s v="Standard Class"/>
    <s v="DR-12880"/>
    <s v="Dan Reichenbach"/>
    <s v="Corporate"/>
    <s v="United States"/>
    <s v="Chicago"/>
    <s v="Illinois"/>
    <n v="60623"/>
    <s v="Central"/>
    <s v="FUR-FU-10002505"/>
    <s v="Furniture"/>
    <s v="Furnishings"/>
    <s v="Eldon 100 Class Desk Accessories"/>
    <n v="12.132000000000001"/>
    <n v="9"/>
    <n v="0.6"/>
    <n v="-8.4923999999999982"/>
  </r>
  <r>
    <n v="256"/>
    <s v="US-2012-159982"/>
    <x v="1"/>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2-159982"/>
    <x v="1"/>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2-159982"/>
    <x v="1"/>
    <x v="109"/>
    <d v="2012-12-04T00:00:00"/>
    <s v="Standard Class"/>
    <s v="DR-12880"/>
    <s v="Dan Reichenbach"/>
    <s v="Corporate"/>
    <s v="United States"/>
    <s v="Chicago"/>
    <s v="Illinois"/>
    <n v="60623"/>
    <s v="Central"/>
    <s v="TEC-PH-10001580"/>
    <s v="Technology"/>
    <s v="Phones"/>
    <s v="Logitech Mobile Speakerphone P710e - speaker phone"/>
    <n v="647.904"/>
    <n v="6"/>
    <n v="0.2"/>
    <n v="56.691599999999966"/>
  </r>
  <r>
    <n v="259"/>
    <s v="CA-2014-163139"/>
    <x v="3"/>
    <x v="96"/>
    <d v="2014-12-04T00:00:00"/>
    <s v="Second Class"/>
    <s v="CC-12670"/>
    <s v="Craig Carreira"/>
    <s v="Consumer"/>
    <s v="United States"/>
    <s v="New York City"/>
    <s v="New York"/>
    <n v="10009"/>
    <s v="East"/>
    <s v="TEC-AC-10000290"/>
    <s v="Technology"/>
    <s v="Accessories"/>
    <s v="Sabrent 4-Port USB 2.0 Hub"/>
    <n v="20.37"/>
    <n v="3"/>
    <n v="0"/>
    <n v="6.9258000000000006"/>
  </r>
  <r>
    <n v="260"/>
    <s v="CA-2014-163139"/>
    <x v="3"/>
    <x v="96"/>
    <d v="2014-12-04T00:00:00"/>
    <s v="Second Class"/>
    <s v="CC-12670"/>
    <s v="Craig Carreira"/>
    <s v="Consumer"/>
    <s v="United States"/>
    <s v="New York City"/>
    <s v="New York"/>
    <n v="10009"/>
    <s v="East"/>
    <s v="OFF-ST-10002790"/>
    <s v="Office Supplies"/>
    <s v="Storage"/>
    <s v="Safco Industrial Shelving"/>
    <n v="221.54999999999998"/>
    <n v="3"/>
    <n v="0"/>
    <n v="6.6465000000000174"/>
  </r>
  <r>
    <n v="261"/>
    <s v="CA-2014-163139"/>
    <x v="3"/>
    <x v="96"/>
    <d v="2014-12-04T00:00:00"/>
    <s v="Second Class"/>
    <s v="CC-12670"/>
    <s v="Craig Carreira"/>
    <s v="Consumer"/>
    <s v="United States"/>
    <s v="New York City"/>
    <s v="New York"/>
    <n v="10009"/>
    <s v="East"/>
    <s v="OFF-BI-10003460"/>
    <s v="Office Supplies"/>
    <s v="Binders"/>
    <s v="Acco 3-Hole Punch"/>
    <n v="17.52"/>
    <n v="5"/>
    <n v="0.2"/>
    <n v="6.1319999999999988"/>
  </r>
  <r>
    <n v="262"/>
    <s v="US-2014-155299"/>
    <x v="3"/>
    <x v="110"/>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1-106992"/>
    <x v="2"/>
    <x v="111"/>
    <d v="2011-09-21T00:00:00"/>
    <s v="Second Class"/>
    <s v="SB-20290"/>
    <s v="Sean Braxton"/>
    <s v="Corporate"/>
    <s v="United States"/>
    <s v="Houston"/>
    <s v="Texas"/>
    <n v="77036"/>
    <s v="Central"/>
    <s v="TEC-MA-10000822"/>
    <s v="Technology"/>
    <s v="Machines"/>
    <s v="Lexmark MX611dhe Monochrome Laser Printer"/>
    <n v="3059.982"/>
    <n v="3"/>
    <n v="0.4"/>
    <n v="-509.99700000000075"/>
  </r>
  <r>
    <n v="264"/>
    <s v="US-2011-106992"/>
    <x v="2"/>
    <x v="111"/>
    <d v="2011-09-21T00:00:00"/>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3-125318"/>
    <x v="0"/>
    <x v="112"/>
    <d v="2013-06-14T00:00:00"/>
    <s v="Standard Class"/>
    <s v="RC-19825"/>
    <s v="Roy Collins"/>
    <s v="Consumer"/>
    <s v="United States"/>
    <s v="Chicago"/>
    <s v="Illinois"/>
    <n v="60610"/>
    <s v="Central"/>
    <s v="TEC-PH-10001433"/>
    <s v="Technology"/>
    <s v="Phones"/>
    <s v="Cisco Small Business SPA 502G VoIP phone"/>
    <n v="328.22399999999999"/>
    <n v="4"/>
    <n v="0.2"/>
    <n v="28.7196"/>
  </r>
  <r>
    <n v="266"/>
    <s v="CA-2012-155040"/>
    <x v="1"/>
    <x v="113"/>
    <d v="2012-11-15T00:00:00"/>
    <s v="Standard Class"/>
    <s v="AH-10210"/>
    <s v="Alan Hwang"/>
    <s v="Consumer"/>
    <s v="United States"/>
    <s v="Brentwood"/>
    <s v="California"/>
    <n v="94513"/>
    <s v="West"/>
    <s v="TEC-AC-10004469"/>
    <s v="Technology"/>
    <s v="Accessories"/>
    <s v="Microsoft Sculpt Comfort Mouse"/>
    <n v="79.900000000000006"/>
    <n v="2"/>
    <n v="0"/>
    <n v="35.156000000000006"/>
  </r>
  <r>
    <n v="267"/>
    <s v="CA-2014-136826"/>
    <x v="3"/>
    <x v="114"/>
    <d v="2014-06-21T00:00:00"/>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3-111010"/>
    <x v="0"/>
    <x v="115"/>
    <d v="2013-01-28T00:00:00"/>
    <s v="Standard Class"/>
    <s v="PG-18895"/>
    <s v="Paul Gonzalez"/>
    <s v="Consumer"/>
    <s v="United States"/>
    <s v="Morristown"/>
    <s v="New Jersey"/>
    <n v="7960"/>
    <s v="East"/>
    <s v="OFF-FA-10003472"/>
    <s v="Office Supplies"/>
    <s v="Fasteners"/>
    <s v="Bagged Rubber Bands"/>
    <n v="7.5600000000000005"/>
    <n v="6"/>
    <n v="0"/>
    <n v="0.3024"/>
  </r>
  <r>
    <n v="269"/>
    <s v="US-2014-145366"/>
    <x v="3"/>
    <x v="34"/>
    <d v="2014-12-14T00:00:00"/>
    <s v="Standard Class"/>
    <s v="CA-12310"/>
    <s v="Christine Abelman"/>
    <s v="Corporate"/>
    <s v="United States"/>
    <s v="Cincinnati"/>
    <s v="Ohio"/>
    <n v="45231"/>
    <s v="East"/>
    <s v="OFF-ST-10004180"/>
    <s v="Office Supplies"/>
    <s v="Storage"/>
    <s v="Safco Commercial Shelving"/>
    <n v="37.207999999999998"/>
    <n v="1"/>
    <n v="0.2"/>
    <n v="-7.4416000000000011"/>
  </r>
  <r>
    <n v="270"/>
    <s v="US-2014-145366"/>
    <x v="3"/>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4-163979"/>
    <x v="3"/>
    <x v="116"/>
    <d v="2015-01-03T00:00:00"/>
    <s v="Second Class"/>
    <s v="KH-16690"/>
    <s v="Kristen Hastings"/>
    <s v="Corporate"/>
    <s v="United States"/>
    <s v="San Francisco"/>
    <s v="California"/>
    <n v="94110"/>
    <s v="West"/>
    <s v="OFF-ST-10003208"/>
    <s v="Office Supplies"/>
    <s v="Storage"/>
    <s v="Adjustable Depth Letter/Legal Cart"/>
    <n v="725.84"/>
    <n v="4"/>
    <n v="0"/>
    <n v="210.4935999999999"/>
  </r>
  <r>
    <n v="272"/>
    <s v="CA-2012-155334"/>
    <x v="1"/>
    <x v="117"/>
    <d v="2012-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2-155334"/>
    <x v="1"/>
    <x v="117"/>
    <d v="2012-07-31T00:00:00"/>
    <s v="First Class"/>
    <s v="HA-14920"/>
    <s v="Helen Andreada"/>
    <s v="Consumer"/>
    <s v="United States"/>
    <s v="San Francisco"/>
    <s v="California"/>
    <n v="94109"/>
    <s v="West"/>
    <s v="FUR-FU-10003274"/>
    <s v="Furniture"/>
    <s v="Furnishings"/>
    <s v="Regeneration Desk Collection"/>
    <n v="5.28"/>
    <n v="3"/>
    <n v="0"/>
    <n v="2.3232000000000004"/>
  </r>
  <r>
    <n v="274"/>
    <s v="CA-2012-155334"/>
    <x v="1"/>
    <x v="117"/>
    <d v="2012-07-31T00:00:00"/>
    <s v="First Class"/>
    <s v="HA-14920"/>
    <s v="Helen Andreada"/>
    <s v="Consumer"/>
    <s v="United States"/>
    <s v="San Francisco"/>
    <s v="California"/>
    <n v="94109"/>
    <s v="West"/>
    <s v="OFF-BI-10002557"/>
    <s v="Office Supplies"/>
    <s v="Binders"/>
    <s v="Presstex Flexible Ring Binders"/>
    <n v="10.92"/>
    <n v="3"/>
    <n v="0.2"/>
    <n v="4.0949999999999989"/>
  </r>
  <r>
    <n v="275"/>
    <s v="CA-2014-118136"/>
    <x v="3"/>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4-118136"/>
    <x v="3"/>
    <x v="118"/>
    <d v="2014-09-18T00:00:00"/>
    <s v="First Class"/>
    <s v="BB-10990"/>
    <s v="Barry Blumstein"/>
    <s v="Corporate"/>
    <s v="United States"/>
    <s v="Inglewood"/>
    <s v="California"/>
    <n v="90301"/>
    <s v="West"/>
    <s v="OFF-AR-10001427"/>
    <s v="Office Supplies"/>
    <s v="Art"/>
    <s v="Newell 330"/>
    <n v="5.98"/>
    <n v="1"/>
    <n v="0"/>
    <n v="1.5548000000000002"/>
  </r>
  <r>
    <n v="277"/>
    <s v="CA-2014-132976"/>
    <x v="3"/>
    <x v="119"/>
    <d v="2014-10-18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4-132976"/>
    <x v="3"/>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4-132976"/>
    <x v="3"/>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4-132976"/>
    <x v="3"/>
    <x v="119"/>
    <d v="2014-10-18T00:00:00"/>
    <s v="Standard Class"/>
    <s v="AG-10495"/>
    <s v="Andrew Gjertsen"/>
    <s v="Corporate"/>
    <s v="United States"/>
    <s v="Philadelphia"/>
    <s v="Pennsylvania"/>
    <n v="19140"/>
    <s v="East"/>
    <s v="OFF-LA-10002043"/>
    <s v="Office Supplies"/>
    <s v="Labels"/>
    <s v="Avery 489"/>
    <n v="24.839999999999996"/>
    <n v="3"/>
    <n v="0.2"/>
    <n v="8.6940000000000008"/>
  </r>
  <r>
    <n v="281"/>
    <s v="US-2012-161991"/>
    <x v="1"/>
    <x v="120"/>
    <d v="2012-09-28T00:00:00"/>
    <s v="Second Class"/>
    <s v="SC-20725"/>
    <s v="Steven Cartwright"/>
    <s v="Consumer"/>
    <s v="United States"/>
    <s v="Houston"/>
    <s v="Texas"/>
    <n v="77070"/>
    <s v="Central"/>
    <s v="OFF-BI-10004967"/>
    <s v="Office Supplies"/>
    <s v="Binders"/>
    <s v="Round Ring Binders"/>
    <n v="2.0799999999999996"/>
    <n v="5"/>
    <n v="0.8"/>
    <n v="-3.4320000000000004"/>
  </r>
  <r>
    <n v="282"/>
    <s v="US-2012-161991"/>
    <x v="1"/>
    <x v="120"/>
    <d v="2012-09-28T00:00:00"/>
    <s v="Second Class"/>
    <s v="SC-20725"/>
    <s v="Steven Cartwright"/>
    <s v="Consumer"/>
    <s v="United States"/>
    <s v="Houston"/>
    <s v="Texas"/>
    <n v="77070"/>
    <s v="Central"/>
    <s v="TEC-PH-10001760"/>
    <s v="Technology"/>
    <s v="Phones"/>
    <s v="Bose SoundLink Bluetooth Speaker"/>
    <n v="1114.4000000000001"/>
    <n v="7"/>
    <n v="0.2"/>
    <n v="376.11"/>
  </r>
  <r>
    <n v="283"/>
    <s v="CA-2012-130890"/>
    <x v="1"/>
    <x v="121"/>
    <d v="2012-11-06T00:00:00"/>
    <s v="Standard Class"/>
    <s v="JO-15280"/>
    <s v="Jas O'Carroll"/>
    <s v="Consumer"/>
    <s v="United States"/>
    <s v="Los Angeles"/>
    <s v="California"/>
    <n v="90004"/>
    <s v="West"/>
    <s v="FUR-TA-10002903"/>
    <s v="Furniture"/>
    <s v="Tables"/>
    <s v="Bevis Round Bullnose 29&quot; High Table Top"/>
    <n v="1038.8399999999999"/>
    <n v="5"/>
    <n v="0.2"/>
    <n v="51.942000000000007"/>
  </r>
  <r>
    <n v="284"/>
    <s v="CA-2012-130883"/>
    <x v="1"/>
    <x v="120"/>
    <d v="2012-10-02T00:00:00"/>
    <s v="Standard Class"/>
    <s v="TB-21520"/>
    <s v="Tracy Blumstein"/>
    <s v="Consumer"/>
    <s v="United States"/>
    <s v="Portland"/>
    <s v="Oregon"/>
    <n v="97206"/>
    <s v="West"/>
    <s v="OFF-PA-10000474"/>
    <s v="Office Supplies"/>
    <s v="Paper"/>
    <s v="Staples"/>
    <n v="141.76"/>
    <n v="5"/>
    <n v="0.2"/>
    <n v="47.843999999999994"/>
  </r>
  <r>
    <n v="285"/>
    <s v="CA-2012-130883"/>
    <x v="1"/>
    <x v="120"/>
    <d v="2012-10-02T00:00:00"/>
    <s v="Standard Class"/>
    <s v="TB-21520"/>
    <s v="Tracy Blumstein"/>
    <s v="Consumer"/>
    <s v="United States"/>
    <s v="Portland"/>
    <s v="Oregon"/>
    <n v="97206"/>
    <s v="West"/>
    <s v="TEC-AC-10001956"/>
    <s v="Technology"/>
    <s v="Accessories"/>
    <s v="Microsoft Arc Touch Mouse"/>
    <n v="239.80000000000004"/>
    <n v="5"/>
    <n v="0.2"/>
    <n v="47.959999999999987"/>
  </r>
  <r>
    <n v="286"/>
    <s v="CA-2012-130883"/>
    <x v="1"/>
    <x v="120"/>
    <d v="2012-10-02T00:00:00"/>
    <s v="Standard Class"/>
    <s v="TB-21520"/>
    <s v="Tracy Blumstein"/>
    <s v="Consumer"/>
    <s v="United States"/>
    <s v="Portland"/>
    <s v="Oregon"/>
    <n v="97206"/>
    <s v="West"/>
    <s v="OFF-PA-10004100"/>
    <s v="Office Supplies"/>
    <s v="Paper"/>
    <s v="Xerox 216"/>
    <n v="31.104000000000006"/>
    <n v="6"/>
    <n v="0.2"/>
    <n v="10.8864"/>
  </r>
  <r>
    <n v="287"/>
    <s v="CA-2013-112697"/>
    <x v="0"/>
    <x v="122"/>
    <d v="2013-12-21T00:00:00"/>
    <s v="Second Class"/>
    <s v="AH-10195"/>
    <s v="Alan Haines"/>
    <s v="Corporate"/>
    <s v="United States"/>
    <s v="Tamarac"/>
    <s v="Florida"/>
    <n v="33319"/>
    <s v="South"/>
    <s v="OFF-BI-10000778"/>
    <s v="Office Supplies"/>
    <s v="Binders"/>
    <s v="GBC VeloBinder Electric Binding Machine"/>
    <n v="254.05800000000002"/>
    <n v="7"/>
    <n v="0.7"/>
    <n v="-169.3719999999999"/>
  </r>
  <r>
    <n v="288"/>
    <s v="CA-2013-112697"/>
    <x v="0"/>
    <x v="122"/>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3-112697"/>
    <x v="0"/>
    <x v="122"/>
    <d v="2013-12-21T00:00:00"/>
    <s v="Second Class"/>
    <s v="AH-10195"/>
    <s v="Alan Haines"/>
    <s v="Corporate"/>
    <s v="United States"/>
    <s v="Tamarac"/>
    <s v="Florida"/>
    <n v="33319"/>
    <s v="South"/>
    <s v="OFF-SU-10000646"/>
    <s v="Office Supplies"/>
    <s v="Supplies"/>
    <s v="Premier Automatic Letter Opener"/>
    <n v="961.48000000000013"/>
    <n v="5"/>
    <n v="0.2"/>
    <n v="-204.31449999999995"/>
  </r>
  <r>
    <n v="290"/>
    <s v="CA-2013-110772"/>
    <x v="0"/>
    <x v="73"/>
    <d v="2013-11-25T00:00:00"/>
    <s v="Second Class"/>
    <s v="NZ-18565"/>
    <s v="Nick Zandusky"/>
    <s v="Home Office"/>
    <s v="United States"/>
    <s v="Columbus"/>
    <s v="Ohio"/>
    <n v="43229"/>
    <s v="East"/>
    <s v="OFF-FA-10002983"/>
    <s v="Office Supplies"/>
    <s v="Fasteners"/>
    <s v="Advantus SlideClip Paper Clips"/>
    <n v="19.096"/>
    <n v="7"/>
    <n v="0.2"/>
    <n v="6.6835999999999993"/>
  </r>
  <r>
    <n v="291"/>
    <s v="CA-2013-110772"/>
    <x v="0"/>
    <x v="73"/>
    <d v="2013-11-25T00:00:00"/>
    <s v="Second Class"/>
    <s v="NZ-18565"/>
    <s v="Nick Zandusky"/>
    <s v="Home Office"/>
    <s v="United States"/>
    <s v="Columbus"/>
    <s v="Ohio"/>
    <n v="43229"/>
    <s v="East"/>
    <s v="OFF-LA-10004689"/>
    <s v="Office Supplies"/>
    <s v="Labels"/>
    <s v="Avery 512"/>
    <n v="18.496000000000002"/>
    <n v="8"/>
    <n v="0.2"/>
    <n v="6.2423999999999999"/>
  </r>
  <r>
    <n v="292"/>
    <s v="CA-2013-110772"/>
    <x v="0"/>
    <x v="73"/>
    <d v="2013-11-25T00:00:00"/>
    <s v="Second Class"/>
    <s v="NZ-18565"/>
    <s v="Nick Zandusky"/>
    <s v="Home Office"/>
    <s v="United States"/>
    <s v="Columbus"/>
    <s v="Ohio"/>
    <n v="43229"/>
    <s v="East"/>
    <s v="TEC-AC-10002001"/>
    <s v="Technology"/>
    <s v="Accessories"/>
    <s v="Logitech Wireless Gaming Headset G930"/>
    <n v="255.98400000000004"/>
    <n v="2"/>
    <n v="0.2"/>
    <n v="54.396600000000007"/>
  </r>
  <r>
    <n v="293"/>
    <s v="CA-2013-110772"/>
    <x v="0"/>
    <x v="73"/>
    <d v="2013-11-25T00:00:00"/>
    <s v="Second Class"/>
    <s v="NZ-18565"/>
    <s v="Nick Zandusky"/>
    <s v="Home Office"/>
    <s v="United States"/>
    <s v="Columbus"/>
    <s v="Ohio"/>
    <n v="43229"/>
    <s v="East"/>
    <s v="FUR-BO-10004709"/>
    <s v="Furniture"/>
    <s v="Bookcases"/>
    <s v="Bush Westfield Collection Bookcases, Medium Cherry Finish"/>
    <n v="86.97"/>
    <n v="3"/>
    <n v="0.5"/>
    <n v="-48.703199999999995"/>
  </r>
  <r>
    <n v="294"/>
    <s v="CA-2011-111451"/>
    <x v="2"/>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1-111451"/>
    <x v="2"/>
    <x v="58"/>
    <d v="2011-12-28T00:00:00"/>
    <s v="First Class"/>
    <s v="KL-16555"/>
    <s v="Kelly Lampkin"/>
    <s v="Corporate"/>
    <s v="United States"/>
    <s v="Colorado Springs"/>
    <s v="Colorado"/>
    <n v="80906"/>
    <s v="West"/>
    <s v="FUR-CH-10001891"/>
    <s v="Furniture"/>
    <s v="Chairs"/>
    <s v="Global Deluxe Office Fabric Chairs"/>
    <n v="230.35200000000003"/>
    <n v="3"/>
    <n v="0.2"/>
    <n v="20.155800000000013"/>
  </r>
  <r>
    <n v="296"/>
    <s v="CA-2011-111451"/>
    <x v="2"/>
    <x v="58"/>
    <d v="2011-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1-111451"/>
    <x v="2"/>
    <x v="58"/>
    <d v="2011-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1-111451"/>
    <x v="2"/>
    <x v="58"/>
    <d v="2011-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3-142545"/>
    <x v="0"/>
    <x v="99"/>
    <d v="2013-11-04T00:00:00"/>
    <s v="Standard Class"/>
    <s v="JD-15895"/>
    <s v="Jonathan Doherty"/>
    <s v="Corporate"/>
    <s v="United States"/>
    <s v="Belleville"/>
    <s v="New Jersey"/>
    <n v="7109"/>
    <s v="East"/>
    <s v="OFF-PA-10002105"/>
    <s v="Office Supplies"/>
    <s v="Paper"/>
    <s v="Xerox 223"/>
    <n v="32.400000000000006"/>
    <n v="5"/>
    <n v="0"/>
    <n v="15.552000000000001"/>
  </r>
  <r>
    <n v="300"/>
    <s v="CA-2013-142545"/>
    <x v="0"/>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3-142545"/>
    <x v="0"/>
    <x v="99"/>
    <d v="2013-11-04T00:00:00"/>
    <s v="Standard Class"/>
    <s v="JD-15895"/>
    <s v="Jonathan Doherty"/>
    <s v="Corporate"/>
    <s v="United States"/>
    <s v="Belleville"/>
    <s v="New Jersey"/>
    <n v="7109"/>
    <s v="East"/>
    <s v="OFF-PA-10004243"/>
    <s v="Office Supplies"/>
    <s v="Paper"/>
    <s v="Xerox 1939"/>
    <n v="56.91"/>
    <n v="3"/>
    <n v="0"/>
    <n v="27.316799999999997"/>
  </r>
  <r>
    <n v="302"/>
    <s v="CA-2013-142545"/>
    <x v="0"/>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3-142545"/>
    <x v="0"/>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4-152380"/>
    <x v="3"/>
    <x v="123"/>
    <d v="2014-11-24T00:00:00"/>
    <s v="Standard Class"/>
    <s v="JH-15910"/>
    <s v="Jonathan Howell"/>
    <s v="Consumer"/>
    <s v="United States"/>
    <s v="Chicago"/>
    <s v="Illinois"/>
    <n v="60623"/>
    <s v="Central"/>
    <s v="FUR-TA-10002533"/>
    <s v="Furniture"/>
    <s v="Tables"/>
    <s v="BPI Conference Tables"/>
    <n v="219.07500000000002"/>
    <n v="3"/>
    <n v="0.5"/>
    <n v="-131.44500000000005"/>
  </r>
  <r>
    <n v="305"/>
    <s v="CA-2012-144253"/>
    <x v="1"/>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1-130960"/>
    <x v="2"/>
    <x v="125"/>
    <d v="2012-01-04T00:00:00"/>
    <s v="Standard Class"/>
    <s v="KB-16600"/>
    <s v="Ken Brennan"/>
    <s v="Corporate"/>
    <s v="United States"/>
    <s v="Taylor"/>
    <s v="Michigan"/>
    <n v="48180"/>
    <s v="Central"/>
    <s v="OFF-AR-10003651"/>
    <s v="Office Supplies"/>
    <s v="Art"/>
    <s v="Newell 350"/>
    <n v="9.84"/>
    <n v="3"/>
    <n v="0"/>
    <n v="2.8535999999999988"/>
  </r>
  <r>
    <n v="307"/>
    <s v="CA-2011-111003"/>
    <x v="2"/>
    <x v="106"/>
    <d v="2011-06-06T00:00:00"/>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1-111003"/>
    <x v="2"/>
    <x v="106"/>
    <d v="2011-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4-126774"/>
    <x v="3"/>
    <x v="4"/>
    <d v="2014-04-18T00:00:00"/>
    <s v="First Class"/>
    <s v="SH-20395"/>
    <s v="Shahid Hopkins"/>
    <s v="Consumer"/>
    <s v="United States"/>
    <s v="Arlington"/>
    <s v="Virginia"/>
    <n v="22204"/>
    <s v="South"/>
    <s v="OFF-AR-10002804"/>
    <s v="Office Supplies"/>
    <s v="Art"/>
    <s v="Faber Castell Col-Erase Pencils"/>
    <n v="4.8899999999999997"/>
    <n v="1"/>
    <n v="0"/>
    <n v="2.0049000000000001"/>
  </r>
  <r>
    <n v="310"/>
    <s v="CA-2013-142902"/>
    <x v="0"/>
    <x v="126"/>
    <d v="2013-09-15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3-142902"/>
    <x v="0"/>
    <x v="126"/>
    <d v="2013-09-15T00:00:00"/>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3-142902"/>
    <x v="0"/>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3-142902"/>
    <x v="0"/>
    <x v="126"/>
    <d v="2013-09-15T00:00:00"/>
    <s v="Second Class"/>
    <s v="BP-11185"/>
    <s v="Ben Peterman"/>
    <s v="Corporate"/>
    <s v="United States"/>
    <s v="Arvada"/>
    <s v="Colorado"/>
    <n v="80004"/>
    <s v="West"/>
    <s v="OFF-LA-10000634"/>
    <s v="Office Supplies"/>
    <s v="Labels"/>
    <s v="Avery 509"/>
    <n v="6.2640000000000002"/>
    <n v="3"/>
    <n v="0.2"/>
    <n v="2.0358000000000001"/>
  </r>
  <r>
    <n v="314"/>
    <s v="CA-2011-120887"/>
    <x v="2"/>
    <x v="127"/>
    <d v="2011-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1-167850"/>
    <x v="2"/>
    <x v="128"/>
    <d v="2011-08-16T00:00:00"/>
    <s v="Standard Class"/>
    <s v="AG-10525"/>
    <s v="Andy Gerbode"/>
    <s v="Corporate"/>
    <s v="United States"/>
    <s v="Saint Petersburg"/>
    <s v="Florida"/>
    <n v="33710"/>
    <s v="South"/>
    <s v="TEC-PH-10002398"/>
    <s v="Technology"/>
    <s v="Phones"/>
    <s v="AT&amp;T 1070 Corded Phone"/>
    <n v="178.38400000000001"/>
    <n v="2"/>
    <n v="0.2"/>
    <n v="22.297999999999973"/>
  </r>
  <r>
    <n v="316"/>
    <s v="CA-2011-167850"/>
    <x v="2"/>
    <x v="128"/>
    <d v="2011-08-16T00:00:00"/>
    <s v="Standard Class"/>
    <s v="AG-10525"/>
    <s v="Andy Gerbode"/>
    <s v="Corporate"/>
    <s v="United States"/>
    <s v="Saint Petersburg"/>
    <s v="Florida"/>
    <n v="33710"/>
    <s v="South"/>
    <s v="OFF-PA-10001937"/>
    <s v="Office Supplies"/>
    <s v="Paper"/>
    <s v="Xerox 21"/>
    <n v="15.552000000000003"/>
    <n v="3"/>
    <n v="0.2"/>
    <n v="5.4432"/>
  </r>
  <r>
    <n v="317"/>
    <s v="CA-2011-164259"/>
    <x v="2"/>
    <x v="129"/>
    <d v="2011-12-30T00:00:00"/>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1-164973"/>
    <x v="2"/>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1-164973"/>
    <x v="2"/>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1-164973"/>
    <x v="2"/>
    <x v="130"/>
    <d v="2011-11-09T00:00:00"/>
    <s v="Standard Class"/>
    <s v="NM-18445"/>
    <s v="Nathan Mautz"/>
    <s v="Home Office"/>
    <s v="United States"/>
    <s v="New York City"/>
    <s v="New York"/>
    <n v="10024"/>
    <s v="East"/>
    <s v="TEC-PH-10004093"/>
    <s v="Technology"/>
    <s v="Phones"/>
    <s v="Panasonic Kx-TS550"/>
    <n v="275.94"/>
    <n v="6"/>
    <n v="0"/>
    <n v="80.022599999999997"/>
  </r>
  <r>
    <n v="321"/>
    <s v="CA-2011-164973"/>
    <x v="2"/>
    <x v="130"/>
    <d v="2011-11-09T00:00:00"/>
    <s v="Standard Class"/>
    <s v="NM-18445"/>
    <s v="Nathan Mautz"/>
    <s v="Home Office"/>
    <s v="United States"/>
    <s v="New York City"/>
    <s v="New York"/>
    <n v="10024"/>
    <s v="East"/>
    <s v="TEC-AC-10000892"/>
    <s v="Technology"/>
    <s v="Accessories"/>
    <s v="NETGEAR N750 Dual Band Wi-Fi Gigabit Router"/>
    <n v="360"/>
    <n v="4"/>
    <n v="0"/>
    <n v="129.6"/>
  </r>
  <r>
    <n v="322"/>
    <s v="CA-2011-164973"/>
    <x v="2"/>
    <x v="130"/>
    <d v="2011-11-09T00:00:00"/>
    <s v="Standard Class"/>
    <s v="NM-18445"/>
    <s v="Nathan Mautz"/>
    <s v="Home Office"/>
    <s v="United States"/>
    <s v="New York City"/>
    <s v="New York"/>
    <n v="10024"/>
    <s v="East"/>
    <s v="OFF-ST-10002974"/>
    <s v="Office Supplies"/>
    <s v="Storage"/>
    <s v="Trav-L-File Heavy-Duty Shuttle II, Black"/>
    <n v="43.57"/>
    <n v="1"/>
    <n v="0"/>
    <n v="13.070999999999998"/>
  </r>
  <r>
    <n v="323"/>
    <s v="CA-2011-156601"/>
    <x v="2"/>
    <x v="111"/>
    <d v="2011-09-24T00:00:00"/>
    <s v="Standard Class"/>
    <s v="FA-14230"/>
    <s v="Frank Atkinson"/>
    <s v="Corporate"/>
    <s v="United States"/>
    <s v="Long Beach"/>
    <s v="California"/>
    <n v="90805"/>
    <s v="West"/>
    <s v="OFF-FA-10000624"/>
    <s v="Office Supplies"/>
    <s v="Fasteners"/>
    <s v="OIC Binder Clips"/>
    <n v="7.16"/>
    <n v="2"/>
    <n v="0"/>
    <n v="3.58"/>
  </r>
  <r>
    <n v="324"/>
    <s v="CA-2013-162138"/>
    <x v="0"/>
    <x v="131"/>
    <d v="2013-04-28T00:00:00"/>
    <s v="Standard Class"/>
    <s v="GK-14620"/>
    <s v="Grace Kelly"/>
    <s v="Corporate"/>
    <s v="United States"/>
    <s v="Hesperia"/>
    <s v="California"/>
    <n v="92345"/>
    <s v="West"/>
    <s v="OFF-BI-10004593"/>
    <s v="Office Supplies"/>
    <s v="Binders"/>
    <s v="Ibico Laser Imprintable Binding System Covers"/>
    <n v="251.52"/>
    <n v="6"/>
    <n v="0.2"/>
    <n v="81.744"/>
  </r>
  <r>
    <n v="325"/>
    <s v="CA-2013-162138"/>
    <x v="0"/>
    <x v="131"/>
    <d v="2013-04-28T00:00:00"/>
    <s v="Standard Class"/>
    <s v="GK-14620"/>
    <s v="Grace Kelly"/>
    <s v="Corporate"/>
    <s v="United States"/>
    <s v="Hesperia"/>
    <s v="California"/>
    <n v="92345"/>
    <s v="West"/>
    <s v="TEC-AC-10001908"/>
    <s v="Technology"/>
    <s v="Accessories"/>
    <s v="Logitech Wireless Headset h800"/>
    <n v="99.99"/>
    <n v="1"/>
    <n v="0"/>
    <n v="34.996499999999997"/>
  </r>
  <r>
    <n v="326"/>
    <s v="CA-2014-153339"/>
    <x v="3"/>
    <x v="132"/>
    <d v="2014-11-06T00:00:00"/>
    <s v="Second Class"/>
    <s v="DJ-13510"/>
    <s v="Don Jones"/>
    <s v="Corporate"/>
    <s v="United States"/>
    <s v="Murfreesboro"/>
    <s v="Tennessee"/>
    <n v="37130"/>
    <s v="South"/>
    <s v="FUR-FU-10001967"/>
    <s v="Furniture"/>
    <s v="Furnishings"/>
    <s v="Telescoping Adjustable Floor Lamp"/>
    <n v="15.991999999999999"/>
    <n v="1"/>
    <n v="0.2"/>
    <n v="0.99949999999999894"/>
  </r>
  <r>
    <n v="327"/>
    <s v="US-2013-141544"/>
    <x v="0"/>
    <x v="133"/>
    <d v="2013-09-02T00:00:00"/>
    <s v="First Class"/>
    <s v="PO-18850"/>
    <s v="Patrick O'Brill"/>
    <s v="Consumer"/>
    <s v="United States"/>
    <s v="Philadelphia"/>
    <s v="Pennsylvania"/>
    <n v="19143"/>
    <s v="East"/>
    <s v="TEC-PH-10003645"/>
    <s v="Technology"/>
    <s v="Phones"/>
    <s v="Aastra 57i VoIP phone"/>
    <n v="290.89800000000002"/>
    <n v="3"/>
    <n v="0.4"/>
    <n v="-67.876199999999997"/>
  </r>
  <r>
    <n v="328"/>
    <s v="US-2013-141544"/>
    <x v="0"/>
    <x v="133"/>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3-141544"/>
    <x v="0"/>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3-141544"/>
    <x v="0"/>
    <x v="133"/>
    <d v="2013-09-02T00:00:00"/>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3-141544"/>
    <x v="0"/>
    <x v="133"/>
    <d v="2013-09-02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3-150147"/>
    <x v="0"/>
    <x v="134"/>
    <d v="2013-04-30T00:00:00"/>
    <s v="Second Class"/>
    <s v="JL-15850"/>
    <s v="John Lucas"/>
    <s v="Consumer"/>
    <s v="United States"/>
    <s v="Philadelphia"/>
    <s v="Pennsylvania"/>
    <n v="19134"/>
    <s v="East"/>
    <s v="TEC-PH-10004614"/>
    <s v="Technology"/>
    <s v="Phones"/>
    <s v="AT&amp;T 841000 Phone"/>
    <n v="82.8"/>
    <n v="2"/>
    <n v="0.4"/>
    <n v="-20.700000000000003"/>
  </r>
  <r>
    <n v="333"/>
    <s v="US-2013-150147"/>
    <x v="0"/>
    <x v="134"/>
    <d v="2013-04-30T00:00:00"/>
    <s v="Second Class"/>
    <s v="JL-15850"/>
    <s v="John Lucas"/>
    <s v="Consumer"/>
    <s v="United States"/>
    <s v="Philadelphia"/>
    <s v="Pennsylvania"/>
    <n v="19134"/>
    <s v="East"/>
    <s v="OFF-BI-10001153"/>
    <s v="Office Supplies"/>
    <s v="Binders"/>
    <s v="Ibico Recycled Grain-Textured Covers"/>
    <n v="20.724000000000004"/>
    <n v="2"/>
    <n v="0.7"/>
    <n v="-13.815999999999995"/>
  </r>
  <r>
    <n v="334"/>
    <s v="US-2013-150147"/>
    <x v="0"/>
    <x v="134"/>
    <d v="2013-04-30T00:00:00"/>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2-137946"/>
    <x v="1"/>
    <x v="135"/>
    <d v="2012-09-04T00:00:00"/>
    <s v="Second Class"/>
    <s v="DB-13615"/>
    <s v="Doug Bickford"/>
    <s v="Consumer"/>
    <s v="United States"/>
    <s v="Los Angeles"/>
    <s v="California"/>
    <n v="90045"/>
    <s v="West"/>
    <s v="OFF-BI-10001922"/>
    <s v="Office Supplies"/>
    <s v="Binders"/>
    <s v="Storex Dura Pro Binders"/>
    <n v="4.7520000000000007"/>
    <n v="1"/>
    <n v="0.2"/>
    <n v="1.6037999999999997"/>
  </r>
  <r>
    <n v="336"/>
    <s v="CA-2012-137946"/>
    <x v="1"/>
    <x v="135"/>
    <d v="2012-09-04T00:00:00"/>
    <s v="Second Class"/>
    <s v="DB-13615"/>
    <s v="Doug Bickford"/>
    <s v="Consumer"/>
    <s v="United States"/>
    <s v="Los Angeles"/>
    <s v="California"/>
    <n v="90045"/>
    <s v="West"/>
    <s v="TEC-CO-10001449"/>
    <s v="Technology"/>
    <s v="Copiers"/>
    <s v="Hewlett Packard LaserJet 3310 Copier"/>
    <n v="959.98400000000004"/>
    <n v="2"/>
    <n v="0.2"/>
    <n v="335.99440000000004"/>
  </r>
  <r>
    <n v="337"/>
    <s v="CA-2012-137946"/>
    <x v="1"/>
    <x v="135"/>
    <d v="2012-09-04T00:00:00"/>
    <s v="Second Class"/>
    <s v="DB-13615"/>
    <s v="Doug Bickford"/>
    <s v="Consumer"/>
    <s v="United States"/>
    <s v="Los Angeles"/>
    <s v="California"/>
    <n v="90045"/>
    <s v="West"/>
    <s v="OFF-BI-10004140"/>
    <s v="Office Supplies"/>
    <s v="Binders"/>
    <s v="Avery Non-Stick Binders"/>
    <n v="14.368000000000002"/>
    <n v="4"/>
    <n v="0.2"/>
    <n v="4.4899999999999984"/>
  </r>
  <r>
    <n v="338"/>
    <s v="CA-2011-129924"/>
    <x v="2"/>
    <x v="136"/>
    <d v="2011-07-17T00:00:00"/>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1-129924"/>
    <x v="2"/>
    <x v="136"/>
    <d v="2011-07-17T00:00:00"/>
    <s v="Standard Class"/>
    <s v="AC-10420"/>
    <s v="Alyssa Crouse"/>
    <s v="Corporate"/>
    <s v="United States"/>
    <s v="San Francisco"/>
    <s v="California"/>
    <n v="94122"/>
    <s v="West"/>
    <s v="FUR-TA-10004575"/>
    <s v="Furniture"/>
    <s v="Tables"/>
    <s v="Hon 5100 Series Wood Tables"/>
    <n v="698.35200000000009"/>
    <n v="3"/>
    <n v="0.2"/>
    <n v="-17.458800000000053"/>
  </r>
  <r>
    <n v="340"/>
    <s v="CA-2012-128167"/>
    <x v="1"/>
    <x v="137"/>
    <d v="2012-06-26T00:00:00"/>
    <s v="Second Class"/>
    <s v="KL-16645"/>
    <s v="Ken Lonsdale"/>
    <s v="Consumer"/>
    <s v="United States"/>
    <s v="Layton"/>
    <s v="Utah"/>
    <n v="84041"/>
    <s v="West"/>
    <s v="OFF-FA-10000490"/>
    <s v="Office Supplies"/>
    <s v="Fasteners"/>
    <s v="OIC Binder Clips, Mini, 1/4&quot; Capacity, Black"/>
    <n v="4.96"/>
    <n v="4"/>
    <n v="0"/>
    <n v="2.3311999999999999"/>
  </r>
  <r>
    <n v="341"/>
    <s v="CA-2011-122336"/>
    <x v="2"/>
    <x v="138"/>
    <d v="2011-04-17T00:00:00"/>
    <s v="Second Class"/>
    <s v="JD-15895"/>
    <s v="Jonathan Doherty"/>
    <s v="Corporate"/>
    <s v="United States"/>
    <s v="Philadelphia"/>
    <s v="Pennsylvania"/>
    <n v="19140"/>
    <s v="East"/>
    <s v="OFF-AR-10000122"/>
    <s v="Office Supplies"/>
    <s v="Art"/>
    <s v="Newell 314"/>
    <n v="17.856000000000002"/>
    <n v="4"/>
    <n v="0.2"/>
    <n v="1.1159999999999979"/>
  </r>
  <r>
    <n v="342"/>
    <s v="CA-2011-122336"/>
    <x v="2"/>
    <x v="138"/>
    <d v="2011-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1-122336"/>
    <x v="2"/>
    <x v="138"/>
    <d v="2011-04-17T00:00:00"/>
    <s v="Second Class"/>
    <s v="JD-15895"/>
    <s v="Jonathan Doherty"/>
    <s v="Corporate"/>
    <s v="United States"/>
    <s v="Philadelphia"/>
    <s v="Pennsylvania"/>
    <n v="19140"/>
    <s v="East"/>
    <s v="OFF-FA-10002780"/>
    <s v="Office Supplies"/>
    <s v="Fasteners"/>
    <s v="Staples"/>
    <n v="30.991999999999997"/>
    <n v="13"/>
    <n v="0.2"/>
    <n v="10.072399999999996"/>
  </r>
  <r>
    <n v="344"/>
    <s v="CA-2011-122336"/>
    <x v="2"/>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2-120712"/>
    <x v="1"/>
    <x v="139"/>
    <d v="2012-12-24T00:00:00"/>
    <s v="Standard Class"/>
    <s v="CS-12130"/>
    <s v="Chad Sievert"/>
    <s v="Consumer"/>
    <s v="United States"/>
    <s v="Austin"/>
    <s v="Texas"/>
    <n v="78745"/>
    <s v="Central"/>
    <s v="OFF-ST-10000107"/>
    <s v="Office Supplies"/>
    <s v="Storage"/>
    <s v="Fellowes Super Stor/Drawer"/>
    <n v="88.800000000000011"/>
    <n v="4"/>
    <n v="0.2"/>
    <n v="-2.2200000000000131"/>
  </r>
  <r>
    <n v="346"/>
    <s v="CA-2014-169901"/>
    <x v="3"/>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4-134306"/>
    <x v="3"/>
    <x v="141"/>
    <d v="2014-07-13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4-134306"/>
    <x v="3"/>
    <x v="141"/>
    <d v="2014-07-13T00:00:00"/>
    <s v="Standard Class"/>
    <s v="TD-20995"/>
    <s v="Tamara Dahlen"/>
    <s v="Consumer"/>
    <s v="United States"/>
    <s v="Lowell"/>
    <s v="Massachusetts"/>
    <n v="1852"/>
    <s v="East"/>
    <s v="OFF-PA-10000249"/>
    <s v="Office Supplies"/>
    <s v="Paper"/>
    <s v="Staples"/>
    <n v="24.56"/>
    <n v="2"/>
    <n v="0"/>
    <n v="11.543199999999999"/>
  </r>
  <r>
    <n v="349"/>
    <s v="CA-2014-134306"/>
    <x v="3"/>
    <x v="141"/>
    <d v="2014-07-13T00:00:00"/>
    <s v="Standard Class"/>
    <s v="TD-20995"/>
    <s v="Tamara Dahlen"/>
    <s v="Consumer"/>
    <s v="United States"/>
    <s v="Lowell"/>
    <s v="Massachusetts"/>
    <n v="1852"/>
    <s v="East"/>
    <s v="OFF-AR-10001374"/>
    <s v="Office Supplies"/>
    <s v="Art"/>
    <s v="BIC Brite Liner Highlighters, Chisel Tip"/>
    <n v="12.96"/>
    <n v="2"/>
    <n v="0"/>
    <n v="4.1471999999999998"/>
  </r>
  <r>
    <n v="350"/>
    <s v="CA-2013-129714"/>
    <x v="0"/>
    <x v="142"/>
    <d v="2013-09-04T00:00:00"/>
    <s v="First Class"/>
    <s v="AB-10060"/>
    <s v="Adam Bellavance"/>
    <s v="Home Office"/>
    <s v="United States"/>
    <s v="New York City"/>
    <s v="New York"/>
    <n v="10009"/>
    <s v="East"/>
    <s v="TEC-AC-10000290"/>
    <s v="Technology"/>
    <s v="Accessories"/>
    <s v="Sabrent 4-Port USB 2.0 Hub"/>
    <n v="6.79"/>
    <n v="1"/>
    <n v="0"/>
    <n v="2.3086000000000002"/>
  </r>
  <r>
    <n v="351"/>
    <s v="CA-2013-129714"/>
    <x v="0"/>
    <x v="142"/>
    <d v="2013-09-04T00:00:00"/>
    <s v="First Class"/>
    <s v="AB-10060"/>
    <s v="Adam Bellavance"/>
    <s v="Home Office"/>
    <s v="United States"/>
    <s v="New York City"/>
    <s v="New York"/>
    <n v="10009"/>
    <s v="East"/>
    <s v="OFF-PA-10001970"/>
    <s v="Office Supplies"/>
    <s v="Paper"/>
    <s v="Xerox 1881"/>
    <n v="24.56"/>
    <n v="2"/>
    <n v="0"/>
    <n v="11.543199999999999"/>
  </r>
  <r>
    <n v="352"/>
    <s v="CA-2013-129714"/>
    <x v="0"/>
    <x v="142"/>
    <d v="2013-09-04T00:00:00"/>
    <s v="First Class"/>
    <s v="AB-10060"/>
    <s v="Adam Bellavance"/>
    <s v="Home Office"/>
    <s v="United States"/>
    <s v="New York City"/>
    <s v="New York"/>
    <n v="10009"/>
    <s v="East"/>
    <s v="OFF-BI-10002160"/>
    <s v="Office Supplies"/>
    <s v="Binders"/>
    <s v="Acco Hanging Data Binders"/>
    <n v="3.048"/>
    <n v="1"/>
    <n v="0.2"/>
    <n v="1.0668"/>
  </r>
  <r>
    <n v="353"/>
    <s v="CA-2013-129714"/>
    <x v="0"/>
    <x v="142"/>
    <d v="2013-09-04T00:00:00"/>
    <s v="First Class"/>
    <s v="AB-10060"/>
    <s v="Adam Bellavance"/>
    <s v="Home Office"/>
    <s v="United States"/>
    <s v="New York City"/>
    <s v="New York"/>
    <n v="10009"/>
    <s v="East"/>
    <s v="OFF-PA-10001970"/>
    <s v="Office Supplies"/>
    <s v="Paper"/>
    <s v="Xerox 1881"/>
    <n v="49.12"/>
    <n v="4"/>
    <n v="0"/>
    <n v="23.086399999999998"/>
  </r>
  <r>
    <n v="354"/>
    <s v="CA-2013-129714"/>
    <x v="0"/>
    <x v="142"/>
    <d v="2013-09-04T00:00:00"/>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3-138520"/>
    <x v="0"/>
    <x v="143"/>
    <d v="2013-04-14T00:00:00"/>
    <s v="Standard Class"/>
    <s v="JL-15505"/>
    <s v="Jeremy Lonsdale"/>
    <s v="Consumer"/>
    <s v="United States"/>
    <s v="New York City"/>
    <s v="New York"/>
    <n v="10035"/>
    <s v="East"/>
    <s v="FUR-BO-10002268"/>
    <s v="Furniture"/>
    <s v="Bookcases"/>
    <s v="Sauder Barrister Bookcases"/>
    <n v="388.70400000000006"/>
    <n v="6"/>
    <n v="0.2"/>
    <n v="-4.8588000000000022"/>
  </r>
  <r>
    <n v="356"/>
    <s v="CA-2013-138520"/>
    <x v="0"/>
    <x v="143"/>
    <d v="2013-04-14T00:00:00"/>
    <s v="Standard Class"/>
    <s v="JL-15505"/>
    <s v="Jeremy Lonsdale"/>
    <s v="Consumer"/>
    <s v="United States"/>
    <s v="New York City"/>
    <s v="New York"/>
    <n v="10035"/>
    <s v="East"/>
    <s v="OFF-EN-10001137"/>
    <s v="Office Supplies"/>
    <s v="Envelopes"/>
    <s v="#10 Gummed Flap White Envelopes, 100/Box"/>
    <n v="8.26"/>
    <n v="2"/>
    <n v="0"/>
    <n v="3.7995999999999999"/>
  </r>
  <r>
    <n v="357"/>
    <s v="CA-2013-138520"/>
    <x v="0"/>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3-138520"/>
    <x v="0"/>
    <x v="143"/>
    <d v="2013-04-14T00:00:00"/>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3-130001"/>
    <x v="0"/>
    <x v="131"/>
    <d v="2013-04-29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4-155698"/>
    <x v="3"/>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4-155698"/>
    <x v="3"/>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4-144904"/>
    <x v="3"/>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4-144904"/>
    <x v="3"/>
    <x v="145"/>
    <d v="2014-10-02T00:00:00"/>
    <s v="Standard Class"/>
    <s v="KW-16435"/>
    <s v="Katrina Willman"/>
    <s v="Consumer"/>
    <s v="United States"/>
    <s v="New York City"/>
    <s v="New York"/>
    <n v="10009"/>
    <s v="East"/>
    <s v="FUR-CH-10000785"/>
    <s v="Furniture"/>
    <s v="Chairs"/>
    <s v="Global Ergonomic Managers Chair"/>
    <n v="488.64600000000002"/>
    <n v="3"/>
    <n v="0.1"/>
    <n v="86.870400000000004"/>
  </r>
  <r>
    <n v="364"/>
    <s v="CA-2014-144904"/>
    <x v="3"/>
    <x v="145"/>
    <d v="2014-10-02T00:00:00"/>
    <s v="Standard Class"/>
    <s v="KW-16435"/>
    <s v="Katrina Willman"/>
    <s v="Consumer"/>
    <s v="United States"/>
    <s v="New York City"/>
    <s v="New York"/>
    <n v="10009"/>
    <s v="East"/>
    <s v="OFF-AR-10003732"/>
    <s v="Office Supplies"/>
    <s v="Art"/>
    <s v="Newell 333"/>
    <n v="5.56"/>
    <n v="2"/>
    <n v="0"/>
    <n v="1.4455999999999998"/>
  </r>
  <r>
    <n v="365"/>
    <s v="CA-2014-144904"/>
    <x v="3"/>
    <x v="145"/>
    <d v="2014-10-02T00:00:00"/>
    <s v="Standard Class"/>
    <s v="KW-16435"/>
    <s v="Katrina Willman"/>
    <s v="Consumer"/>
    <s v="United States"/>
    <s v="New York City"/>
    <s v="New York"/>
    <n v="10009"/>
    <s v="East"/>
    <s v="FUR-FU-10000023"/>
    <s v="Furniture"/>
    <s v="Furnishings"/>
    <s v="Eldon Wave Desk Accessories"/>
    <n v="47.12"/>
    <n v="8"/>
    <n v="0"/>
    <n v="20.732800000000001"/>
  </r>
  <r>
    <n v="366"/>
    <s v="CA-2011-123344"/>
    <x v="2"/>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3-155516"/>
    <x v="0"/>
    <x v="147"/>
    <d v="2013-10-22T00:00:00"/>
    <s v="Same Day"/>
    <s v="MK-17905"/>
    <s v="Michael Kennedy"/>
    <s v="Corporate"/>
    <s v="United States"/>
    <s v="Manchester"/>
    <s v="Connecticut"/>
    <n v="6040"/>
    <s v="East"/>
    <s v="OFF-BI-10002412"/>
    <s v="Office Supplies"/>
    <s v="Binders"/>
    <s v="Wilson Jones “Snap” Scratch Pad Binder Tool for Ring Binders"/>
    <n v="23.2"/>
    <n v="4"/>
    <n v="0"/>
    <n v="10.44"/>
  </r>
  <r>
    <n v="368"/>
    <s v="CA-2013-155516"/>
    <x v="0"/>
    <x v="147"/>
    <d v="2013-10-22T00:00:00"/>
    <s v="Same Day"/>
    <s v="MK-17905"/>
    <s v="Michael Kennedy"/>
    <s v="Corporate"/>
    <s v="United States"/>
    <s v="Manchester"/>
    <s v="Connecticut"/>
    <n v="6040"/>
    <s v="East"/>
    <s v="OFF-SU-10001225"/>
    <s v="Office Supplies"/>
    <s v="Supplies"/>
    <s v="Staples"/>
    <n v="7.36"/>
    <n v="2"/>
    <n v="0"/>
    <n v="0.14719999999999978"/>
  </r>
  <r>
    <n v="369"/>
    <s v="CA-2013-155516"/>
    <x v="0"/>
    <x v="147"/>
    <d v="2013-10-22T00:00:00"/>
    <s v="Same Day"/>
    <s v="MK-17905"/>
    <s v="Michael Kennedy"/>
    <s v="Corporate"/>
    <s v="United States"/>
    <s v="Manchester"/>
    <s v="Connecticut"/>
    <n v="6040"/>
    <s v="East"/>
    <s v="OFF-ST-10002406"/>
    <s v="Office Supplies"/>
    <s v="Storage"/>
    <s v="Pizazz Global Quick File"/>
    <n v="104.79"/>
    <n v="7"/>
    <n v="0"/>
    <n v="29.341200000000008"/>
  </r>
  <r>
    <n v="370"/>
    <s v="CA-2013-155516"/>
    <x v="0"/>
    <x v="147"/>
    <d v="2013-10-22T00:00:00"/>
    <s v="Same Day"/>
    <s v="MK-17905"/>
    <s v="Michael Kennedy"/>
    <s v="Corporate"/>
    <s v="United States"/>
    <s v="Manchester"/>
    <s v="Connecticut"/>
    <n v="6040"/>
    <s v="East"/>
    <s v="FUR-BO-10002545"/>
    <s v="Furniture"/>
    <s v="Bookcases"/>
    <s v="Atlantic Metals Mobile 3-Shelf Bookcases, Custom Colors"/>
    <n v="1043.92"/>
    <n v="4"/>
    <n v="0"/>
    <n v="271.41920000000005"/>
  </r>
  <r>
    <n v="371"/>
    <s v="CA-2014-104745"/>
    <x v="3"/>
    <x v="148"/>
    <d v="2014-06-05T00:00:00"/>
    <s v="Standard Class"/>
    <s v="GT-14755"/>
    <s v="Guy Thornton"/>
    <s v="Consumer"/>
    <s v="United States"/>
    <s v="Harlingen"/>
    <s v="Texas"/>
    <n v="78550"/>
    <s v="Central"/>
    <s v="OFF-PA-10002036"/>
    <s v="Office Supplies"/>
    <s v="Paper"/>
    <s v="Xerox 1930"/>
    <n v="25.920000000000005"/>
    <n v="5"/>
    <n v="0.2"/>
    <n v="9.3960000000000008"/>
  </r>
  <r>
    <n v="372"/>
    <s v="CA-2014-104745"/>
    <x v="3"/>
    <x v="148"/>
    <d v="2014-06-05T00:00:00"/>
    <s v="Standard Class"/>
    <s v="GT-14755"/>
    <s v="Guy Thornton"/>
    <s v="Consumer"/>
    <s v="United States"/>
    <s v="Harlingen"/>
    <s v="Texas"/>
    <n v="78550"/>
    <s v="Central"/>
    <s v="OFF-ST-10002205"/>
    <s v="Office Supplies"/>
    <s v="Storage"/>
    <s v="File Shuttle I and Handi-File"/>
    <n v="53.424000000000007"/>
    <n v="3"/>
    <n v="0.2"/>
    <n v="4.6746000000000016"/>
  </r>
  <r>
    <n v="373"/>
    <s v="US-2011-119137"/>
    <x v="2"/>
    <x v="149"/>
    <d v="2011-07-27T00:00:00"/>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1-119137"/>
    <x v="2"/>
    <x v="149"/>
    <d v="2011-07-27T00:00:00"/>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1-119137"/>
    <x v="2"/>
    <x v="149"/>
    <d v="2011-07-27T00:00:00"/>
    <s v="Standard Class"/>
    <s v="AG-10900"/>
    <s v="Arthur Gainer"/>
    <s v="Consumer"/>
    <s v="United States"/>
    <s v="Tucson"/>
    <s v="Arizona"/>
    <n v="85705"/>
    <s v="West"/>
    <s v="OFF-AR-10000658"/>
    <s v="Office Supplies"/>
    <s v="Art"/>
    <s v="Newell 324"/>
    <n v="9.24"/>
    <n v="1"/>
    <n v="0.2"/>
    <n v="0.92399999999999993"/>
  </r>
  <r>
    <n v="376"/>
    <s v="US-2011-119137"/>
    <x v="2"/>
    <x v="149"/>
    <d v="2011-07-27T00:00:00"/>
    <s v="Standard Class"/>
    <s v="AG-10900"/>
    <s v="Arthur Gainer"/>
    <s v="Consumer"/>
    <s v="United States"/>
    <s v="Tucson"/>
    <s v="Arizona"/>
    <n v="85705"/>
    <s v="West"/>
    <s v="TEC-AC-10002076"/>
    <s v="Technology"/>
    <s v="Accessories"/>
    <s v="Microsoft Natural Keyboard Elite"/>
    <n v="479.04"/>
    <n v="10"/>
    <n v="0.2"/>
    <n v="-29.940000000000012"/>
  </r>
  <r>
    <n v="377"/>
    <s v="US-2013-134656"/>
    <x v="0"/>
    <x v="150"/>
    <d v="2013-10-02T00:00:00"/>
    <s v="First Class"/>
    <s v="MM-18280"/>
    <s v="Muhammed MacIntyre"/>
    <s v="Corporate"/>
    <s v="United States"/>
    <s v="Quincy"/>
    <s v="Illinois"/>
    <n v="62301"/>
    <s v="Central"/>
    <s v="OFF-PA-10003039"/>
    <s v="Office Supplies"/>
    <s v="Paper"/>
    <s v="Xerox 1960"/>
    <n v="99.13600000000001"/>
    <n v="4"/>
    <n v="0.2"/>
    <n v="30.979999999999993"/>
  </r>
  <r>
    <n v="378"/>
    <s v="US-2014-134481"/>
    <x v="3"/>
    <x v="151"/>
    <d v="2014-09-02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2-130792"/>
    <x v="1"/>
    <x v="152"/>
    <d v="2012-05-05T00:00:00"/>
    <s v="Standard Class"/>
    <s v="RA-19915"/>
    <s v="Russell Applegate"/>
    <s v="Consumer"/>
    <s v="United States"/>
    <s v="Houston"/>
    <s v="Texas"/>
    <n v="77095"/>
    <s v="Central"/>
    <s v="OFF-AP-10000696"/>
    <s v="Office Supplies"/>
    <s v="Appliances"/>
    <s v="Holmes Odor Grabber"/>
    <n v="8.6519999999999975"/>
    <n v="3"/>
    <n v="0.8"/>
    <n v="-20.332200000000007"/>
  </r>
  <r>
    <n v="380"/>
    <s v="CA-2012-130792"/>
    <x v="1"/>
    <x v="152"/>
    <d v="2012-05-05T00:00:00"/>
    <s v="Standard Class"/>
    <s v="RA-19915"/>
    <s v="Russell Applegate"/>
    <s v="Consumer"/>
    <s v="United States"/>
    <s v="Houston"/>
    <s v="Texas"/>
    <n v="77095"/>
    <s v="Central"/>
    <s v="OFF-ST-10003327"/>
    <s v="Office Supplies"/>
    <s v="Storage"/>
    <s v="Akro-Mils 12-Gallon Tote"/>
    <n v="23.832000000000001"/>
    <n v="3"/>
    <n v="0.2"/>
    <n v="2.6810999999999954"/>
  </r>
  <r>
    <n v="381"/>
    <s v="CA-2012-130792"/>
    <x v="1"/>
    <x v="152"/>
    <d v="2012-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3-134775"/>
    <x v="0"/>
    <x v="99"/>
    <d v="2013-10-30T00:00:00"/>
    <s v="First Class"/>
    <s v="AS-10285"/>
    <s v="Alejandro Savely"/>
    <s v="Corporate"/>
    <s v="United States"/>
    <s v="San Francisco"/>
    <s v="California"/>
    <n v="94109"/>
    <s v="West"/>
    <s v="OFF-PA-10004734"/>
    <s v="Office Supplies"/>
    <s v="Paper"/>
    <s v="Southworth Structures Collection"/>
    <n v="50.96"/>
    <n v="7"/>
    <n v="0"/>
    <n v="25.48"/>
  </r>
  <r>
    <n v="383"/>
    <s v="CA-2013-134775"/>
    <x v="0"/>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2-125395"/>
    <x v="1"/>
    <x v="153"/>
    <d v="2012-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2-168935"/>
    <x v="1"/>
    <x v="154"/>
    <d v="2012-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2-168935"/>
    <x v="1"/>
    <x v="154"/>
    <d v="2012-12-02T00:00:00"/>
    <s v="Standard Class"/>
    <s v="DO-13435"/>
    <s v="Denny Ordway"/>
    <s v="Consumer"/>
    <s v="United States"/>
    <s v="Pembroke Pines"/>
    <s v="Florida"/>
    <n v="33024"/>
    <s v="South"/>
    <s v="TEC-AC-10002335"/>
    <s v="Technology"/>
    <s v="Accessories"/>
    <s v="Logitech Media Keyboard K200"/>
    <n v="83.976000000000013"/>
    <n v="3"/>
    <n v="0.2"/>
    <n v="-1.049700000000005"/>
  </r>
  <r>
    <n v="387"/>
    <s v="CA-2012-122756"/>
    <x v="1"/>
    <x v="155"/>
    <d v="2012-12-07T00:00:00"/>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2-122756"/>
    <x v="1"/>
    <x v="155"/>
    <d v="2012-12-07T00:00:00"/>
    <s v="Standard Class"/>
    <s v="DK-13225"/>
    <s v="Dean Katz"/>
    <s v="Corporate"/>
    <s v="United States"/>
    <s v="Philadelphia"/>
    <s v="Pennsylvania"/>
    <n v="19140"/>
    <s v="East"/>
    <s v="FUR-FU-10001935"/>
    <s v="Furniture"/>
    <s v="Furnishings"/>
    <s v="3M Hangers With Command Adhesive"/>
    <n v="2.9600000000000004"/>
    <n v="1"/>
    <n v="0.2"/>
    <n v="0.77700000000000025"/>
  </r>
  <r>
    <n v="389"/>
    <s v="CA-2011-115973"/>
    <x v="2"/>
    <x v="156"/>
    <d v="2011-11-26T00:00:00"/>
    <s v="First Class"/>
    <s v="NG-18430"/>
    <s v="Nathan Gelder"/>
    <s v="Consumer"/>
    <s v="United States"/>
    <s v="Cincinnati"/>
    <s v="Ohio"/>
    <n v="45231"/>
    <s v="East"/>
    <s v="OFF-AR-10004757"/>
    <s v="Office Supplies"/>
    <s v="Art"/>
    <s v="Crayola Colored Pencils"/>
    <n v="2.6240000000000001"/>
    <n v="1"/>
    <n v="0.2"/>
    <n v="0.42639999999999978"/>
  </r>
  <r>
    <n v="390"/>
    <s v="CA-2014-101798"/>
    <x v="3"/>
    <x v="157"/>
    <d v="2014-12-16T00:00:00"/>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4-101798"/>
    <x v="3"/>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1-135972"/>
    <x v="2"/>
    <x v="158"/>
    <d v="2011-09-23T00:00:00"/>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1-135972"/>
    <x v="2"/>
    <x v="158"/>
    <d v="2011-09-23T00:00:00"/>
    <s v="Second Class"/>
    <s v="JG-15115"/>
    <s v="Jack Garza"/>
    <s v="Consumer"/>
    <s v="United States"/>
    <s v="Des Moines"/>
    <s v="Washington"/>
    <n v="98198"/>
    <s v="West"/>
    <s v="TEC-CO-10002313"/>
    <s v="Technology"/>
    <s v="Copiers"/>
    <s v="Canon PC1080F Personal Copier"/>
    <n v="1799.97"/>
    <n v="3"/>
    <n v="0"/>
    <n v="701.98829999999998"/>
  </r>
  <r>
    <n v="394"/>
    <s v="US-2011-134971"/>
    <x v="2"/>
    <x v="159"/>
    <d v="2011-06-10T00:00:00"/>
    <s v="Second Class"/>
    <s v="BP-11095"/>
    <s v="Bart Pistole"/>
    <s v="Corporate"/>
    <s v="United States"/>
    <s v="Peoria"/>
    <s v="Illinois"/>
    <n v="61604"/>
    <s v="Central"/>
    <s v="OFF-BI-10003982"/>
    <s v="Office Supplies"/>
    <s v="Binders"/>
    <s v="Wilson Jones Century Plastic Molded Ring Binders"/>
    <n v="12.461999999999996"/>
    <n v="3"/>
    <n v="0.8"/>
    <n v="-20.5623"/>
  </r>
  <r>
    <n v="395"/>
    <s v="CA-2014-102946"/>
    <x v="3"/>
    <x v="160"/>
    <d v="2014-07-06T00:00:00"/>
    <s v="Standard Class"/>
    <s v="VP-21730"/>
    <s v="Victor Preis"/>
    <s v="Home Office"/>
    <s v="United States"/>
    <s v="Las Vegas"/>
    <s v="Nevada"/>
    <n v="89115"/>
    <s v="West"/>
    <s v="OFF-BI-10004492"/>
    <s v="Office Supplies"/>
    <s v="Binders"/>
    <s v="Tuf-Vin Binders"/>
    <n v="75.792000000000002"/>
    <n v="3"/>
    <n v="0.2"/>
    <n v="25.579799999999992"/>
  </r>
  <r>
    <n v="396"/>
    <s v="CA-2014-165603"/>
    <x v="3"/>
    <x v="161"/>
    <d v="2014-10-20T00:00:00"/>
    <s v="Second Class"/>
    <s v="SS-20140"/>
    <s v="Saphhira Shifley"/>
    <s v="Corporate"/>
    <s v="United States"/>
    <s v="Warwick"/>
    <s v="Rhode Island"/>
    <n v="2886"/>
    <s v="East"/>
    <s v="OFF-ST-10000798"/>
    <s v="Office Supplies"/>
    <s v="Storage"/>
    <s v="2300 Heavy-Duty Transfer File Systems by Perma"/>
    <n v="49.96"/>
    <n v="2"/>
    <n v="0"/>
    <n v="9.4923999999999964"/>
  </r>
  <r>
    <n v="397"/>
    <s v="CA-2014-165603"/>
    <x v="3"/>
    <x v="161"/>
    <d v="2014-10-20T00:00:00"/>
    <s v="Second Class"/>
    <s v="SS-20140"/>
    <s v="Saphhira Shifley"/>
    <s v="Corporate"/>
    <s v="United States"/>
    <s v="Warwick"/>
    <s v="Rhode Island"/>
    <n v="2886"/>
    <s v="East"/>
    <s v="OFF-PA-10002552"/>
    <s v="Office Supplies"/>
    <s v="Paper"/>
    <s v="Xerox 1958"/>
    <n v="12.96"/>
    <n v="2"/>
    <n v="0"/>
    <n v="6.2208000000000006"/>
  </r>
  <r>
    <n v="398"/>
    <s v="CA-2012-122259"/>
    <x v="1"/>
    <x v="89"/>
    <d v="2012-11-04T00:00:00"/>
    <s v="Standard Class"/>
    <s v="HP-14815"/>
    <s v="Harold Pawlan"/>
    <s v="Home Office"/>
    <s v="United States"/>
    <s v="Jackson"/>
    <s v="Michigan"/>
    <n v="49201"/>
    <s v="Central"/>
    <s v="OFF-SU-10002573"/>
    <s v="Office Supplies"/>
    <s v="Supplies"/>
    <s v="Acme 10&quot; Easy Grip Assistive Scissors"/>
    <n v="70.12"/>
    <n v="4"/>
    <n v="0"/>
    <n v="21.035999999999994"/>
  </r>
  <r>
    <n v="399"/>
    <s v="CA-2013-108987"/>
    <x v="0"/>
    <x v="162"/>
    <d v="2013-09-11T00:00:00"/>
    <s v="Second Class"/>
    <s v="AG-10675"/>
    <s v="Anna Gayman"/>
    <s v="Consumer"/>
    <s v="United States"/>
    <s v="Houston"/>
    <s v="Texas"/>
    <n v="77036"/>
    <s v="Central"/>
    <s v="OFF-ST-10001580"/>
    <s v="Office Supplies"/>
    <s v="Storage"/>
    <s v="Super Decoflex Portable Personal File"/>
    <n v="35.952000000000005"/>
    <n v="3"/>
    <n v="0.2"/>
    <n v="3.5951999999999984"/>
  </r>
  <r>
    <n v="400"/>
    <s v="CA-2013-108987"/>
    <x v="0"/>
    <x v="162"/>
    <d v="2013-09-11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3-108987"/>
    <x v="0"/>
    <x v="162"/>
    <d v="2013-09-11T00:00:00"/>
    <s v="Second Class"/>
    <s v="AG-10675"/>
    <s v="Anna Gayman"/>
    <s v="Consumer"/>
    <s v="United States"/>
    <s v="Houston"/>
    <s v="Texas"/>
    <n v="77036"/>
    <s v="Central"/>
    <s v="OFF-ST-10000934"/>
    <s v="Office Supplies"/>
    <s v="Storage"/>
    <s v="Contico 72&quot;H Heavy-Duty Storage System"/>
    <n v="131.136"/>
    <n v="4"/>
    <n v="0.2"/>
    <n v="-32.783999999999999"/>
  </r>
  <r>
    <n v="402"/>
    <s v="CA-2013-108987"/>
    <x v="0"/>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1-113166"/>
    <x v="2"/>
    <x v="163"/>
    <d v="2011-12-26T00:00:00"/>
    <s v="First Class"/>
    <s v="LF-17185"/>
    <s v="Luke Foster"/>
    <s v="Consumer"/>
    <s v="United States"/>
    <s v="Miami"/>
    <s v="Florida"/>
    <n v="33180"/>
    <s v="South"/>
    <s v="OFF-PA-10001947"/>
    <s v="Office Supplies"/>
    <s v="Paper"/>
    <s v="Xerox 1974"/>
    <n v="9.5680000000000014"/>
    <n v="2"/>
    <n v="0.2"/>
    <n v="3.4683999999999999"/>
  </r>
  <r>
    <n v="404"/>
    <s v="CA-2011-155208"/>
    <x v="2"/>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4-117933"/>
    <x v="3"/>
    <x v="165"/>
    <d v="2014-12-30T00:00:00"/>
    <s v="Standard Class"/>
    <s v="RF-19840"/>
    <s v="Roy Französisch"/>
    <s v="Consumer"/>
    <s v="United States"/>
    <s v="New York City"/>
    <s v="New York"/>
    <n v="10024"/>
    <s v="East"/>
    <s v="OFF-AP-10004249"/>
    <s v="Office Supplies"/>
    <s v="Appliances"/>
    <s v="Staples"/>
    <n v="35.910000000000004"/>
    <n v="3"/>
    <n v="0"/>
    <n v="9.6956999999999987"/>
  </r>
  <r>
    <n v="406"/>
    <s v="CA-2014-117457"/>
    <x v="3"/>
    <x v="166"/>
    <d v="2014-12-13T00:00:00"/>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4-117457"/>
    <x v="3"/>
    <x v="166"/>
    <d v="2014-12-13T00:00:00"/>
    <s v="Standard Class"/>
    <s v="KH-16510"/>
    <s v="Keith Herrera"/>
    <s v="Consumer"/>
    <s v="United States"/>
    <s v="San Francisco"/>
    <s v="California"/>
    <n v="94110"/>
    <s v="West"/>
    <s v="TEC-CO-10004115"/>
    <s v="Technology"/>
    <s v="Copiers"/>
    <s v="Sharp AL-1530CS Digital Copier"/>
    <n v="1199.9760000000001"/>
    <n v="3"/>
    <n v="0.2"/>
    <n v="434.99130000000002"/>
  </r>
  <r>
    <n v="408"/>
    <s v="CA-2014-117457"/>
    <x v="3"/>
    <x v="166"/>
    <d v="2014-12-13T00:00:00"/>
    <s v="Standard Class"/>
    <s v="KH-16510"/>
    <s v="Keith Herrera"/>
    <s v="Consumer"/>
    <s v="United States"/>
    <s v="San Francisco"/>
    <s v="California"/>
    <n v="94110"/>
    <s v="West"/>
    <s v="OFF-PA-10003724"/>
    <s v="Office Supplies"/>
    <s v="Paper"/>
    <s v="Wirebound Message Book, 4 per Page"/>
    <n v="27.15"/>
    <n v="5"/>
    <n v="0"/>
    <n v="13.3035"/>
  </r>
  <r>
    <n v="409"/>
    <s v="CA-2014-117457"/>
    <x v="3"/>
    <x v="166"/>
    <d v="2014-12-13T00:00:00"/>
    <s v="Standard Class"/>
    <s v="KH-16510"/>
    <s v="Keith Herrera"/>
    <s v="Consumer"/>
    <s v="United States"/>
    <s v="San Francisco"/>
    <s v="California"/>
    <n v="94110"/>
    <s v="West"/>
    <s v="FUR-TA-10002041"/>
    <s v="Furniture"/>
    <s v="Tables"/>
    <s v="Bevis Round Conference Table Top, X-Base"/>
    <n v="1004.0239999999999"/>
    <n v="7"/>
    <n v="0.2"/>
    <n v="-112.95269999999994"/>
  </r>
  <r>
    <n v="410"/>
    <s v="CA-2014-117457"/>
    <x v="3"/>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4-117457"/>
    <x v="3"/>
    <x v="166"/>
    <d v="2014-12-13T00:00:00"/>
    <s v="Standard Class"/>
    <s v="KH-16510"/>
    <s v="Keith Herrera"/>
    <s v="Consumer"/>
    <s v="United States"/>
    <s v="San Francisco"/>
    <s v="California"/>
    <n v="94110"/>
    <s v="West"/>
    <s v="OFF-LA-10003766"/>
    <s v="Office Supplies"/>
    <s v="Labels"/>
    <s v="Self-Adhesive Removable Labels"/>
    <n v="28.349999999999998"/>
    <n v="9"/>
    <n v="0"/>
    <n v="13.608000000000001"/>
  </r>
  <r>
    <n v="412"/>
    <s v="CA-2014-117457"/>
    <x v="3"/>
    <x v="166"/>
    <d v="2014-12-13T00:00:00"/>
    <s v="Standard Class"/>
    <s v="KH-16510"/>
    <s v="Keith Herrera"/>
    <s v="Consumer"/>
    <s v="United States"/>
    <s v="San Francisco"/>
    <s v="California"/>
    <n v="94110"/>
    <s v="West"/>
    <s v="OFF-PA-10001970"/>
    <s v="Office Supplies"/>
    <s v="Paper"/>
    <s v="Xerox 1908"/>
    <n v="55.98"/>
    <n v="1"/>
    <n v="0"/>
    <n v="27.430199999999999"/>
  </r>
  <r>
    <n v="413"/>
    <s v="CA-2014-117457"/>
    <x v="3"/>
    <x v="166"/>
    <d v="2014-12-13T00:00:00"/>
    <s v="Standard Class"/>
    <s v="KH-16510"/>
    <s v="Keith Herrera"/>
    <s v="Consumer"/>
    <s v="United States"/>
    <s v="San Francisco"/>
    <s v="California"/>
    <n v="94110"/>
    <s v="West"/>
    <s v="FUR-BO-10001972"/>
    <s v="Furniture"/>
    <s v="Bookcases"/>
    <s v="O'Sullivan 4-Shelf Bookcase in Odessa Pine"/>
    <n v="1336.829"/>
    <n v="13"/>
    <n v="0.15"/>
    <n v="31.454799999999949"/>
  </r>
  <r>
    <n v="414"/>
    <s v="CA-2014-117457"/>
    <x v="3"/>
    <x v="166"/>
    <d v="2014-12-13T00:00:00"/>
    <s v="Standard Class"/>
    <s v="KH-16510"/>
    <s v="Keith Herrera"/>
    <s v="Consumer"/>
    <s v="United States"/>
    <s v="San Francisco"/>
    <s v="California"/>
    <n v="94110"/>
    <s v="West"/>
    <s v="FUR-CH-10003956"/>
    <s v="Furniture"/>
    <s v="Chairs"/>
    <s v="Novimex High-Tech Fabric Mesh Task Chair"/>
    <n v="113.56800000000001"/>
    <n v="2"/>
    <n v="0.2"/>
    <n v="-18.454800000000013"/>
  </r>
  <r>
    <n v="415"/>
    <s v="CA-2014-142636"/>
    <x v="3"/>
    <x v="132"/>
    <d v="2014-11-08T00:00:00"/>
    <s v="Standard Class"/>
    <s v="KC-16675"/>
    <s v="Kimberly Carter"/>
    <s v="Corporate"/>
    <s v="United States"/>
    <s v="Seattle"/>
    <s v="Washington"/>
    <n v="98105"/>
    <s v="West"/>
    <s v="OFF-PA-10000157"/>
    <s v="Office Supplies"/>
    <s v="Paper"/>
    <s v="Xerox 191"/>
    <n v="139.86000000000001"/>
    <n v="7"/>
    <n v="0"/>
    <n v="65.734199999999987"/>
  </r>
  <r>
    <n v="416"/>
    <s v="CA-2014-142636"/>
    <x v="3"/>
    <x v="132"/>
    <d v="2014-11-08T00:00:00"/>
    <s v="Standard Class"/>
    <s v="KC-16675"/>
    <s v="Kimberly Carter"/>
    <s v="Corporate"/>
    <s v="United States"/>
    <s v="Seattle"/>
    <s v="Washington"/>
    <n v="98105"/>
    <s v="West"/>
    <s v="FUR-CH-10001891"/>
    <s v="Furniture"/>
    <s v="Chairs"/>
    <s v="Global Deluxe Office Fabric Chairs"/>
    <n v="307.13600000000002"/>
    <n v="4"/>
    <n v="0.2"/>
    <n v="26.874400000000023"/>
  </r>
  <r>
    <n v="417"/>
    <s v="CA-2014-122105"/>
    <x v="3"/>
    <x v="92"/>
    <d v="2014-06-29T00:00:00"/>
    <s v="Standard Class"/>
    <s v="CJ-12010"/>
    <s v="Caroline Jumper"/>
    <s v="Consumer"/>
    <s v="United States"/>
    <s v="Huntington Beach"/>
    <s v="California"/>
    <n v="92646"/>
    <s v="West"/>
    <s v="OFF-AR-10004344"/>
    <s v="Office Supplies"/>
    <s v="Art"/>
    <s v="Bulldog Vacuum Base Pencil Sharpener"/>
    <n v="95.92"/>
    <n v="8"/>
    <n v="0"/>
    <n v="25.898399999999995"/>
  </r>
  <r>
    <n v="418"/>
    <s v="CA-2013-148796"/>
    <x v="0"/>
    <x v="167"/>
    <d v="2013-04-19T00:00:00"/>
    <s v="Standard Class"/>
    <s v="PB-19150"/>
    <s v="Philip Brown"/>
    <s v="Consumer"/>
    <s v="United States"/>
    <s v="Los Angeles"/>
    <s v="California"/>
    <n v="90004"/>
    <s v="West"/>
    <s v="FUR-CH-10004886"/>
    <s v="Furniture"/>
    <s v="Chairs"/>
    <s v="Bevis Steel Folding Chairs"/>
    <n v="383.8"/>
    <n v="5"/>
    <n v="0.2"/>
    <n v="38.379999999999981"/>
  </r>
  <r>
    <n v="419"/>
    <s v="CA-2014-154816"/>
    <x v="3"/>
    <x v="44"/>
    <d v="2014-11-11T00:00:00"/>
    <s v="Standard Class"/>
    <s v="VB-21745"/>
    <s v="Victoria Brennan"/>
    <s v="Corporate"/>
    <s v="United States"/>
    <s v="Richmond"/>
    <s v="Kentucky"/>
    <n v="40475"/>
    <s v="South"/>
    <s v="OFF-PA-10003845"/>
    <s v="Office Supplies"/>
    <s v="Paper"/>
    <s v="Xerox 1987"/>
    <n v="5.78"/>
    <n v="1"/>
    <n v="0"/>
    <n v="2.8322000000000003"/>
  </r>
  <r>
    <n v="420"/>
    <s v="CA-2014-110478"/>
    <x v="3"/>
    <x v="168"/>
    <d v="2014-03-10T00:00:00"/>
    <s v="Standard Class"/>
    <s v="SP-20860"/>
    <s v="Sung Pak"/>
    <s v="Corporate"/>
    <s v="United States"/>
    <s v="Los Angeles"/>
    <s v="California"/>
    <n v="90045"/>
    <s v="West"/>
    <s v="OFF-AR-10001573"/>
    <s v="Office Supplies"/>
    <s v="Art"/>
    <s v="American Pencil"/>
    <n v="9.32"/>
    <n v="4"/>
    <n v="0"/>
    <n v="2.702799999999999"/>
  </r>
  <r>
    <n v="421"/>
    <s v="CA-2014-110478"/>
    <x v="3"/>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1-142048"/>
    <x v="2"/>
    <x v="169"/>
    <d v="2011-06-25T00:00:00"/>
    <s v="First Class"/>
    <s v="JE-15745"/>
    <s v="Joel Eaton"/>
    <s v="Consumer"/>
    <s v="United States"/>
    <s v="Louisville"/>
    <s v="Colorado"/>
    <n v="80027"/>
    <s v="West"/>
    <s v="TEC-AC-10004114"/>
    <s v="Technology"/>
    <s v="Accessories"/>
    <s v="KeyTronic 6101 Series - Keyboard - Black"/>
    <n v="196.75200000000001"/>
    <n v="6"/>
    <n v="0.2"/>
    <n v="56.566200000000009"/>
  </r>
  <r>
    <n v="423"/>
    <s v="CA-2014-125388"/>
    <x v="3"/>
    <x v="15"/>
    <d v="2014-10-24T00:00:00"/>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4-125388"/>
    <x v="3"/>
    <x v="15"/>
    <d v="2014-10-24T00:00:00"/>
    <s v="Standard Class"/>
    <s v="MP-17965"/>
    <s v="Michael Paige"/>
    <s v="Corporate"/>
    <s v="United States"/>
    <s v="Lawrence"/>
    <s v="Massachusetts"/>
    <n v="1841"/>
    <s v="East"/>
    <s v="OFF-ST-10000918"/>
    <s v="Office Supplies"/>
    <s v="Storage"/>
    <s v="Crate-A-Files"/>
    <n v="32.700000000000003"/>
    <n v="3"/>
    <n v="0"/>
    <n v="8.5019999999999989"/>
  </r>
  <r>
    <n v="425"/>
    <s v="CA-2014-155705"/>
    <x v="3"/>
    <x v="170"/>
    <d v="2014-08-24T00:00:00"/>
    <s v="Second Class"/>
    <s v="NF-18385"/>
    <s v="Natalie Fritzler"/>
    <s v="Consumer"/>
    <s v="United States"/>
    <s v="Jackson"/>
    <s v="Mississippi"/>
    <n v="39212"/>
    <s v="South"/>
    <s v="FUR-CH-10000015"/>
    <s v="Furniture"/>
    <s v="Chairs"/>
    <s v="Hon Multipurpose Stacking Arm Chairs"/>
    <n v="866.4"/>
    <n v="4"/>
    <n v="0"/>
    <n v="225.26400000000001"/>
  </r>
  <r>
    <n v="426"/>
    <s v="CA-2014-149160"/>
    <x v="3"/>
    <x v="51"/>
    <d v="2014-11-27T00:00:00"/>
    <s v="Second Class"/>
    <s v="JM-15265"/>
    <s v="Janet Molinari"/>
    <s v="Corporate"/>
    <s v="United States"/>
    <s v="Canton"/>
    <s v="Michigan"/>
    <n v="48187"/>
    <s v="Central"/>
    <s v="FUR-FU-10003347"/>
    <s v="Furniture"/>
    <s v="Furnishings"/>
    <s v="Coloredge Poster Frame"/>
    <n v="28.4"/>
    <n v="2"/>
    <n v="0"/>
    <n v="11.076000000000001"/>
  </r>
  <r>
    <n v="427"/>
    <s v="CA-2014-149160"/>
    <x v="3"/>
    <x v="51"/>
    <d v="2014-11-27T00:00:00"/>
    <s v="Second Class"/>
    <s v="JM-15265"/>
    <s v="Janet Molinari"/>
    <s v="Corporate"/>
    <s v="United States"/>
    <s v="Canton"/>
    <s v="Michigan"/>
    <n v="48187"/>
    <s v="Central"/>
    <s v="OFF-BI-10001543"/>
    <s v="Office Supplies"/>
    <s v="Binders"/>
    <s v="GBC VeloBinder Manual Binding System"/>
    <n v="287.92"/>
    <n v="8"/>
    <n v="0"/>
    <n v="138.20160000000001"/>
  </r>
  <r>
    <n v="428"/>
    <s v="CA-2011-101476"/>
    <x v="2"/>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4-152275"/>
    <x v="3"/>
    <x v="172"/>
    <d v="2014-10-09T00:00:00"/>
    <s v="Standard Class"/>
    <s v="KH-16630"/>
    <s v="Ken Heidel"/>
    <s v="Corporate"/>
    <s v="United States"/>
    <s v="San Antonio"/>
    <s v="Texas"/>
    <n v="78207"/>
    <s v="Central"/>
    <s v="OFF-AR-10000369"/>
    <s v="Office Supplies"/>
    <s v="Art"/>
    <s v="Design Ebony Sketching Pencil"/>
    <n v="6.6719999999999988"/>
    <n v="6"/>
    <n v="0.2"/>
    <n v="0.50039999999999996"/>
  </r>
  <r>
    <n v="430"/>
    <s v="US-2013-123750"/>
    <x v="0"/>
    <x v="173"/>
    <d v="2013-04-22T00:00:00"/>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3-123750"/>
    <x v="0"/>
    <x v="173"/>
    <d v="2013-04-22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3-123750"/>
    <x v="0"/>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3-123750"/>
    <x v="0"/>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3-127369"/>
    <x v="0"/>
    <x v="112"/>
    <d v="2013-06-08T00:00:00"/>
    <s v="First Class"/>
    <s v="DB-13060"/>
    <s v="Dave Brooks"/>
    <s v="Consumer"/>
    <s v="United States"/>
    <s v="Lowell"/>
    <s v="Massachusetts"/>
    <n v="1852"/>
    <s v="East"/>
    <s v="OFF-ST-10003306"/>
    <s v="Office Supplies"/>
    <s v="Storage"/>
    <s v="Letter Size Cart"/>
    <n v="714.30000000000007"/>
    <n v="5"/>
    <n v="0"/>
    <n v="207.14699999999993"/>
  </r>
  <r>
    <n v="435"/>
    <s v="US-2011-150574"/>
    <x v="2"/>
    <x v="174"/>
    <d v="2011-12-25T00:00:00"/>
    <s v="Standard Class"/>
    <s v="MK-18160"/>
    <s v="Mike Kennedy"/>
    <s v="Consumer"/>
    <s v="United States"/>
    <s v="Jacksonville"/>
    <s v="Florida"/>
    <n v="32216"/>
    <s v="South"/>
    <s v="OFF-BI-10000773"/>
    <s v="Office Supplies"/>
    <s v="Binders"/>
    <s v="Insertable Tab Post Binder Dividers"/>
    <n v="4.8120000000000003"/>
    <n v="2"/>
    <n v="0.7"/>
    <n v="-3.6891999999999996"/>
  </r>
  <r>
    <n v="436"/>
    <s v="US-2011-150574"/>
    <x v="2"/>
    <x v="174"/>
    <d v="2011-12-25T00:00:00"/>
    <s v="Standard Class"/>
    <s v="MK-18160"/>
    <s v="Mike Kennedy"/>
    <s v="Consumer"/>
    <s v="United States"/>
    <s v="Jacksonville"/>
    <s v="Florida"/>
    <n v="32216"/>
    <s v="South"/>
    <s v="TEC-AC-10002600"/>
    <s v="Technology"/>
    <s v="Accessories"/>
    <s v="Belkin QODE FastFit Bluetooth Keyboard"/>
    <n v="247.8"/>
    <n v="5"/>
    <n v="0.2"/>
    <n v="-18.584999999999994"/>
  </r>
  <r>
    <n v="437"/>
    <s v="CA-2013-147375"/>
    <x v="0"/>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3-147375"/>
    <x v="0"/>
    <x v="1"/>
    <d v="2013-06-15T00:00:00"/>
    <s v="Second Class"/>
    <s v="PO-19180"/>
    <s v="Philisse Overcash"/>
    <s v="Home Office"/>
    <s v="United States"/>
    <s v="Chicago"/>
    <s v="Illinois"/>
    <n v="60623"/>
    <s v="Central"/>
    <s v="OFF-PA-10001970"/>
    <s v="Office Supplies"/>
    <s v="Paper"/>
    <s v="Xerox 1908"/>
    <n v="313.488"/>
    <n v="7"/>
    <n v="0.2"/>
    <n v="113.63939999999998"/>
  </r>
  <r>
    <n v="439"/>
    <s v="CA-2014-130043"/>
    <x v="3"/>
    <x v="175"/>
    <d v="2014-09-20T00:00:00"/>
    <s v="Standard Class"/>
    <s v="BB-11545"/>
    <s v="Brenda Bowman"/>
    <s v="Corporate"/>
    <s v="United States"/>
    <s v="Houston"/>
    <s v="Texas"/>
    <n v="77070"/>
    <s v="Central"/>
    <s v="OFF-PA-10002230"/>
    <s v="Office Supplies"/>
    <s v="Paper"/>
    <s v="Xerox 1897"/>
    <n v="31.872000000000003"/>
    <n v="8"/>
    <n v="0.2"/>
    <n v="11.553600000000003"/>
  </r>
  <r>
    <n v="440"/>
    <s v="CA-2014-157252"/>
    <x v="3"/>
    <x v="176"/>
    <d v="2014-01-24T00:00:00"/>
    <s v="Second Class"/>
    <s v="CV-12805"/>
    <s v="Cynthia Voltz"/>
    <s v="Corporate"/>
    <s v="United States"/>
    <s v="New York City"/>
    <s v="New York"/>
    <n v="10024"/>
    <s v="East"/>
    <s v="FUR-CH-10003396"/>
    <s v="Furniture"/>
    <s v="Chairs"/>
    <s v="Global Deluxe Steno Chair"/>
    <n v="207.84600000000003"/>
    <n v="3"/>
    <n v="0.1"/>
    <n v="2.3093999999999895"/>
  </r>
  <r>
    <n v="441"/>
    <s v="CA-2013-115756"/>
    <x v="0"/>
    <x v="64"/>
    <d v="2013-09-08T00:00:00"/>
    <s v="Second Class"/>
    <s v="PK-19075"/>
    <s v="Pete Kriz"/>
    <s v="Consumer"/>
    <s v="United States"/>
    <s v="Detroit"/>
    <s v="Michigan"/>
    <n v="48227"/>
    <s v="Central"/>
    <s v="FUR-FU-10000246"/>
    <s v="Furniture"/>
    <s v="Furnishings"/>
    <s v="Aluminum Document Frame"/>
    <n v="12.22"/>
    <n v="1"/>
    <n v="0"/>
    <n v="3.6659999999999986"/>
  </r>
  <r>
    <n v="442"/>
    <s v="CA-2013-115756"/>
    <x v="0"/>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3-115756"/>
    <x v="0"/>
    <x v="64"/>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3-115756"/>
    <x v="0"/>
    <x v="64"/>
    <d v="2013-09-08T00:00:00"/>
    <s v="Second Class"/>
    <s v="PK-19075"/>
    <s v="Pete Kriz"/>
    <s v="Consumer"/>
    <s v="United States"/>
    <s v="Detroit"/>
    <s v="Michigan"/>
    <n v="48227"/>
    <s v="Central"/>
    <s v="OFF-PA-10002222"/>
    <s v="Office Supplies"/>
    <s v="Paper"/>
    <s v="Xerox Color Copier Paper, 11&quot; x 17&quot;, Ream"/>
    <n v="91.36"/>
    <n v="4"/>
    <n v="0"/>
    <n v="42.025599999999997"/>
  </r>
  <r>
    <n v="445"/>
    <s v="CA-2013-115756"/>
    <x v="0"/>
    <x v="64"/>
    <d v="2013-09-08T00:00:00"/>
    <s v="Second Class"/>
    <s v="PK-19075"/>
    <s v="Pete Kriz"/>
    <s v="Consumer"/>
    <s v="United States"/>
    <s v="Detroit"/>
    <s v="Michigan"/>
    <n v="48227"/>
    <s v="Central"/>
    <s v="FUR-CH-10002372"/>
    <s v="Furniture"/>
    <s v="Chairs"/>
    <s v="Office Star - Ergonomically Designed Knee Chair"/>
    <n v="242.94"/>
    <n v="3"/>
    <n v="0"/>
    <n v="29.152800000000013"/>
  </r>
  <r>
    <n v="446"/>
    <s v="CA-2013-115756"/>
    <x v="0"/>
    <x v="64"/>
    <d v="2013-09-08T00:00:00"/>
    <s v="Second Class"/>
    <s v="PK-19075"/>
    <s v="Pete Kriz"/>
    <s v="Consumer"/>
    <s v="United States"/>
    <s v="Detroit"/>
    <s v="Michigan"/>
    <n v="48227"/>
    <s v="Central"/>
    <s v="OFF-LA-10001317"/>
    <s v="Office Supplies"/>
    <s v="Labels"/>
    <s v="Avery 520"/>
    <n v="22.05"/>
    <n v="7"/>
    <n v="0"/>
    <n v="10.584"/>
  </r>
  <r>
    <n v="447"/>
    <s v="CA-2014-154214"/>
    <x v="3"/>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3-166674"/>
    <x v="0"/>
    <x v="178"/>
    <d v="2013-04-04T00:00:00"/>
    <s v="Second Class"/>
    <s v="RB-19360"/>
    <s v="Raymond Buch"/>
    <s v="Consumer"/>
    <s v="United States"/>
    <s v="Auburn"/>
    <s v="New York"/>
    <n v="13021"/>
    <s v="East"/>
    <s v="OFF-AR-10000588"/>
    <s v="Office Supplies"/>
    <s v="Art"/>
    <s v="Newell 345"/>
    <n v="59.519999999999996"/>
    <n v="3"/>
    <n v="0"/>
    <n v="15.475200000000001"/>
  </r>
  <r>
    <n v="449"/>
    <s v="CA-2013-166674"/>
    <x v="0"/>
    <x v="178"/>
    <d v="2013-04-04T00:00:00"/>
    <s v="Second Class"/>
    <s v="RB-19360"/>
    <s v="Raymond Buch"/>
    <s v="Consumer"/>
    <s v="United States"/>
    <s v="Auburn"/>
    <s v="New York"/>
    <n v="13021"/>
    <s v="East"/>
    <s v="OFF-ST-10001469"/>
    <s v="Office Supplies"/>
    <s v="Storage"/>
    <s v="Fellowes Bankers Box Recycled Super Stor/Drawer"/>
    <n v="161.94"/>
    <n v="3"/>
    <n v="0"/>
    <n v="9.716399999999993"/>
  </r>
  <r>
    <n v="450"/>
    <s v="CA-2013-166674"/>
    <x v="0"/>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3-166674"/>
    <x v="0"/>
    <x v="178"/>
    <d v="2013-04-04T00:00:00"/>
    <s v="Second Class"/>
    <s v="RB-19360"/>
    <s v="Raymond Buch"/>
    <s v="Consumer"/>
    <s v="United States"/>
    <s v="Auburn"/>
    <s v="New York"/>
    <n v="13021"/>
    <s v="East"/>
    <s v="OFF-AR-10003156"/>
    <s v="Office Supplies"/>
    <s v="Art"/>
    <s v="50 Colored Long Pencils"/>
    <n v="30.48"/>
    <n v="3"/>
    <n v="0"/>
    <n v="7.9248000000000012"/>
  </r>
  <r>
    <n v="452"/>
    <s v="CA-2013-166674"/>
    <x v="0"/>
    <x v="178"/>
    <d v="2013-04-04T00:00:00"/>
    <s v="Second Class"/>
    <s v="RB-19360"/>
    <s v="Raymond Buch"/>
    <s v="Consumer"/>
    <s v="United States"/>
    <s v="Auburn"/>
    <s v="New York"/>
    <n v="13021"/>
    <s v="East"/>
    <s v="OFF-AR-10004974"/>
    <s v="Office Supplies"/>
    <s v="Art"/>
    <s v="Newell 342"/>
    <n v="9.84"/>
    <n v="3"/>
    <n v="0"/>
    <n v="2.8535999999999988"/>
  </r>
  <r>
    <n v="453"/>
    <s v="CA-2013-166674"/>
    <x v="0"/>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4-147277"/>
    <x v="3"/>
    <x v="179"/>
    <d v="2014-10-25T00:00:00"/>
    <s v="Standard Class"/>
    <s v="EB-13705"/>
    <s v="Ed Braxton"/>
    <s v="Corporate"/>
    <s v="United States"/>
    <s v="Akron"/>
    <s v="Ohio"/>
    <n v="44312"/>
    <s v="East"/>
    <s v="FUR-TA-10001539"/>
    <s v="Furniture"/>
    <s v="Tables"/>
    <s v="Chromcraft Rectangular Conference Tables"/>
    <n v="284.36399999999998"/>
    <n v="2"/>
    <n v="0.4"/>
    <n v="-75.830400000000054"/>
  </r>
  <r>
    <n v="455"/>
    <s v="CA-2014-147277"/>
    <x v="3"/>
    <x v="179"/>
    <d v="2014-10-25T00:00:00"/>
    <s v="Standard Class"/>
    <s v="EB-13705"/>
    <s v="Ed Braxton"/>
    <s v="Corporate"/>
    <s v="United States"/>
    <s v="Akron"/>
    <s v="Ohio"/>
    <n v="44312"/>
    <s v="East"/>
    <s v="OFF-ST-10000142"/>
    <s v="Office Supplies"/>
    <s v="Storage"/>
    <s v="Deluxe Rollaway Locking File with Drawer"/>
    <n v="665.40800000000002"/>
    <n v="2"/>
    <n v="0.2"/>
    <n v="66.540799999999962"/>
  </r>
  <r>
    <n v="456"/>
    <s v="CA-2013-100153"/>
    <x v="0"/>
    <x v="180"/>
    <d v="2013-12-18T00:00:00"/>
    <s v="Standard Class"/>
    <s v="KH-16630"/>
    <s v="Ken Heidel"/>
    <s v="Corporate"/>
    <s v="United States"/>
    <s v="Norman"/>
    <s v="Oklahoma"/>
    <n v="73071"/>
    <s v="Central"/>
    <s v="TEC-AC-10001772"/>
    <s v="Technology"/>
    <s v="Accessories"/>
    <s v="Memorex Mini Travel Drive 16 GB USB 2.0 Flash Drive"/>
    <n v="63.88"/>
    <n v="4"/>
    <n v="0"/>
    <n v="24.913200000000003"/>
  </r>
  <r>
    <n v="457"/>
    <s v="US-2011-110674"/>
    <x v="2"/>
    <x v="181"/>
    <d v="2011-02-19T00:00:00"/>
    <s v="Standard Class"/>
    <s v="SC-20095"/>
    <s v="Sanjit Chand"/>
    <s v="Consumer"/>
    <s v="United States"/>
    <s v="Concord"/>
    <s v="California"/>
    <n v="94521"/>
    <s v="West"/>
    <s v="FUR-CH-10000225"/>
    <s v="Furniture"/>
    <s v="Chairs"/>
    <s v="Global Geo Office Task Chair, Gray"/>
    <n v="129.56800000000001"/>
    <n v="2"/>
    <n v="0.2"/>
    <n v="-24.294000000000018"/>
  </r>
  <r>
    <n v="458"/>
    <s v="US-2013-157945"/>
    <x v="0"/>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3-157945"/>
    <x v="0"/>
    <x v="182"/>
    <d v="2013-10-02T00:00:00"/>
    <s v="Standard Class"/>
    <s v="NF-18385"/>
    <s v="Natalie Fritzler"/>
    <s v="Consumer"/>
    <s v="United States"/>
    <s v="Decatur"/>
    <s v="Illinois"/>
    <n v="62521"/>
    <s v="Central"/>
    <s v="OFF-EN-10001415"/>
    <s v="Office Supplies"/>
    <s v="Envelopes"/>
    <s v="Staples"/>
    <n v="8.9280000000000008"/>
    <n v="2"/>
    <n v="0.2"/>
    <n v="3.3479999999999999"/>
  </r>
  <r>
    <n v="460"/>
    <s v="CA-2012-109638"/>
    <x v="1"/>
    <x v="83"/>
    <d v="2012-12-22T00:00:00"/>
    <s v="Standard Class"/>
    <s v="JH-15985"/>
    <s v="Joseph Holt"/>
    <s v="Consumer"/>
    <s v="United States"/>
    <s v="Seattle"/>
    <s v="Washington"/>
    <n v="98115"/>
    <s v="West"/>
    <s v="OFF-AP-10002472"/>
    <s v="Office Supplies"/>
    <s v="Appliances"/>
    <s v="3M Office Air Cleaner"/>
    <n v="103.92"/>
    <n v="4"/>
    <n v="0"/>
    <n v="36.372"/>
  </r>
  <r>
    <n v="461"/>
    <s v="CA-2012-109638"/>
    <x v="1"/>
    <x v="83"/>
    <d v="2012-12-22T00:00:00"/>
    <s v="Standard Class"/>
    <s v="JH-15985"/>
    <s v="Joseph Holt"/>
    <s v="Consumer"/>
    <s v="United States"/>
    <s v="Seattle"/>
    <s v="Washington"/>
    <n v="98115"/>
    <s v="West"/>
    <s v="TEC-AC-10004571"/>
    <s v="Technology"/>
    <s v="Accessories"/>
    <s v="Logitech G700s Rechargeable Gaming Mouse"/>
    <n v="899.91"/>
    <n v="9"/>
    <n v="0"/>
    <n v="377.96220000000005"/>
  </r>
  <r>
    <n v="462"/>
    <s v="CA-2012-109638"/>
    <x v="1"/>
    <x v="83"/>
    <d v="2012-12-22T00:00:00"/>
    <s v="Standard Class"/>
    <s v="JH-15985"/>
    <s v="Joseph Holt"/>
    <s v="Consumer"/>
    <s v="United States"/>
    <s v="Seattle"/>
    <s v="Washington"/>
    <n v="98115"/>
    <s v="West"/>
    <s v="OFF-BI-10001098"/>
    <s v="Office Supplies"/>
    <s v="Binders"/>
    <s v="Acco D-Ring Binder w/DublLock"/>
    <n v="51.311999999999998"/>
    <n v="3"/>
    <n v="0.2"/>
    <n v="18.600599999999996"/>
  </r>
  <r>
    <n v="463"/>
    <s v="CA-2013-109869"/>
    <x v="0"/>
    <x v="183"/>
    <d v="2013-04-30T00:00:00"/>
    <s v="Standard Class"/>
    <s v="TN-21040"/>
    <s v="Tanja Norvell"/>
    <s v="Home Office"/>
    <s v="United States"/>
    <s v="Phoenix"/>
    <s v="Arizona"/>
    <n v="85023"/>
    <s v="West"/>
    <s v="FUR-FU-10000023"/>
    <s v="Furniture"/>
    <s v="Furnishings"/>
    <s v="Eldon Wave Desk Accessories"/>
    <n v="23.56"/>
    <n v="5"/>
    <n v="0.2"/>
    <n v="7.0680000000000005"/>
  </r>
  <r>
    <n v="464"/>
    <s v="CA-2013-109869"/>
    <x v="0"/>
    <x v="183"/>
    <d v="2013-04-30T00:00:00"/>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3-109869"/>
    <x v="0"/>
    <x v="183"/>
    <d v="2013-04-30T00:00:00"/>
    <s v="Standard Class"/>
    <s v="TN-21040"/>
    <s v="Tanja Norvell"/>
    <s v="Home Office"/>
    <s v="United States"/>
    <s v="Phoenix"/>
    <s v="Arizona"/>
    <n v="85023"/>
    <s v="West"/>
    <s v="OFF-BI-10000315"/>
    <s v="Office Supplies"/>
    <s v="Binders"/>
    <s v="Poly Designer Cover &amp; Back"/>
    <n v="28.484999999999999"/>
    <n v="5"/>
    <n v="0.7"/>
    <n v="-20.888999999999989"/>
  </r>
  <r>
    <n v="466"/>
    <s v="CA-2013-109869"/>
    <x v="0"/>
    <x v="183"/>
    <d v="2013-04-30T00:00:00"/>
    <s v="Standard Class"/>
    <s v="TN-21040"/>
    <s v="Tanja Norvell"/>
    <s v="Home Office"/>
    <s v="United States"/>
    <s v="Phoenix"/>
    <s v="Arizona"/>
    <n v="85023"/>
    <s v="West"/>
    <s v="OFF-SU-10003505"/>
    <s v="Office Supplies"/>
    <s v="Supplies"/>
    <s v="Premier Electric Letter Opener"/>
    <n v="185.376"/>
    <n v="2"/>
    <n v="0.2"/>
    <n v="-34.758000000000017"/>
  </r>
  <r>
    <n v="467"/>
    <s v="CA-2013-109869"/>
    <x v="0"/>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4-154907"/>
    <x v="3"/>
    <x v="185"/>
    <d v="2014-04-05T00:00:00"/>
    <s v="Standard Class"/>
    <s v="DS-13180"/>
    <s v="David Smith"/>
    <s v="Corporate"/>
    <s v="United States"/>
    <s v="Amarillo"/>
    <s v="Texas"/>
    <n v="79109"/>
    <s v="Central"/>
    <s v="FUR-BO-10002824"/>
    <s v="Furniture"/>
    <s v="Bookcases"/>
    <s v="Bush Mission Pointe Library"/>
    <n v="205.33279999999996"/>
    <n v="2"/>
    <n v="0.32"/>
    <n v="-36.235200000000006"/>
  </r>
  <r>
    <n v="470"/>
    <s v="US-2013-100419"/>
    <x v="0"/>
    <x v="186"/>
    <d v="2013-12-21T00:00:00"/>
    <s v="Second Class"/>
    <s v="CC-12670"/>
    <s v="Craig Carreira"/>
    <s v="Consumer"/>
    <s v="United States"/>
    <s v="Chicago"/>
    <s v="Illinois"/>
    <n v="60610"/>
    <s v="Central"/>
    <s v="OFF-BI-10002194"/>
    <s v="Office Supplies"/>
    <s v="Binders"/>
    <s v="Cardinal Hold-It CD Pocket"/>
    <n v="4.7879999999999985"/>
    <n v="3"/>
    <n v="0.8"/>
    <n v="-7.9001999999999999"/>
  </r>
  <r>
    <n v="471"/>
    <s v="CA-2012-154144"/>
    <x v="1"/>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1-144666"/>
    <x v="2"/>
    <x v="187"/>
    <d v="2011-11-11T00:00:00"/>
    <s v="Second Class"/>
    <s v="JP-15520"/>
    <s v="Jeremy Pistek"/>
    <s v="Consumer"/>
    <s v="United States"/>
    <s v="San Francisco"/>
    <s v="California"/>
    <n v="94110"/>
    <s v="West"/>
    <s v="OFF-ST-10002743"/>
    <s v="Office Supplies"/>
    <s v="Storage"/>
    <s v="SAFCO Boltless Steel Shelving"/>
    <n v="340.92"/>
    <n v="3"/>
    <n v="0"/>
    <n v="3.4091999999999842"/>
  </r>
  <r>
    <n v="473"/>
    <s v="CA-2011-144666"/>
    <x v="2"/>
    <x v="187"/>
    <d v="2011-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1-144666"/>
    <x v="2"/>
    <x v="187"/>
    <d v="2011-11-11T00:00:00"/>
    <s v="Second Class"/>
    <s v="JP-15520"/>
    <s v="Jeremy Pistek"/>
    <s v="Consumer"/>
    <s v="United States"/>
    <s v="San Francisco"/>
    <s v="California"/>
    <n v="94110"/>
    <s v="West"/>
    <s v="TEC-PH-10002680"/>
    <s v="Technology"/>
    <s v="Phones"/>
    <s v="Samsung Galaxy Note 3"/>
    <n v="703.96800000000007"/>
    <n v="4"/>
    <n v="0.2"/>
    <n v="87.995999999999924"/>
  </r>
  <r>
    <n v="475"/>
    <s v="CA-2011-144666"/>
    <x v="2"/>
    <x v="187"/>
    <d v="2011-11-11T00:00:00"/>
    <s v="Second Class"/>
    <s v="JP-15520"/>
    <s v="Jeremy Pistek"/>
    <s v="Consumer"/>
    <s v="United States"/>
    <s v="San Francisco"/>
    <s v="California"/>
    <n v="94110"/>
    <s v="West"/>
    <s v="OFF-ST-10001321"/>
    <s v="Office Supplies"/>
    <s v="Storage"/>
    <s v="Decoflex Hanging Personal Folder File, Blue"/>
    <n v="92.52"/>
    <n v="6"/>
    <n v="0"/>
    <n v="24.980400000000007"/>
  </r>
  <r>
    <n v="476"/>
    <s v="CA-2011-144666"/>
    <x v="2"/>
    <x v="187"/>
    <d v="2011-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1-144666"/>
    <x v="2"/>
    <x v="187"/>
    <d v="2011-11-11T00:00:00"/>
    <s v="Second Class"/>
    <s v="JP-15520"/>
    <s v="Jeremy Pistek"/>
    <s v="Consumer"/>
    <s v="United States"/>
    <s v="San Francisco"/>
    <s v="California"/>
    <n v="94110"/>
    <s v="West"/>
    <s v="OFF-PA-10003465"/>
    <s v="Office Supplies"/>
    <s v="Paper"/>
    <s v="Xerox 1912"/>
    <n v="94.85"/>
    <n v="5"/>
    <n v="0"/>
    <n v="45.527999999999992"/>
  </r>
  <r>
    <n v="478"/>
    <s v="CA-2013-103891"/>
    <x v="0"/>
    <x v="188"/>
    <d v="2013-07-20T00:00:00"/>
    <s v="Standard Class"/>
    <s v="KH-16690"/>
    <s v="Kristen Hastings"/>
    <s v="Corporate"/>
    <s v="United States"/>
    <s v="Los Angeles"/>
    <s v="California"/>
    <n v="90008"/>
    <s v="West"/>
    <s v="TEC-PH-10000149"/>
    <s v="Technology"/>
    <s v="Phones"/>
    <s v="Cisco SPA525G2 IP Phone - Wireless"/>
    <n v="95.76"/>
    <n v="6"/>
    <n v="0.2"/>
    <n v="7.1819999999999951"/>
  </r>
  <r>
    <n v="479"/>
    <s v="CA-2013-152632"/>
    <x v="0"/>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3-100790"/>
    <x v="0"/>
    <x v="190"/>
    <d v="2013-07-03T00:00:00"/>
    <s v="Standard Class"/>
    <s v="JG-15805"/>
    <s v="John Grady"/>
    <s v="Corporate"/>
    <s v="United States"/>
    <s v="New York City"/>
    <s v="New York"/>
    <n v="10024"/>
    <s v="East"/>
    <s v="OFF-AR-10003045"/>
    <s v="Office Supplies"/>
    <s v="Art"/>
    <s v="Prang Colored Pencils"/>
    <n v="14.7"/>
    <n v="5"/>
    <n v="0"/>
    <n v="6.6150000000000002"/>
  </r>
  <r>
    <n v="481"/>
    <s v="CA-2013-100790"/>
    <x v="0"/>
    <x v="190"/>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2"/>
    <s v="CA-2011-134677"/>
    <x v="2"/>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1-127691"/>
    <x v="2"/>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1-127691"/>
    <x v="2"/>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4-140963"/>
    <x v="3"/>
    <x v="193"/>
    <d v="2014-06-14T00:00:00"/>
    <s v="First Class"/>
    <s v="MT-18070"/>
    <s v="Michelle Tran"/>
    <s v="Home Office"/>
    <s v="United States"/>
    <s v="Los Angeles"/>
    <s v="California"/>
    <n v="90045"/>
    <s v="West"/>
    <s v="OFF-LA-10003923"/>
    <s v="Office Supplies"/>
    <s v="Labels"/>
    <s v="Alphabetical Labels for Top Tab Filing"/>
    <n v="29.6"/>
    <n v="2"/>
    <n v="0"/>
    <n v="14.8"/>
  </r>
  <r>
    <n v="486"/>
    <s v="CA-2014-140963"/>
    <x v="3"/>
    <x v="193"/>
    <d v="2014-06-14T00:00:00"/>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4-140963"/>
    <x v="3"/>
    <x v="193"/>
    <d v="2014-06-14T00:00:00"/>
    <s v="First Class"/>
    <s v="MT-18070"/>
    <s v="Michelle Tran"/>
    <s v="Home Office"/>
    <s v="United States"/>
    <s v="Los Angeles"/>
    <s v="California"/>
    <n v="90045"/>
    <s v="West"/>
    <s v="TEC-PH-10001924"/>
    <s v="Technology"/>
    <s v="Phones"/>
    <s v="iHome FM Clock Radio with Lightning Dock"/>
    <n v="279.95999999999998"/>
    <n v="5"/>
    <n v="0.2"/>
    <n v="17.497500000000016"/>
  </r>
  <r>
    <n v="488"/>
    <s v="CA-2011-154627"/>
    <x v="2"/>
    <x v="194"/>
    <d v="2011-10-31T00:00:00"/>
    <s v="First Class"/>
    <s v="SA-20830"/>
    <s v="Sue Ann Reed"/>
    <s v="Consumer"/>
    <s v="United States"/>
    <s v="Chicago"/>
    <s v="Illinois"/>
    <n v="60610"/>
    <s v="Central"/>
    <s v="TEC-PH-10001363"/>
    <s v="Technology"/>
    <s v="Phones"/>
    <s v="Apple iPhone 5S"/>
    <n v="2735.9520000000002"/>
    <n v="6"/>
    <n v="0.2"/>
    <n v="341.99399999999969"/>
  </r>
  <r>
    <n v="489"/>
    <s v="CA-2011-133753"/>
    <x v="2"/>
    <x v="3"/>
    <d v="2011-06-13T00:00:00"/>
    <s v="Second Class"/>
    <s v="CW-11905"/>
    <s v="Carl Weiss"/>
    <s v="Home Office"/>
    <s v="United States"/>
    <s v="Huntsville"/>
    <s v="Texas"/>
    <n v="77340"/>
    <s v="Central"/>
    <s v="TEC-PH-10000376"/>
    <s v="Technology"/>
    <s v="Phones"/>
    <s v="Square Credit Card Reader"/>
    <n v="7.9920000000000009"/>
    <n v="1"/>
    <n v="0.2"/>
    <n v="0.59940000000000015"/>
  </r>
  <r>
    <n v="490"/>
    <s v="CA-2011-133753"/>
    <x v="2"/>
    <x v="3"/>
    <d v="2011-06-13T00:00:00"/>
    <s v="Second Class"/>
    <s v="CW-11905"/>
    <s v="Carl Weiss"/>
    <s v="Home Office"/>
    <s v="United States"/>
    <s v="Huntsville"/>
    <s v="Texas"/>
    <n v="77340"/>
    <s v="Central"/>
    <s v="TEC-AC-10000303"/>
    <s v="Technology"/>
    <s v="Accessories"/>
    <s v="Logitech M510 Wireless Mouse"/>
    <n v="63.984000000000009"/>
    <n v="2"/>
    <n v="0.2"/>
    <n v="10.397399999999998"/>
  </r>
  <r>
    <n v="491"/>
    <s v="CA-2011-133753"/>
    <x v="2"/>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1-113362"/>
    <x v="2"/>
    <x v="80"/>
    <d v="2011-09-19T00:00:00"/>
    <s v="Standard Class"/>
    <s v="AJ-10960"/>
    <s v="Astrea Jones"/>
    <s v="Consumer"/>
    <s v="United States"/>
    <s v="Rochester"/>
    <s v="New York"/>
    <n v="14609"/>
    <s v="East"/>
    <s v="OFF-ST-10001809"/>
    <s v="Office Supplies"/>
    <s v="Storage"/>
    <s v="Fellowes Officeware Wire Shelving"/>
    <n v="449.15"/>
    <n v="5"/>
    <n v="0"/>
    <n v="8.9829999999999899"/>
  </r>
  <r>
    <n v="493"/>
    <s v="CA-2011-113362"/>
    <x v="2"/>
    <x v="80"/>
    <d v="2011-09-19T00:00:00"/>
    <s v="Standard Class"/>
    <s v="AJ-10960"/>
    <s v="Astrea Jones"/>
    <s v="Consumer"/>
    <s v="United States"/>
    <s v="Rochester"/>
    <s v="New York"/>
    <n v="14609"/>
    <s v="East"/>
    <s v="OFF-EN-10003845"/>
    <s v="Office Supplies"/>
    <s v="Envelopes"/>
    <s v="Colored Envelopes"/>
    <n v="11.07"/>
    <n v="3"/>
    <n v="0"/>
    <n v="5.0921999999999992"/>
  </r>
  <r>
    <n v="494"/>
    <s v="CA-2013-169166"/>
    <x v="0"/>
    <x v="195"/>
    <d v="2013-05-15T00:00:00"/>
    <s v="Standard Class"/>
    <s v="SS-20590"/>
    <s v="Sonia Sunley"/>
    <s v="Consumer"/>
    <s v="United States"/>
    <s v="Seattle"/>
    <s v="Washington"/>
    <n v="98115"/>
    <s v="West"/>
    <s v="TEC-AC-10000991"/>
    <s v="Technology"/>
    <s v="Accessories"/>
    <s v="Sony Micro Vault Click 8 GB USB 2.0 Flash Drive"/>
    <n v="93.98"/>
    <n v="2"/>
    <n v="0"/>
    <n v="13.157200000000003"/>
  </r>
  <r>
    <n v="495"/>
    <s v="US-2013-120929"/>
    <x v="0"/>
    <x v="196"/>
    <d v="2013-03-22T00:00:00"/>
    <s v="Second Class"/>
    <s v="RO-19780"/>
    <s v="Rose O'Brian"/>
    <s v="Consumer"/>
    <s v="United States"/>
    <s v="Memphis"/>
    <s v="Tennessee"/>
    <n v="38109"/>
    <s v="South"/>
    <s v="FUR-TA-10001857"/>
    <s v="Furniture"/>
    <s v="Tables"/>
    <s v="Balt Solid Wood Rectangular Table"/>
    <n v="189.88200000000001"/>
    <n v="3"/>
    <n v="0.4"/>
    <n v="-94.941000000000017"/>
  </r>
  <r>
    <n v="496"/>
    <s v="CA-2012-134782"/>
    <x v="1"/>
    <x v="17"/>
    <d v="2012-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3-126158"/>
    <x v="0"/>
    <x v="197"/>
    <d v="2013-08-01T00:00:00"/>
    <s v="Standard Class"/>
    <s v="SC-20095"/>
    <s v="Sanjit Chand"/>
    <s v="Consumer"/>
    <s v="United States"/>
    <s v="Costa Mesa"/>
    <s v="California"/>
    <n v="92627"/>
    <s v="West"/>
    <s v="OFF-BI-10002498"/>
    <s v="Office Supplies"/>
    <s v="Binders"/>
    <s v="Clear Mylar Reinforcing Strips"/>
    <n v="119.61600000000001"/>
    <n v="8"/>
    <n v="0.2"/>
    <n v="40.370399999999997"/>
  </r>
  <r>
    <n v="498"/>
    <s v="CA-2013-126158"/>
    <x v="0"/>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3-126158"/>
    <x v="0"/>
    <x v="197"/>
    <d v="2013-08-01T00:00:00"/>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3-126158"/>
    <x v="0"/>
    <x v="197"/>
    <d v="2013-08-01T00:00:00"/>
    <s v="Standard Class"/>
    <s v="SC-20095"/>
    <s v="Sanjit Chand"/>
    <s v="Consumer"/>
    <s v="United States"/>
    <s v="Costa Mesa"/>
    <s v="California"/>
    <n v="92627"/>
    <s v="West"/>
    <s v="FUR-FU-10000073"/>
    <s v="Furniture"/>
    <s v="Furnishings"/>
    <s v="Deflect-O Glasstique Clear Desk Accessories"/>
    <n v="69.3"/>
    <n v="9"/>
    <n v="0"/>
    <n v="22.868999999999996"/>
  </r>
  <r>
    <n v="501"/>
    <s v="US-2013-105578"/>
    <x v="0"/>
    <x v="198"/>
    <d v="2013-06-05T00:00:00"/>
    <s v="Standard Class"/>
    <s v="MY-17380"/>
    <s v="Maribeth Yedwab"/>
    <s v="Corporate"/>
    <s v="United States"/>
    <s v="Parker"/>
    <s v="Colorado"/>
    <n v="80134"/>
    <s v="West"/>
    <s v="OFF-BI-10001670"/>
    <s v="Office Supplies"/>
    <s v="Binders"/>
    <s v="Vinyl Sectional Post Binders"/>
    <n v="22.620000000000005"/>
    <n v="2"/>
    <n v="0.7"/>
    <n v="-15.079999999999998"/>
  </r>
  <r>
    <n v="502"/>
    <s v="US-2013-105578"/>
    <x v="0"/>
    <x v="198"/>
    <d v="2013-06-05T00:00:00"/>
    <s v="Standard Class"/>
    <s v="MY-17380"/>
    <s v="Maribeth Yedwab"/>
    <s v="Corporate"/>
    <s v="United States"/>
    <s v="Parker"/>
    <s v="Colorado"/>
    <n v="80134"/>
    <s v="West"/>
    <s v="OFF-BI-10001658"/>
    <s v="Office Supplies"/>
    <s v="Binders"/>
    <s v="GBC Standard Therm-A-Bind Covers"/>
    <n v="14.952000000000004"/>
    <n v="2"/>
    <n v="0.7"/>
    <n v="-11.961599999999997"/>
  </r>
  <r>
    <n v="503"/>
    <s v="US-2013-105578"/>
    <x v="0"/>
    <x v="198"/>
    <d v="2013-06-05T00:00:00"/>
    <s v="Standard Class"/>
    <s v="MY-17380"/>
    <s v="Maribeth Yedwab"/>
    <s v="Corporate"/>
    <s v="United States"/>
    <s v="Parker"/>
    <s v="Colorado"/>
    <n v="80134"/>
    <s v="West"/>
    <s v="FUR-CH-10001215"/>
    <s v="Furniture"/>
    <s v="Chairs"/>
    <s v="Global Troy Executive Leather Low-Back Tilter"/>
    <n v="801.5680000000001"/>
    <n v="2"/>
    <n v="0.2"/>
    <n v="50.097999999999985"/>
  </r>
  <r>
    <n v="504"/>
    <s v="US-2013-105578"/>
    <x v="0"/>
    <x v="198"/>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3-105578"/>
    <x v="0"/>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2-145352"/>
    <x v="1"/>
    <x v="199"/>
    <d v="2012-03-22T00:00:00"/>
    <s v="Standard Class"/>
    <s v="CM-12385"/>
    <s v="Christopher Martinez"/>
    <s v="Consumer"/>
    <s v="United States"/>
    <s v="Atlanta"/>
    <s v="Georgia"/>
    <n v="30318"/>
    <s v="South"/>
    <s v="OFF-AR-10001662"/>
    <s v="Office Supplies"/>
    <s v="Art"/>
    <s v="Rogers Handheld Barrel Pencil Sharpener"/>
    <n v="2.74"/>
    <n v="1"/>
    <n v="0"/>
    <n v="0.73980000000000024"/>
  </r>
  <r>
    <n v="508"/>
    <s v="CA-2012-145352"/>
    <x v="1"/>
    <x v="199"/>
    <d v="2012-03-22T00:00:00"/>
    <s v="Standard Class"/>
    <s v="CM-12385"/>
    <s v="Christopher Martinez"/>
    <s v="Consumer"/>
    <s v="United States"/>
    <s v="Atlanta"/>
    <s v="Georgia"/>
    <n v="30318"/>
    <s v="South"/>
    <s v="OFF-AR-10003856"/>
    <s v="Office Supplies"/>
    <s v="Art"/>
    <s v="Newell 344"/>
    <n v="8.34"/>
    <n v="3"/>
    <n v="0"/>
    <n v="2.1683999999999997"/>
  </r>
  <r>
    <n v="509"/>
    <s v="CA-2012-145352"/>
    <x v="1"/>
    <x v="199"/>
    <d v="2012-03-22T00:00:00"/>
    <s v="Standard Class"/>
    <s v="CM-12385"/>
    <s v="Christopher Martinez"/>
    <s v="Consumer"/>
    <s v="United States"/>
    <s v="Atlanta"/>
    <s v="Georgia"/>
    <n v="30318"/>
    <s v="South"/>
    <s v="OFF-ST-10001228"/>
    <s v="Office Supplies"/>
    <s v="Storage"/>
    <s v="Personal File Boxes with Fold-Down Carry Handle"/>
    <n v="46.74"/>
    <n v="3"/>
    <n v="0"/>
    <n v="11.684999999999999"/>
  </r>
  <r>
    <n v="510"/>
    <s v="CA-2012-145352"/>
    <x v="1"/>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4-135307"/>
    <x v="3"/>
    <x v="200"/>
    <d v="2014-11-28T00:00:00"/>
    <s v="First Class"/>
    <s v="LS-17245"/>
    <s v="Lynn Smith"/>
    <s v="Consumer"/>
    <s v="United States"/>
    <s v="Gladstone"/>
    <s v="Missouri"/>
    <n v="64118"/>
    <s v="Central"/>
    <s v="FUR-FU-10001290"/>
    <s v="Furniture"/>
    <s v="Furnishings"/>
    <s v="Executive Impressions Supervisor Wall Clock"/>
    <n v="126.30000000000001"/>
    <n v="3"/>
    <n v="0"/>
    <n v="40.415999999999997"/>
  </r>
  <r>
    <n v="512"/>
    <s v="CA-2014-135307"/>
    <x v="3"/>
    <x v="200"/>
    <d v="2014-11-28T00:00:00"/>
    <s v="First Class"/>
    <s v="LS-17245"/>
    <s v="Lynn Smith"/>
    <s v="Consumer"/>
    <s v="United States"/>
    <s v="Gladstone"/>
    <s v="Missouri"/>
    <n v="64118"/>
    <s v="Central"/>
    <s v="TEC-AC-10002399"/>
    <s v="Technology"/>
    <s v="Accessories"/>
    <s v="SanDisk Cruzer 32 GB USB Flash Drive"/>
    <n v="38.04"/>
    <n v="2"/>
    <n v="0"/>
    <n v="12.172799999999999"/>
  </r>
  <r>
    <n v="513"/>
    <s v="CA-2013-106341"/>
    <x v="0"/>
    <x v="201"/>
    <d v="2013-10-24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4-163405"/>
    <x v="3"/>
    <x v="202"/>
    <d v="2014-12-26T00:00:00"/>
    <s v="Standard Class"/>
    <s v="BN-11515"/>
    <s v="Bradley Nguyen"/>
    <s v="Consumer"/>
    <s v="United States"/>
    <s v="Los Angeles"/>
    <s v="California"/>
    <n v="90049"/>
    <s v="West"/>
    <s v="OFF-AR-10003811"/>
    <s v="Office Supplies"/>
    <s v="Art"/>
    <s v="Newell 327"/>
    <n v="6.63"/>
    <n v="3"/>
    <n v="0"/>
    <n v="1.7901"/>
  </r>
  <r>
    <n v="515"/>
    <s v="CA-2014-163405"/>
    <x v="3"/>
    <x v="202"/>
    <d v="2014-12-26T00:00:00"/>
    <s v="Standard Class"/>
    <s v="BN-11515"/>
    <s v="Bradley Nguyen"/>
    <s v="Consumer"/>
    <s v="United States"/>
    <s v="Los Angeles"/>
    <s v="California"/>
    <n v="90049"/>
    <s v="West"/>
    <s v="OFF-AR-10001246"/>
    <s v="Office Supplies"/>
    <s v="Art"/>
    <s v="Newell 317"/>
    <n v="5.88"/>
    <n v="2"/>
    <n v="0"/>
    <n v="1.7051999999999996"/>
  </r>
  <r>
    <n v="516"/>
    <s v="CA-2014-127432"/>
    <x v="3"/>
    <x v="203"/>
    <d v="2014-01-28T00:00:00"/>
    <s v="Standard Class"/>
    <s v="AD-10180"/>
    <s v="Alan Dominguez"/>
    <s v="Home Office"/>
    <s v="United States"/>
    <s v="Great Falls"/>
    <s v="Montana"/>
    <n v="59405"/>
    <s v="West"/>
    <s v="TEC-CO-10003236"/>
    <s v="Technology"/>
    <s v="Copiers"/>
    <s v="Canon Image Class D660 Copier"/>
    <n v="2999.95"/>
    <n v="5"/>
    <n v="0"/>
    <n v="1379.9769999999999"/>
  </r>
  <r>
    <n v="517"/>
    <s v="CA-2014-127432"/>
    <x v="3"/>
    <x v="203"/>
    <d v="2014-01-28T00:00:00"/>
    <s v="Standard Class"/>
    <s v="AD-10180"/>
    <s v="Alan Dominguez"/>
    <s v="Home Office"/>
    <s v="United States"/>
    <s v="Great Falls"/>
    <s v="Montana"/>
    <n v="59405"/>
    <s v="West"/>
    <s v="OFF-ST-10004507"/>
    <s v="Office Supplies"/>
    <s v="Storage"/>
    <s v="Advantus Rolling Storage Box"/>
    <n v="51.449999999999996"/>
    <n v="3"/>
    <n v="0"/>
    <n v="13.891499999999999"/>
  </r>
  <r>
    <n v="518"/>
    <s v="CA-2014-127432"/>
    <x v="3"/>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4-127432"/>
    <x v="3"/>
    <x v="203"/>
    <d v="2014-01-28T00:00:00"/>
    <s v="Standard Class"/>
    <s v="AD-10180"/>
    <s v="Alan Dominguez"/>
    <s v="Home Office"/>
    <s v="United States"/>
    <s v="Great Falls"/>
    <s v="Montana"/>
    <n v="59405"/>
    <s v="West"/>
    <s v="OFF-ST-10004459"/>
    <s v="Office Supplies"/>
    <s v="Storage"/>
    <s v="Tennsco Single-Tier Lockers"/>
    <n v="1126.02"/>
    <n v="3"/>
    <n v="0"/>
    <n v="56.300999999999988"/>
  </r>
  <r>
    <n v="520"/>
    <s v="CA-2012-157812"/>
    <x v="1"/>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2-157812"/>
    <x v="1"/>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2-157812"/>
    <x v="1"/>
    <x v="204"/>
    <d v="2012-03-26T00:00:00"/>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4-145142"/>
    <x v="3"/>
    <x v="205"/>
    <d v="2014-01-26T00:00:00"/>
    <s v="First Class"/>
    <s v="MC-17605"/>
    <s v="Matt Connell"/>
    <s v="Corporate"/>
    <s v="United States"/>
    <s v="Detroit"/>
    <s v="Michigan"/>
    <n v="48234"/>
    <s v="Central"/>
    <s v="FUR-TA-10001857"/>
    <s v="Furniture"/>
    <s v="Tables"/>
    <s v="Balt Solid Wood Rectangular Table"/>
    <n v="210.98"/>
    <n v="2"/>
    <n v="0"/>
    <n v="21.097999999999985"/>
  </r>
  <r>
    <n v="524"/>
    <s v="US-2013-139486"/>
    <x v="0"/>
    <x v="206"/>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3-139486"/>
    <x v="0"/>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2-158792"/>
    <x v="1"/>
    <x v="207"/>
    <d v="2013-01-02T00:00:00"/>
    <s v="Standard Class"/>
    <s v="BD-11605"/>
    <s v="Brian Dahlen"/>
    <s v="Consumer"/>
    <s v="United States"/>
    <s v="Lawrence"/>
    <s v="Massachusetts"/>
    <n v="1841"/>
    <s v="East"/>
    <s v="OFF-FA-10002815"/>
    <s v="Office Supplies"/>
    <s v="Fasteners"/>
    <s v="Staples"/>
    <n v="22.200000000000003"/>
    <n v="5"/>
    <n v="0"/>
    <n v="10.434000000000001"/>
  </r>
  <r>
    <n v="527"/>
    <s v="CA-2014-113558"/>
    <x v="3"/>
    <x v="208"/>
    <d v="2014-10-27T00:00:00"/>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4-113558"/>
    <x v="3"/>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2-138303"/>
    <x v="1"/>
    <x v="37"/>
    <d v="2012-09-07T00:00:00"/>
    <s v="Standard Class"/>
    <s v="MG-18145"/>
    <s v="Mike Gockenbach"/>
    <s v="Consumer"/>
    <s v="United States"/>
    <s v="Philadelphia"/>
    <s v="Pennsylvania"/>
    <n v="19134"/>
    <s v="East"/>
    <s v="OFF-ST-10004963"/>
    <s v="Office Supplies"/>
    <s v="Storage"/>
    <s v="Eldon Gobal File Keepers"/>
    <n v="36.336000000000006"/>
    <n v="3"/>
    <n v="0.2"/>
    <n v="-7.2672000000000043"/>
  </r>
  <r>
    <n v="530"/>
    <s v="US-2012-138303"/>
    <x v="1"/>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2-138303"/>
    <x v="1"/>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2-102848"/>
    <x v="1"/>
    <x v="209"/>
    <d v="2012-11-09T00:00:00"/>
    <s v="Second Class"/>
    <s v="KB-16240"/>
    <s v="Karen Bern"/>
    <s v="Corporate"/>
    <s v="United States"/>
    <s v="Los Angeles"/>
    <s v="California"/>
    <n v="90036"/>
    <s v="West"/>
    <s v="FUR-CH-10000595"/>
    <s v="Furniture"/>
    <s v="Chairs"/>
    <s v="Safco Contoured Stacking Chairs"/>
    <n v="190.72000000000003"/>
    <n v="1"/>
    <n v="0.2"/>
    <n v="11.919999999999987"/>
  </r>
  <r>
    <n v="533"/>
    <s v="US-2014-129441"/>
    <x v="3"/>
    <x v="210"/>
    <d v="2014-09-12T00:00:00"/>
    <s v="Standard Class"/>
    <s v="JC-15340"/>
    <s v="Jasper Cacioppo"/>
    <s v="Consumer"/>
    <s v="United States"/>
    <s v="Los Angeles"/>
    <s v="California"/>
    <n v="90032"/>
    <s v="West"/>
    <s v="FUR-FU-10000448"/>
    <s v="Furniture"/>
    <s v="Furnishings"/>
    <s v="Tenex Chairmats For Use With Carpeted Floors"/>
    <n v="47.94"/>
    <n v="3"/>
    <n v="0"/>
    <n v="2.3969999999999985"/>
  </r>
  <r>
    <n v="534"/>
    <s v="CA-2013-168753"/>
    <x v="0"/>
    <x v="211"/>
    <d v="2013-06-02T00:00:00"/>
    <s v="Second Class"/>
    <s v="RL-19615"/>
    <s v="Rob Lucas"/>
    <s v="Consumer"/>
    <s v="United States"/>
    <s v="Montgomery"/>
    <s v="Alabama"/>
    <n v="36116"/>
    <s v="South"/>
    <s v="TEC-PH-10000984"/>
    <s v="Technology"/>
    <s v="Phones"/>
    <s v="Panasonic KX-TG9471B"/>
    <n v="979.95"/>
    <n v="5"/>
    <n v="0"/>
    <n v="274.38600000000008"/>
  </r>
  <r>
    <n v="535"/>
    <s v="CA-2013-168753"/>
    <x v="0"/>
    <x v="211"/>
    <d v="2013-06-02T00:00:00"/>
    <s v="Second Class"/>
    <s v="RL-19615"/>
    <s v="Rob Lucas"/>
    <s v="Consumer"/>
    <s v="United States"/>
    <s v="Montgomery"/>
    <s v="Alabama"/>
    <n v="36116"/>
    <s v="South"/>
    <s v="OFF-BI-10002557"/>
    <s v="Office Supplies"/>
    <s v="Binders"/>
    <s v="Presstex Flexible Ring Binders"/>
    <n v="22.75"/>
    <n v="5"/>
    <n v="0"/>
    <n v="11.375"/>
  </r>
  <r>
    <n v="536"/>
    <s v="CA-2013-126613"/>
    <x v="0"/>
    <x v="212"/>
    <d v="2013-07-17T00:00:00"/>
    <s v="Standard Class"/>
    <s v="AA-10375"/>
    <s v="Allen Armold"/>
    <s v="Consumer"/>
    <s v="United States"/>
    <s v="Mesa"/>
    <s v="Arizona"/>
    <n v="85204"/>
    <s v="West"/>
    <s v="OFF-ST-10001325"/>
    <s v="Office Supplies"/>
    <s v="Storage"/>
    <s v="Sterilite Officeware Hinged File Box"/>
    <n v="16.768000000000001"/>
    <n v="2"/>
    <n v="0.2"/>
    <n v="1.4672000000000001"/>
  </r>
  <r>
    <n v="537"/>
    <s v="US-2014-122637"/>
    <x v="3"/>
    <x v="213"/>
    <d v="2014-09-09T00:00:00"/>
    <s v="Second Class"/>
    <s v="EP-13915"/>
    <s v="Emily Phan"/>
    <s v="Consumer"/>
    <s v="United States"/>
    <s v="Chicago"/>
    <s v="Illinois"/>
    <n v="60653"/>
    <s v="Central"/>
    <s v="OFF-BI-10002429"/>
    <s v="Office Supplies"/>
    <s v="Binders"/>
    <s v="Premier Elliptical Ring Binder, Black"/>
    <n v="42.615999999999993"/>
    <n v="7"/>
    <n v="0.8"/>
    <n v="-68.185600000000022"/>
  </r>
  <r>
    <n v="538"/>
    <s v="CA-2012-147851"/>
    <x v="1"/>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2-134894"/>
    <x v="1"/>
    <x v="21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2-134894"/>
    <x v="1"/>
    <x v="214"/>
    <d v="2012-12-11T00:00:00"/>
    <s v="Standard Class"/>
    <s v="DK-12985"/>
    <s v="Darren Koutras"/>
    <s v="Consumer"/>
    <s v="United States"/>
    <s v="Henderson"/>
    <s v="Kentucky"/>
    <n v="42420"/>
    <s v="South"/>
    <s v="FUR-CH-10002647"/>
    <s v="Furniture"/>
    <s v="Chairs"/>
    <s v="Situations Contoured Folding Chairs, 4/Set"/>
    <n v="283.92"/>
    <n v="4"/>
    <n v="0"/>
    <n v="70.980000000000018"/>
  </r>
  <r>
    <n v="541"/>
    <s v="CA-2011-140795"/>
    <x v="2"/>
    <x v="215"/>
    <d v="2011-02-04T00:00:00"/>
    <s v="First Class"/>
    <s v="BD-11500"/>
    <s v="Bradley Drucker"/>
    <s v="Consumer"/>
    <s v="United States"/>
    <s v="Green Bay"/>
    <s v="Wisconsin"/>
    <n v="54302"/>
    <s v="Central"/>
    <s v="TEC-AC-10001432"/>
    <s v="Technology"/>
    <s v="Accessories"/>
    <s v="Enermax Aurora Lite Keyboard"/>
    <n v="468.90000000000003"/>
    <n v="6"/>
    <n v="0"/>
    <n v="206.31600000000006"/>
  </r>
  <r>
    <n v="542"/>
    <s v="CA-2013-136924"/>
    <x v="0"/>
    <x v="216"/>
    <d v="2013-07-18T00:00:00"/>
    <s v="First Class"/>
    <s v="ES-14080"/>
    <s v="Erin Smith"/>
    <s v="Corporate"/>
    <s v="United States"/>
    <s v="Tucson"/>
    <s v="Arizona"/>
    <n v="85705"/>
    <s v="West"/>
    <s v="TEC-PH-10002262"/>
    <s v="Technology"/>
    <s v="Phones"/>
    <s v="LG Electronics Tone+ HBS-730 Bluetooth Headset"/>
    <n v="380.86400000000003"/>
    <n v="8"/>
    <n v="0.2"/>
    <n v="38.086400000000026"/>
  </r>
  <r>
    <n v="543"/>
    <s v="US-2012-120131"/>
    <x v="1"/>
    <x v="217"/>
    <d v="2012-12-23T00:00:00"/>
    <s v="Standard Class"/>
    <s v="LM-17065"/>
    <s v="Liz MacKendrick"/>
    <s v="Consumer"/>
    <s v="United States"/>
    <s v="Springfield"/>
    <s v="Ohio"/>
    <n v="45503"/>
    <s v="East"/>
    <s v="OFF-ST-10001809"/>
    <s v="Office Supplies"/>
    <s v="Storage"/>
    <s v="Fellowes Officeware Wire Shelving"/>
    <n v="646.77600000000007"/>
    <n v="9"/>
    <n v="0.2"/>
    <n v="-145.52460000000002"/>
  </r>
  <r>
    <n v="544"/>
    <s v="CA-2011-103849"/>
    <x v="2"/>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94"/>
  </r>
  <r>
    <n v="545"/>
    <s v="CA-2011-103849"/>
    <x v="2"/>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19"/>
  </r>
  <r>
    <n v="546"/>
    <s v="CA-2011-103849"/>
    <x v="2"/>
    <x v="218"/>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4-162929"/>
    <x v="3"/>
    <x v="123"/>
    <d v="2014-11-23T00:00:00"/>
    <s v="First Class"/>
    <s v="AS-10135"/>
    <s v="Adrian Shami"/>
    <s v="Home Office"/>
    <s v="United States"/>
    <s v="New York City"/>
    <s v="New York"/>
    <n v="10035"/>
    <s v="East"/>
    <s v="OFF-BI-10000404"/>
    <s v="Office Supplies"/>
    <s v="Binders"/>
    <s v="Avery Printable Repositionable Plastic Tabs"/>
    <n v="41.28"/>
    <n v="6"/>
    <n v="0.2"/>
    <n v="13.931999999999999"/>
  </r>
  <r>
    <n v="548"/>
    <s v="CA-2014-162929"/>
    <x v="3"/>
    <x v="123"/>
    <d v="2014-11-23T00:00:00"/>
    <s v="First Class"/>
    <s v="AS-10135"/>
    <s v="Adrian Shami"/>
    <s v="Home Office"/>
    <s v="United States"/>
    <s v="New York City"/>
    <s v="New York"/>
    <n v="10035"/>
    <s v="East"/>
    <s v="OFF-PA-10002986"/>
    <s v="Office Supplies"/>
    <s v="Paper"/>
    <s v="Xerox 1898"/>
    <n v="13.36"/>
    <n v="2"/>
    <n v="0"/>
    <n v="6.4127999999999998"/>
  </r>
  <r>
    <n v="549"/>
    <s v="CA-2012-113173"/>
    <x v="1"/>
    <x v="219"/>
    <d v="2012-11-17T00:00:00"/>
    <s v="Second Class"/>
    <s v="DK-13225"/>
    <s v="Dean Katz"/>
    <s v="Corporate"/>
    <s v="United States"/>
    <s v="Chicago"/>
    <s v="Illinois"/>
    <n v="60653"/>
    <s v="Central"/>
    <s v="OFF-ST-10000604"/>
    <s v="Office Supplies"/>
    <s v="Storage"/>
    <s v="Home/Office Personal File Carts"/>
    <n v="250.27199999999999"/>
    <n v="9"/>
    <n v="0.2"/>
    <n v="15.641999999999982"/>
  </r>
  <r>
    <n v="550"/>
    <s v="CA-2012-113173"/>
    <x v="1"/>
    <x v="219"/>
    <d v="2012-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2-113173"/>
    <x v="1"/>
    <x v="219"/>
    <d v="2012-11-17T00:00:00"/>
    <s v="Second Class"/>
    <s v="DK-13225"/>
    <s v="Dean Katz"/>
    <s v="Corporate"/>
    <s v="United States"/>
    <s v="Chicago"/>
    <s v="Illinois"/>
    <n v="60653"/>
    <s v="Central"/>
    <s v="OFF-SU-10001935"/>
    <s v="Office Supplies"/>
    <s v="Supplies"/>
    <s v="Staples"/>
    <n v="8.7200000000000006"/>
    <n v="5"/>
    <n v="0.2"/>
    <n v="-1.7440000000000015"/>
  </r>
  <r>
    <n v="552"/>
    <s v="CA-2013-136406"/>
    <x v="0"/>
    <x v="173"/>
    <d v="2013-04-18T00:00:00"/>
    <s v="Second Class"/>
    <s v="BD-11320"/>
    <s v="Bill Donatelli"/>
    <s v="Consumer"/>
    <s v="United States"/>
    <s v="San Francisco"/>
    <s v="California"/>
    <n v="94110"/>
    <s v="West"/>
    <s v="FUR-CH-10002024"/>
    <s v="Furniture"/>
    <s v="Chairs"/>
    <s v="HON 5400 Series Task Chairs for Big and Tall"/>
    <n v="1121.568"/>
    <n v="2"/>
    <n v="0.2"/>
    <n v="0"/>
  </r>
  <r>
    <n v="553"/>
    <s v="CA-2014-112774"/>
    <x v="3"/>
    <x v="220"/>
    <d v="2014-09-13T00:00:00"/>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4-101945"/>
    <x v="3"/>
    <x v="221"/>
    <d v="2014-11-29T00:00:00"/>
    <s v="Standard Class"/>
    <s v="GT-14710"/>
    <s v="Greg Tran"/>
    <s v="Consumer"/>
    <s v="United States"/>
    <s v="Houston"/>
    <s v="Texas"/>
    <n v="77070"/>
    <s v="Central"/>
    <s v="OFF-FA-10004248"/>
    <s v="Office Supplies"/>
    <s v="Fasteners"/>
    <s v="Advantus T-Pin Paper Clips"/>
    <n v="10.824"/>
    <n v="3"/>
    <n v="0.2"/>
    <n v="2.5707"/>
  </r>
  <r>
    <n v="555"/>
    <s v="CA-2014-100650"/>
    <x v="3"/>
    <x v="222"/>
    <d v="2014-07-04T00:00:00"/>
    <s v="Second Class"/>
    <s v="DK-13225"/>
    <s v="Dean Katz"/>
    <s v="Corporate"/>
    <s v="United States"/>
    <s v="Anaheim"/>
    <s v="California"/>
    <n v="92804"/>
    <s v="West"/>
    <s v="OFF-ST-10001780"/>
    <s v="Office Supplies"/>
    <s v="Storage"/>
    <s v="Tennsco 16-Compartment Lockers with Coat Rack"/>
    <n v="1295.78"/>
    <n v="2"/>
    <n v="0"/>
    <n v="310.98720000000003"/>
  </r>
  <r>
    <n v="556"/>
    <s v="CA-2011-155852"/>
    <x v="2"/>
    <x v="223"/>
    <d v="2011-03-07T00:00:00"/>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3-113243"/>
    <x v="0"/>
    <x v="224"/>
    <d v="2013-06-16T00:00:00"/>
    <s v="Standard Class"/>
    <s v="OT-18730"/>
    <s v="Olvera Toch"/>
    <s v="Consumer"/>
    <s v="United States"/>
    <s v="Los Angeles"/>
    <s v="California"/>
    <n v="90045"/>
    <s v="West"/>
    <s v="OFF-LA-10001297"/>
    <s v="Office Supplies"/>
    <s v="Labels"/>
    <s v="Avery 473"/>
    <n v="20.7"/>
    <n v="2"/>
    <n v="0"/>
    <n v="9.9359999999999999"/>
  </r>
  <r>
    <n v="558"/>
    <s v="CA-2013-113243"/>
    <x v="0"/>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3-113243"/>
    <x v="0"/>
    <x v="224"/>
    <d v="2013-06-16T00:00:00"/>
    <s v="Standard Class"/>
    <s v="OT-18730"/>
    <s v="Olvera Toch"/>
    <s v="Consumer"/>
    <s v="United States"/>
    <s v="Los Angeles"/>
    <s v="California"/>
    <n v="90045"/>
    <s v="West"/>
    <s v="OFF-PA-10003441"/>
    <s v="Office Supplies"/>
    <s v="Paper"/>
    <s v="Xerox 226"/>
    <n v="32.400000000000006"/>
    <n v="5"/>
    <n v="0"/>
    <n v="15.552000000000001"/>
  </r>
  <r>
    <n v="560"/>
    <s v="CA-2014-118731"/>
    <x v="3"/>
    <x v="225"/>
    <d v="2014-11-23T00:00:00"/>
    <s v="Second Class"/>
    <s v="LP-17080"/>
    <s v="Liz Pelletier"/>
    <s v="Consumer"/>
    <s v="United States"/>
    <s v="San Francisco"/>
    <s v="California"/>
    <n v="94110"/>
    <s v="West"/>
    <s v="FUR-FU-10003347"/>
    <s v="Furniture"/>
    <s v="Furnishings"/>
    <s v="Coloredge Poster Frame"/>
    <n v="42.599999999999994"/>
    <n v="3"/>
    <n v="0"/>
    <n v="16.614000000000001"/>
  </r>
  <r>
    <n v="561"/>
    <s v="CA-2014-118731"/>
    <x v="3"/>
    <x v="225"/>
    <d v="2014-11-23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1-145576"/>
    <x v="2"/>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1-145576"/>
    <x v="2"/>
    <x v="80"/>
    <d v="2011-09-18T00:00:00"/>
    <s v="Second Class"/>
    <s v="CA-12775"/>
    <s v="Cynthia Arntzen"/>
    <s v="Consumer"/>
    <s v="United States"/>
    <s v="Tampa"/>
    <s v="Florida"/>
    <n v="33614"/>
    <s v="South"/>
    <s v="FUR-FU-10004020"/>
    <s v="Furniture"/>
    <s v="Furnishings"/>
    <s v="Advantus Panel Wall Acrylic Frame"/>
    <n v="13.128"/>
    <n v="3"/>
    <n v="0.2"/>
    <n v="3.7743000000000002"/>
  </r>
  <r>
    <n v="564"/>
    <s v="CA-2012-130736"/>
    <x v="1"/>
    <x v="214"/>
    <d v="2012-12-09T00:00:00"/>
    <s v="First Class"/>
    <s v="JF-15490"/>
    <s v="Jeremy Farry"/>
    <s v="Consumer"/>
    <s v="United States"/>
    <s v="Seattle"/>
    <s v="Washington"/>
    <n v="98105"/>
    <s v="West"/>
    <s v="OFF-FA-10003467"/>
    <s v="Office Supplies"/>
    <s v="Fasteners"/>
    <s v="Alliance Big Bands Rubber Bands, 12/Pack"/>
    <n v="3.96"/>
    <n v="2"/>
    <n v="0"/>
    <n v="0"/>
  </r>
  <r>
    <n v="565"/>
    <s v="CA-2012-130736"/>
    <x v="1"/>
    <x v="214"/>
    <d v="2012-12-09T00:00:00"/>
    <s v="First Class"/>
    <s v="JF-15490"/>
    <s v="Jeremy Farry"/>
    <s v="Consumer"/>
    <s v="United States"/>
    <s v="Seattle"/>
    <s v="Washington"/>
    <n v="98105"/>
    <s v="West"/>
    <s v="OFF-LA-10000634"/>
    <s v="Office Supplies"/>
    <s v="Labels"/>
    <s v="Avery 509"/>
    <n v="2.61"/>
    <n v="1"/>
    <n v="0"/>
    <n v="1.2005999999999999"/>
  </r>
  <r>
    <n v="566"/>
    <s v="CA-2014-137099"/>
    <x v="3"/>
    <x v="226"/>
    <d v="2014-12-11T00:00:00"/>
    <s v="First Class"/>
    <s v="FP-14320"/>
    <s v="Frank Preis"/>
    <s v="Consumer"/>
    <s v="United States"/>
    <s v="Los Angeles"/>
    <s v="California"/>
    <n v="90008"/>
    <s v="West"/>
    <s v="TEC-PH-10002496"/>
    <s v="Technology"/>
    <s v="Phones"/>
    <s v="Cisco SPA301"/>
    <n v="374.37600000000003"/>
    <n v="3"/>
    <n v="0.2"/>
    <n v="46.796999999999983"/>
  </r>
  <r>
    <n v="567"/>
    <s v="CA-2014-156951"/>
    <x v="3"/>
    <x v="172"/>
    <d v="2014-10-09T00:00:00"/>
    <s v="Standard Class"/>
    <s v="EB-13840"/>
    <s v="Ellis Ballard"/>
    <s v="Corporate"/>
    <s v="United States"/>
    <s v="Seattle"/>
    <s v="Washington"/>
    <n v="98105"/>
    <s v="West"/>
    <s v="OFF-PA-10004530"/>
    <s v="Office Supplies"/>
    <s v="Paper"/>
    <s v="Personal Creations Ink Jet Cards and Labels"/>
    <n v="91.84"/>
    <n v="8"/>
    <n v="0"/>
    <n v="45.001600000000003"/>
  </r>
  <r>
    <n v="568"/>
    <s v="CA-2014-156951"/>
    <x v="3"/>
    <x v="172"/>
    <d v="2014-10-09T00:00:00"/>
    <s v="Standard Class"/>
    <s v="EB-13840"/>
    <s v="Ellis Ballard"/>
    <s v="Corporate"/>
    <s v="United States"/>
    <s v="Seattle"/>
    <s v="Washington"/>
    <n v="98105"/>
    <s v="West"/>
    <s v="OFF-BI-10001107"/>
    <s v="Office Supplies"/>
    <s v="Binders"/>
    <s v="GBC White Gloss Covers, Plain Front"/>
    <n v="81.088000000000008"/>
    <n v="7"/>
    <n v="0.2"/>
    <n v="27.3672"/>
  </r>
  <r>
    <n v="569"/>
    <s v="CA-2014-156951"/>
    <x v="3"/>
    <x v="172"/>
    <d v="2014-10-09T00:00:00"/>
    <s v="Standard Class"/>
    <s v="EB-13840"/>
    <s v="Ellis Ballard"/>
    <s v="Corporate"/>
    <s v="United States"/>
    <s v="Seattle"/>
    <s v="Washington"/>
    <n v="98105"/>
    <s v="West"/>
    <s v="OFF-PA-10004451"/>
    <s v="Office Supplies"/>
    <s v="Paper"/>
    <s v="Xerox 222"/>
    <n v="19.440000000000001"/>
    <n v="3"/>
    <n v="0"/>
    <n v="9.3312000000000008"/>
  </r>
  <r>
    <n v="570"/>
    <s v="CA-2014-156951"/>
    <x v="3"/>
    <x v="172"/>
    <d v="2014-10-09T00:00:00"/>
    <s v="Standard Class"/>
    <s v="EB-13840"/>
    <s v="Ellis Ballard"/>
    <s v="Corporate"/>
    <s v="United States"/>
    <s v="Seattle"/>
    <s v="Washington"/>
    <n v="98105"/>
    <s v="West"/>
    <s v="FUR-CH-10004997"/>
    <s v="Furniture"/>
    <s v="Chairs"/>
    <s v="Hon Every-Day Series Multi-Task Chairs"/>
    <n v="451.15199999999993"/>
    <n v="3"/>
    <n v="0.2"/>
    <n v="0"/>
  </r>
  <r>
    <n v="571"/>
    <s v="CA-2014-164826"/>
    <x v="3"/>
    <x v="116"/>
    <d v="2015-01-05T00:00:00"/>
    <s v="Standard Class"/>
    <s v="JF-15415"/>
    <s v="Jennifer Ferguson"/>
    <s v="Consumer"/>
    <s v="United States"/>
    <s v="New York City"/>
    <s v="New York"/>
    <n v="10024"/>
    <s v="East"/>
    <s v="OFF-LA-10001297"/>
    <s v="Office Supplies"/>
    <s v="Labels"/>
    <s v="Avery 473"/>
    <n v="72.45"/>
    <n v="7"/>
    <n v="0"/>
    <n v="34.775999999999996"/>
  </r>
  <r>
    <n v="572"/>
    <s v="CA-2014-164826"/>
    <x v="3"/>
    <x v="116"/>
    <d v="2015-01-05T00:00:00"/>
    <s v="Standard Class"/>
    <s v="JF-15415"/>
    <s v="Jennifer Ferguson"/>
    <s v="Consumer"/>
    <s v="United States"/>
    <s v="New York City"/>
    <s v="New York"/>
    <n v="10024"/>
    <s v="East"/>
    <s v="OFF-FA-10000585"/>
    <s v="Office Supplies"/>
    <s v="Fasteners"/>
    <s v="OIC Bulk Pack Metal Binder Clips"/>
    <n v="13.96"/>
    <n v="4"/>
    <n v="0"/>
    <n v="6.4215999999999998"/>
  </r>
  <r>
    <n v="573"/>
    <s v="CA-2014-164826"/>
    <x v="3"/>
    <x v="116"/>
    <d v="2015-01-05T00:00:00"/>
    <s v="Standard Class"/>
    <s v="JF-15415"/>
    <s v="Jennifer Ferguson"/>
    <s v="Consumer"/>
    <s v="United States"/>
    <s v="New York City"/>
    <s v="New York"/>
    <n v="10024"/>
    <s v="East"/>
    <s v="OFF-BI-10001922"/>
    <s v="Office Supplies"/>
    <s v="Binders"/>
    <s v="Storex Dura Pro Binders"/>
    <n v="33.264000000000003"/>
    <n v="7"/>
    <n v="0.2"/>
    <n v="11.226599999999999"/>
  </r>
  <r>
    <n v="574"/>
    <s v="CA-2014-164826"/>
    <x v="3"/>
    <x v="116"/>
    <d v="2015-01-05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3-127250"/>
    <x v="0"/>
    <x v="54"/>
    <d v="2013-11-08T00:00:00"/>
    <s v="Standard Class"/>
    <s v="SF-20200"/>
    <s v="Sarah Foster"/>
    <s v="Consumer"/>
    <s v="United States"/>
    <s v="Marysville"/>
    <s v="Washington"/>
    <n v="98270"/>
    <s v="West"/>
    <s v="OFF-AR-10003394"/>
    <s v="Office Supplies"/>
    <s v="Art"/>
    <s v="Newell 332"/>
    <n v="8.82"/>
    <n v="3"/>
    <n v="0"/>
    <n v="2.3814000000000002"/>
  </r>
  <r>
    <n v="576"/>
    <s v="CA-2012-149713"/>
    <x v="1"/>
    <x v="227"/>
    <d v="2012-09-22T00:00:00"/>
    <s v="Second Class"/>
    <s v="TG-21640"/>
    <s v="Trudy Glocke"/>
    <s v="Consumer"/>
    <s v="United States"/>
    <s v="Long Beach"/>
    <s v="California"/>
    <n v="90805"/>
    <s v="West"/>
    <s v="OFF-PA-10004530"/>
    <s v="Office Supplies"/>
    <s v="Paper"/>
    <s v="Personal Creations Ink Jet Cards and Labels"/>
    <n v="160.72"/>
    <n v="14"/>
    <n v="0"/>
    <n v="78.752800000000008"/>
  </r>
  <r>
    <n v="577"/>
    <s v="CA-2012-149713"/>
    <x v="1"/>
    <x v="227"/>
    <d v="2012-09-22T00:00:00"/>
    <s v="Second Class"/>
    <s v="TG-21640"/>
    <s v="Trudy Glocke"/>
    <s v="Consumer"/>
    <s v="United States"/>
    <s v="Long Beach"/>
    <s v="California"/>
    <n v="90805"/>
    <s v="West"/>
    <s v="OFF-PA-10001450"/>
    <s v="Office Supplies"/>
    <s v="Paper"/>
    <s v="Rediform S.O.S. Phone Message Books"/>
    <n v="19.920000000000002"/>
    <n v="4"/>
    <n v="0"/>
    <n v="9.7608000000000015"/>
  </r>
  <r>
    <n v="578"/>
    <s v="CA-2012-149713"/>
    <x v="1"/>
    <x v="227"/>
    <d v="2012-09-22T00:00:00"/>
    <s v="Second Class"/>
    <s v="TG-21640"/>
    <s v="Trudy Glocke"/>
    <s v="Consumer"/>
    <s v="United States"/>
    <s v="Long Beach"/>
    <s v="California"/>
    <n v="90805"/>
    <s v="West"/>
    <s v="OFF-SU-10001574"/>
    <s v="Office Supplies"/>
    <s v="Supplies"/>
    <s v="Acme Value Line Scissors"/>
    <n v="7.3"/>
    <n v="2"/>
    <n v="0"/>
    <n v="2.1899999999999995"/>
  </r>
  <r>
    <n v="579"/>
    <s v="CA-2014-118640"/>
    <x v="3"/>
    <x v="228"/>
    <d v="2014-07-27T00:00:00"/>
    <s v="Standard Class"/>
    <s v="CS-11950"/>
    <s v="Carlos Soltero"/>
    <s v="Consumer"/>
    <s v="United States"/>
    <s v="Chicago"/>
    <s v="Illinois"/>
    <n v="60610"/>
    <s v="Central"/>
    <s v="OFF-ST-10002974"/>
    <s v="Office Supplies"/>
    <s v="Storage"/>
    <s v="Trav-L-File Heavy-Duty Shuttle II, Black"/>
    <n v="69.712000000000003"/>
    <n v="2"/>
    <n v="0.2"/>
    <n v="8.7139999999999951"/>
  </r>
  <r>
    <n v="580"/>
    <s v="CA-2014-118640"/>
    <x v="3"/>
    <x v="228"/>
    <d v="2014-07-27T00:00:00"/>
    <s v="Standard Class"/>
    <s v="CS-11950"/>
    <s v="Carlos Soltero"/>
    <s v="Consumer"/>
    <s v="United States"/>
    <s v="Chicago"/>
    <s v="Illinois"/>
    <n v="60610"/>
    <s v="Central"/>
    <s v="FUR-FU-10001475"/>
    <s v="Furniture"/>
    <s v="Furnishings"/>
    <s v="Contract Clock, 14&quot;, Brown"/>
    <n v="8.7919999999999998"/>
    <n v="1"/>
    <n v="0.6"/>
    <n v="-5.7148000000000003"/>
  </r>
  <r>
    <n v="581"/>
    <s v="CA-2012-132906"/>
    <x v="1"/>
    <x v="229"/>
    <d v="2012-09-14T00:00:00"/>
    <s v="Standard Class"/>
    <s v="CC-12145"/>
    <s v="Charles Crestani"/>
    <s v="Consumer"/>
    <s v="United States"/>
    <s v="Los Angeles"/>
    <s v="California"/>
    <n v="90004"/>
    <s v="West"/>
    <s v="OFF-SU-10004498"/>
    <s v="Office Supplies"/>
    <s v="Supplies"/>
    <s v="Martin-Yale Premier Letter Opener"/>
    <n v="51.52"/>
    <n v="4"/>
    <n v="0"/>
    <n v="1.5456000000000003"/>
  </r>
  <r>
    <n v="582"/>
    <s v="CA-2014-145233"/>
    <x v="3"/>
    <x v="96"/>
    <d v="2014-12-06T00:00:00"/>
    <s v="Standard Class"/>
    <s v="DV-13465"/>
    <s v="Dianna Vittorini"/>
    <s v="Consumer"/>
    <s v="United States"/>
    <s v="Denver"/>
    <s v="Colorado"/>
    <n v="80219"/>
    <s v="West"/>
    <s v="TEC-PH-10004977"/>
    <s v="Technology"/>
    <s v="Phones"/>
    <s v="GE 30524EE4"/>
    <n v="470.37600000000009"/>
    <n v="3"/>
    <n v="0.2"/>
    <n v="52.917299999999955"/>
  </r>
  <r>
    <n v="583"/>
    <s v="CA-2014-145233"/>
    <x v="3"/>
    <x v="96"/>
    <d v="2014-12-06T00:00:00"/>
    <s v="Standard Class"/>
    <s v="DV-13465"/>
    <s v="Dianna Vittorini"/>
    <s v="Consumer"/>
    <s v="United States"/>
    <s v="Denver"/>
    <s v="Colorado"/>
    <n v="80219"/>
    <s v="West"/>
    <s v="TEC-PH-10000586"/>
    <s v="Technology"/>
    <s v="Phones"/>
    <s v="AT&amp;T SB67148 SynJ"/>
    <n v="105.584"/>
    <n v="2"/>
    <n v="0.2"/>
    <n v="9.2386000000000053"/>
  </r>
  <r>
    <n v="584"/>
    <s v="CA-2014-145233"/>
    <x v="3"/>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4-145233"/>
    <x v="3"/>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4-145233"/>
    <x v="3"/>
    <x v="96"/>
    <d v="2014-12-06T00:00:00"/>
    <s v="Standard Class"/>
    <s v="DV-13465"/>
    <s v="Dianna Vittorini"/>
    <s v="Consumer"/>
    <s v="United States"/>
    <s v="Denver"/>
    <s v="Colorado"/>
    <n v="80219"/>
    <s v="West"/>
    <s v="TEC-PH-10001254"/>
    <s v="Technology"/>
    <s v="Phones"/>
    <s v="Jabra BIZ 2300 Duo QD Duo Corded Headset"/>
    <n v="406.36799999999999"/>
    <n v="4"/>
    <n v="0.2"/>
    <n v="30.477599999999981"/>
  </r>
  <r>
    <n v="587"/>
    <s v="CA-2012-128139"/>
    <x v="1"/>
    <x v="230"/>
    <d v="2012-07-09T00:00:00"/>
    <s v="Standard Class"/>
    <s v="BD-11725"/>
    <s v="Bruce Degenhardt"/>
    <s v="Consumer"/>
    <s v="United States"/>
    <s v="Richmond"/>
    <s v="Kentucky"/>
    <n v="40475"/>
    <s v="South"/>
    <s v="FUR-CH-10003956"/>
    <s v="Furniture"/>
    <s v="Chairs"/>
    <s v="Novimex High-Tech Fabric Mesh Task Chair"/>
    <n v="70.98"/>
    <n v="1"/>
    <n v="0"/>
    <n v="4.968599999999995"/>
  </r>
  <r>
    <n v="588"/>
    <s v="CA-2012-128139"/>
    <x v="1"/>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3-156986"/>
    <x v="0"/>
    <x v="231"/>
    <d v="2013-03-25T00:00:00"/>
    <s v="Standard Class"/>
    <s v="ZC-21910"/>
    <s v="Zuschuss Carroll"/>
    <s v="Consumer"/>
    <s v="United States"/>
    <s v="Salem"/>
    <s v="Oregon"/>
    <n v="97301"/>
    <s v="West"/>
    <s v="TEC-PH-10003800"/>
    <s v="Technology"/>
    <s v="Phones"/>
    <s v="i.Sound Portable Power - 8000 mAh"/>
    <n v="84.784000000000006"/>
    <n v="2"/>
    <n v="0.2"/>
    <n v="-20.136200000000006"/>
  </r>
  <r>
    <n v="590"/>
    <s v="US-2013-156986"/>
    <x v="0"/>
    <x v="231"/>
    <d v="2013-03-25T00:00:00"/>
    <s v="Standard Class"/>
    <s v="ZC-21910"/>
    <s v="Zuschuss Carroll"/>
    <s v="Consumer"/>
    <s v="United States"/>
    <s v="Salem"/>
    <s v="Oregon"/>
    <n v="97301"/>
    <s v="West"/>
    <s v="OFF-PA-10002005"/>
    <s v="Office Supplies"/>
    <s v="Paper"/>
    <s v="Xerox 225"/>
    <n v="20.736000000000004"/>
    <n v="4"/>
    <n v="0.2"/>
    <n v="7.2576000000000001"/>
  </r>
  <r>
    <n v="591"/>
    <s v="US-2013-156986"/>
    <x v="0"/>
    <x v="231"/>
    <d v="2013-03-25T00:00:00"/>
    <s v="Standard Class"/>
    <s v="ZC-21910"/>
    <s v="Zuschuss Carroll"/>
    <s v="Consumer"/>
    <s v="United States"/>
    <s v="Salem"/>
    <s v="Oregon"/>
    <n v="97301"/>
    <s v="West"/>
    <s v="OFF-BI-10002498"/>
    <s v="Office Supplies"/>
    <s v="Binders"/>
    <s v="Clear Mylar Reinforcing Strips"/>
    <n v="16.821000000000005"/>
    <n v="3"/>
    <n v="0.7"/>
    <n v="-12.896100000000004"/>
  </r>
  <r>
    <n v="592"/>
    <s v="US-2013-156986"/>
    <x v="0"/>
    <x v="231"/>
    <d v="2013-03-25T00:00:00"/>
    <s v="Standard Class"/>
    <s v="ZC-21910"/>
    <s v="Zuschuss Carroll"/>
    <s v="Consumer"/>
    <s v="United States"/>
    <s v="Salem"/>
    <s v="Oregon"/>
    <n v="97301"/>
    <s v="West"/>
    <s v="OFF-PA-10004101"/>
    <s v="Office Supplies"/>
    <s v="Paper"/>
    <s v="Xerox 1894"/>
    <n v="10.368000000000002"/>
    <n v="2"/>
    <n v="0.2"/>
    <n v="3.6288"/>
  </r>
  <r>
    <n v="593"/>
    <s v="CA-2011-135405"/>
    <x v="2"/>
    <x v="232"/>
    <d v="2011-01-14T00:00:00"/>
    <s v="Standard Class"/>
    <s v="MS-17830"/>
    <s v="Melanie Seite"/>
    <s v="Consumer"/>
    <s v="United States"/>
    <s v="Laredo"/>
    <s v="Texas"/>
    <n v="78041"/>
    <s v="Central"/>
    <s v="OFF-AR-10004078"/>
    <s v="Office Supplies"/>
    <s v="Art"/>
    <s v="Newell 312"/>
    <n v="9.3439999999999994"/>
    <n v="2"/>
    <n v="0.2"/>
    <n v="1.1679999999999997"/>
  </r>
  <r>
    <n v="594"/>
    <s v="CA-2011-135405"/>
    <x v="2"/>
    <x v="232"/>
    <d v="2011-01-14T00:00:00"/>
    <s v="Standard Class"/>
    <s v="MS-17830"/>
    <s v="Melanie Seite"/>
    <s v="Consumer"/>
    <s v="United States"/>
    <s v="Laredo"/>
    <s v="Texas"/>
    <n v="78041"/>
    <s v="Central"/>
    <s v="TEC-AC-10001266"/>
    <s v="Technology"/>
    <s v="Accessories"/>
    <s v="Memorex Micro Travel Drive 8 GB"/>
    <n v="31.200000000000003"/>
    <n v="3"/>
    <n v="0.2"/>
    <n v="9.7499999999999964"/>
  </r>
  <r>
    <n v="595"/>
    <s v="CA-2011-131450"/>
    <x v="2"/>
    <x v="23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1-131450"/>
    <x v="2"/>
    <x v="233"/>
    <d v="2011-08-15T00:00:00"/>
    <s v="Standard Class"/>
    <s v="LR-16915"/>
    <s v="Lena Radford"/>
    <s v="Consumer"/>
    <s v="United States"/>
    <s v="San Diego"/>
    <s v="California"/>
    <n v="92024"/>
    <s v="West"/>
    <s v="TEC-CO-10004115"/>
    <s v="Technology"/>
    <s v="Copiers"/>
    <s v="Sharp AL-1530CS Digital Copier"/>
    <n v="1199.9760000000001"/>
    <n v="3"/>
    <n v="0.2"/>
    <n v="434.99130000000002"/>
  </r>
  <r>
    <n v="597"/>
    <s v="CA-2011-131450"/>
    <x v="2"/>
    <x v="233"/>
    <d v="2011-08-15T00:00:00"/>
    <s v="Standard Class"/>
    <s v="LR-16915"/>
    <s v="Lena Radford"/>
    <s v="Consumer"/>
    <s v="United States"/>
    <s v="San Diego"/>
    <s v="California"/>
    <n v="92024"/>
    <s v="West"/>
    <s v="TEC-PH-10002398"/>
    <s v="Technology"/>
    <s v="Phones"/>
    <s v="AT&amp;T 1070 Corded Phone"/>
    <n v="445.96000000000004"/>
    <n v="5"/>
    <n v="0.2"/>
    <n v="55.744999999999948"/>
  </r>
  <r>
    <n v="598"/>
    <s v="CA-2011-131450"/>
    <x v="2"/>
    <x v="233"/>
    <d v="2011-08-15T00:00:00"/>
    <s v="Standard Class"/>
    <s v="LR-16915"/>
    <s v="Lena Radford"/>
    <s v="Consumer"/>
    <s v="United States"/>
    <s v="San Diego"/>
    <s v="California"/>
    <n v="92024"/>
    <s v="West"/>
    <s v="FUR-FU-10001979"/>
    <s v="Furniture"/>
    <s v="Furnishings"/>
    <s v="Dana Halogen Swing-Arm Architect Lamp"/>
    <n v="327.76"/>
    <n v="8"/>
    <n v="0"/>
    <n v="91.772800000000018"/>
  </r>
  <r>
    <n v="599"/>
    <s v="CA-2013-120180"/>
    <x v="0"/>
    <x v="216"/>
    <d v="2013-07-17T00:00:00"/>
    <s v="First Class"/>
    <s v="TP-21130"/>
    <s v="Theone Pippenger"/>
    <s v="Consumer"/>
    <s v="United States"/>
    <s v="Philadelphia"/>
    <s v="Pennsylvania"/>
    <n v="19134"/>
    <s v="East"/>
    <s v="OFF-SU-10004115"/>
    <s v="Office Supplies"/>
    <s v="Supplies"/>
    <s v="Acme Stainless Steel Office Snips"/>
    <n v="11.632"/>
    <n v="2"/>
    <n v="0.2"/>
    <n v="1.0178000000000007"/>
  </r>
  <r>
    <n v="600"/>
    <s v="US-2013-100720"/>
    <x v="0"/>
    <x v="87"/>
    <d v="2013-07-22T00:00:00"/>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3-100720"/>
    <x v="0"/>
    <x v="87"/>
    <d v="2013-07-22T00:00:00"/>
    <s v="Standard Class"/>
    <s v="CK-12205"/>
    <s v="Chloris Kastensmidt"/>
    <s v="Consumer"/>
    <s v="United States"/>
    <s v="Philadelphia"/>
    <s v="Pennsylvania"/>
    <n v="19120"/>
    <s v="East"/>
    <s v="TEC-PH-10003963"/>
    <s v="Technology"/>
    <s v="Phones"/>
    <s v="GE 2-Jack Phone Line Splitter"/>
    <n v="494.37599999999998"/>
    <n v="4"/>
    <n v="0.4"/>
    <n v="-115.35440000000006"/>
  </r>
  <r>
    <n v="602"/>
    <s v="US-2013-100720"/>
    <x v="0"/>
    <x v="87"/>
    <d v="2013-07-22T00:00:00"/>
    <s v="Standard Class"/>
    <s v="CK-12205"/>
    <s v="Chloris Kastensmidt"/>
    <s v="Consumer"/>
    <s v="United States"/>
    <s v="Philadelphia"/>
    <s v="Pennsylvania"/>
    <n v="19120"/>
    <s v="East"/>
    <s v="OFF-SU-10001574"/>
    <s v="Office Supplies"/>
    <s v="Supplies"/>
    <s v="Acme Value Line Scissors"/>
    <n v="5.84"/>
    <n v="2"/>
    <n v="0.2"/>
    <n v="0.72999999999999954"/>
  </r>
  <r>
    <n v="603"/>
    <s v="CA-2011-149958"/>
    <x v="2"/>
    <x v="234"/>
    <d v="2011-03-19T00:00:00"/>
    <s v="Standard Class"/>
    <s v="AS-10240"/>
    <s v="Alan Shonely"/>
    <s v="Consumer"/>
    <s v="United States"/>
    <s v="Tampa"/>
    <s v="Florida"/>
    <n v="33614"/>
    <s v="South"/>
    <s v="OFF-ST-10001490"/>
    <s v="Office Supplies"/>
    <s v="Storage"/>
    <s v="Hot File 7-Pocket, Floor Stand"/>
    <n v="142.77600000000001"/>
    <n v="1"/>
    <n v="0.2"/>
    <n v="17.84699999999998"/>
  </r>
  <r>
    <n v="604"/>
    <s v="CA-2011-149958"/>
    <x v="2"/>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1-149958"/>
    <x v="2"/>
    <x v="234"/>
    <d v="2011-03-19T00:00:00"/>
    <s v="Standard Class"/>
    <s v="AS-10240"/>
    <s v="Alan Shonely"/>
    <s v="Consumer"/>
    <s v="United States"/>
    <s v="Tampa"/>
    <s v="Florida"/>
    <n v="33614"/>
    <s v="South"/>
    <s v="OFF-BI-10000773"/>
    <s v="Office Supplies"/>
    <s v="Binders"/>
    <s v="Insertable Tab Post Binder Dividers"/>
    <n v="7.218"/>
    <n v="3"/>
    <n v="0.7"/>
    <n v="-5.5338000000000012"/>
  </r>
  <r>
    <n v="606"/>
    <s v="CA-2011-149958"/>
    <x v="2"/>
    <x v="234"/>
    <d v="2011-03-19T00:00:00"/>
    <s v="Standard Class"/>
    <s v="AS-10240"/>
    <s v="Alan Shonely"/>
    <s v="Consumer"/>
    <s v="United States"/>
    <s v="Tampa"/>
    <s v="Florida"/>
    <n v="33614"/>
    <s v="South"/>
    <s v="OFF-BI-10001543"/>
    <s v="Office Supplies"/>
    <s v="Binders"/>
    <s v="GBC VeloBinder Manual Binding System"/>
    <n v="43.188000000000009"/>
    <n v="4"/>
    <n v="0.7"/>
    <n v="-31.671199999999999"/>
  </r>
  <r>
    <n v="607"/>
    <s v="CA-2011-149958"/>
    <x v="2"/>
    <x v="234"/>
    <d v="2011-03-19T00:00:00"/>
    <s v="Standard Class"/>
    <s v="AS-10240"/>
    <s v="Alan Shonely"/>
    <s v="Consumer"/>
    <s v="United States"/>
    <s v="Tampa"/>
    <s v="Florida"/>
    <n v="33614"/>
    <s v="South"/>
    <s v="OFF-PA-10002120"/>
    <s v="Office Supplies"/>
    <s v="Paper"/>
    <s v="Xerox 1889"/>
    <n v="131.904"/>
    <n v="3"/>
    <n v="0.2"/>
    <n v="47.815200000000004"/>
  </r>
  <r>
    <n v="608"/>
    <s v="US-2011-105767"/>
    <x v="2"/>
    <x v="235"/>
    <d v="2011-05-27T00:00:00"/>
    <s v="Standard Class"/>
    <s v="AR-10510"/>
    <s v="Andrew Roberts"/>
    <s v="Consumer"/>
    <s v="United States"/>
    <s v="Philadelphia"/>
    <s v="Pennsylvania"/>
    <n v="19134"/>
    <s v="East"/>
    <s v="OFF-BI-10000848"/>
    <s v="Office Supplies"/>
    <s v="Binders"/>
    <s v="Angle-D Ring Binders"/>
    <n v="3.2820000000000005"/>
    <n v="2"/>
    <n v="0.7"/>
    <n v="-2.6256000000000004"/>
  </r>
  <r>
    <n v="609"/>
    <s v="US-2011-105767"/>
    <x v="2"/>
    <x v="235"/>
    <d v="2011-05-27T00:00:00"/>
    <s v="Standard Class"/>
    <s v="AR-10510"/>
    <s v="Andrew Roberts"/>
    <s v="Consumer"/>
    <s v="United States"/>
    <s v="Philadelphia"/>
    <s v="Pennsylvania"/>
    <n v="19134"/>
    <s v="East"/>
    <s v="OFF-AR-10001246"/>
    <s v="Office Supplies"/>
    <s v="Art"/>
    <s v="Newell 317"/>
    <n v="21.167999999999999"/>
    <n v="9"/>
    <n v="0.2"/>
    <n v="2.3813999999999984"/>
  </r>
  <r>
    <n v="610"/>
    <s v="US-2011-105767"/>
    <x v="2"/>
    <x v="235"/>
    <d v="2011-05-27T00:00:00"/>
    <s v="Standard Class"/>
    <s v="AR-10510"/>
    <s v="Andrew Roberts"/>
    <s v="Consumer"/>
    <s v="United States"/>
    <s v="Philadelphia"/>
    <s v="Pennsylvania"/>
    <n v="19134"/>
    <s v="East"/>
    <s v="TEC-PH-10003092"/>
    <s v="Technology"/>
    <s v="Phones"/>
    <s v="Motorola L804"/>
    <n v="55.188000000000002"/>
    <n v="2"/>
    <n v="0.4"/>
    <n v="-10.117800000000003"/>
  </r>
  <r>
    <n v="611"/>
    <s v="CA-2013-161816"/>
    <x v="0"/>
    <x v="236"/>
    <d v="2013-05-02T00:00:00"/>
    <s v="First Class"/>
    <s v="NB-18655"/>
    <s v="Nona Balk"/>
    <s v="Corporate"/>
    <s v="United States"/>
    <s v="Dallas"/>
    <s v="Texas"/>
    <n v="75217"/>
    <s v="Central"/>
    <s v="TEC-PH-10003012"/>
    <s v="Technology"/>
    <s v="Phones"/>
    <s v="Nortel Meridian M3904 Professional Digital phone"/>
    <n v="369.57600000000002"/>
    <n v="3"/>
    <n v="0.2"/>
    <n v="41.577299999999951"/>
  </r>
  <r>
    <n v="612"/>
    <s v="CA-2013-161816"/>
    <x v="0"/>
    <x v="236"/>
    <d v="2013-05-02T00:00:00"/>
    <s v="First Class"/>
    <s v="NB-18655"/>
    <s v="Nona Balk"/>
    <s v="Corporate"/>
    <s v="United States"/>
    <s v="Dallas"/>
    <s v="Texas"/>
    <n v="75217"/>
    <s v="Central"/>
    <s v="OFF-LA-10004345"/>
    <s v="Office Supplies"/>
    <s v="Labels"/>
    <s v="Avery 493"/>
    <n v="15.712000000000002"/>
    <n v="4"/>
    <n v="0.2"/>
    <n v="5.6955999999999989"/>
  </r>
  <r>
    <n v="613"/>
    <s v="CA-2013-121223"/>
    <x v="0"/>
    <x v="108"/>
    <d v="2013-09-14T00:00:00"/>
    <s v="Second Class"/>
    <s v="GD-14590"/>
    <s v="Giulietta Dortch"/>
    <s v="Corporate"/>
    <s v="United States"/>
    <s v="Philadelphia"/>
    <s v="Pennsylvania"/>
    <n v="19143"/>
    <s v="East"/>
    <s v="OFF-PA-10001204"/>
    <s v="Office Supplies"/>
    <s v="Paper"/>
    <s v="Xerox 1972"/>
    <n v="8.4480000000000004"/>
    <n v="2"/>
    <n v="0.2"/>
    <n v="2.6399999999999997"/>
  </r>
  <r>
    <n v="614"/>
    <s v="CA-2013-121223"/>
    <x v="0"/>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4-138611"/>
    <x v="3"/>
    <x v="237"/>
    <d v="2014-11-18T00:00:00"/>
    <s v="Second Class"/>
    <s v="CK-12595"/>
    <s v="Clytie Kelty"/>
    <s v="Consumer"/>
    <s v="United States"/>
    <s v="Grove City"/>
    <s v="Ohio"/>
    <n v="43123"/>
    <s v="East"/>
    <s v="TEC-PH-10000011"/>
    <s v="Technology"/>
    <s v="Phones"/>
    <s v="PureGear Roll-On Screen Protector"/>
    <n v="119.93999999999998"/>
    <n v="10"/>
    <n v="0.4"/>
    <n v="15.99199999999999"/>
  </r>
  <r>
    <n v="616"/>
    <s v="CA-2014-138611"/>
    <x v="3"/>
    <x v="237"/>
    <d v="2014-11-18T00:00:00"/>
    <s v="Second Class"/>
    <s v="CK-12595"/>
    <s v="Clytie Kelty"/>
    <s v="Consumer"/>
    <s v="United States"/>
    <s v="Grove City"/>
    <s v="Ohio"/>
    <n v="43123"/>
    <s v="East"/>
    <s v="OFF-BI-10002949"/>
    <s v="Office Supplies"/>
    <s v="Binders"/>
    <s v="Prestige Round Ring Binders"/>
    <n v="3.6480000000000006"/>
    <n v="2"/>
    <n v="0.7"/>
    <n v="-2.7967999999999993"/>
  </r>
  <r>
    <n v="617"/>
    <s v="CA-2014-117947"/>
    <x v="3"/>
    <x v="238"/>
    <d v="2014-08-24T00:00:00"/>
    <s v="Second Class"/>
    <s v="NG-18355"/>
    <s v="Nat Gilpin"/>
    <s v="Corporate"/>
    <s v="United States"/>
    <s v="New York City"/>
    <s v="New York"/>
    <n v="10011"/>
    <s v="East"/>
    <s v="FUR-FU-10003849"/>
    <s v="Furniture"/>
    <s v="Furnishings"/>
    <s v="DAX Metal Frame, Desktop, Stepped-Edge"/>
    <n v="40.479999999999997"/>
    <n v="2"/>
    <n v="0"/>
    <n v="15.787199999999999"/>
  </r>
  <r>
    <n v="618"/>
    <s v="CA-2014-117947"/>
    <x v="3"/>
    <x v="238"/>
    <d v="2014-08-24T00:00:00"/>
    <s v="Second Class"/>
    <s v="NG-18355"/>
    <s v="Nat Gilpin"/>
    <s v="Corporate"/>
    <s v="United States"/>
    <s v="New York City"/>
    <s v="New York"/>
    <n v="10011"/>
    <s v="East"/>
    <s v="FUR-FU-10000010"/>
    <s v="Furniture"/>
    <s v="Furnishings"/>
    <s v="DAX Value U-Channel Document Frames, Easel Back"/>
    <n v="9.94"/>
    <n v="2"/>
    <n v="0"/>
    <n v="3.0813999999999995"/>
  </r>
  <r>
    <n v="619"/>
    <s v="CA-2014-117947"/>
    <x v="3"/>
    <x v="238"/>
    <d v="2014-08-24T00:00:00"/>
    <s v="Second Class"/>
    <s v="NG-18355"/>
    <s v="Nat Gilpin"/>
    <s v="Corporate"/>
    <s v="United States"/>
    <s v="New York City"/>
    <s v="New York"/>
    <n v="10011"/>
    <s v="East"/>
    <s v="OFF-BI-10002824"/>
    <s v="Office Supplies"/>
    <s v="Binders"/>
    <s v="Recycled Easel Ring Binders"/>
    <n v="107.42400000000001"/>
    <n v="9"/>
    <n v="0.2"/>
    <n v="33.569999999999986"/>
  </r>
  <r>
    <n v="620"/>
    <s v="CA-2014-117947"/>
    <x v="3"/>
    <x v="238"/>
    <d v="2014-08-24T00:00:00"/>
    <s v="Second Class"/>
    <s v="NG-18355"/>
    <s v="Nat Gilpin"/>
    <s v="Corporate"/>
    <s v="United States"/>
    <s v="New York City"/>
    <s v="New York"/>
    <n v="10011"/>
    <s v="East"/>
    <s v="TEC-PH-10002538"/>
    <s v="Technology"/>
    <s v="Phones"/>
    <s v="Grandstream GXP1160 VoIP phone"/>
    <n v="37.909999999999997"/>
    <n v="1"/>
    <n v="0"/>
    <n v="10.993899999999996"/>
  </r>
  <r>
    <n v="621"/>
    <s v="CA-2014-117947"/>
    <x v="3"/>
    <x v="238"/>
    <d v="2014-08-24T00:00:00"/>
    <s v="Second Class"/>
    <s v="NG-18355"/>
    <s v="Nat Gilpin"/>
    <s v="Corporate"/>
    <s v="United States"/>
    <s v="New York City"/>
    <s v="New York"/>
    <n v="10011"/>
    <s v="East"/>
    <s v="FUR-FU-10000521"/>
    <s v="Furniture"/>
    <s v="Furnishings"/>
    <s v="Seth Thomas 14&quot; Putty-Colored Wall Clock"/>
    <n v="88.02"/>
    <n v="3"/>
    <n v="0"/>
    <n v="27.286199999999994"/>
  </r>
  <r>
    <n v="622"/>
    <s v="US-2011-111171"/>
    <x v="2"/>
    <x v="58"/>
    <d v="2011-12-31T00:00:00"/>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2-138009"/>
    <x v="1"/>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2-138009"/>
    <x v="1"/>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2-138009"/>
    <x v="1"/>
    <x v="239"/>
    <d v="2012-12-03T00:00:00"/>
    <s v="Standard Class"/>
    <s v="SF-20965"/>
    <s v="Sylvia Foulston"/>
    <s v="Corporate"/>
    <s v="United States"/>
    <s v="Dearborn"/>
    <s v="Michigan"/>
    <n v="48126"/>
    <s v="Central"/>
    <s v="OFF-ST-10001272"/>
    <s v="Office Supplies"/>
    <s v="Storage"/>
    <s v="Mini 13-1/2 Capacity Data Binder Rack, Pearl"/>
    <n v="523.48"/>
    <n v="4"/>
    <n v="0"/>
    <n v="130.87"/>
  </r>
  <r>
    <n v="626"/>
    <s v="CA-2012-138009"/>
    <x v="1"/>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4-163020"/>
    <x v="3"/>
    <x v="175"/>
    <d v="2014-09-20T00:00:00"/>
    <s v="Standard Class"/>
    <s v="MO-17800"/>
    <s v="Meg O'Connel"/>
    <s v="Home Office"/>
    <s v="United States"/>
    <s v="New York City"/>
    <s v="New York"/>
    <n v="10009"/>
    <s v="East"/>
    <s v="FUR-FU-10000221"/>
    <s v="Furniture"/>
    <s v="Furnishings"/>
    <s v="Master Caster Door Stop, Brown"/>
    <n v="35.56"/>
    <n v="7"/>
    <n v="0"/>
    <n v="12.090399999999999"/>
  </r>
  <r>
    <n v="628"/>
    <s v="CA-2014-153787"/>
    <x v="3"/>
    <x v="24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4-133431"/>
    <x v="3"/>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4-133431"/>
    <x v="3"/>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3-135720"/>
    <x v="0"/>
    <x v="25"/>
    <d v="2013-12-14T00:00:00"/>
    <s v="Second Class"/>
    <s v="FM-14380"/>
    <s v="Fred McMath"/>
    <s v="Consumer"/>
    <s v="United States"/>
    <s v="Aurora"/>
    <s v="Colorado"/>
    <n v="80013"/>
    <s v="West"/>
    <s v="OFF-ST-10001963"/>
    <s v="Office Supplies"/>
    <s v="Storage"/>
    <s v="Tennsco Regal Shelving Units"/>
    <n v="243.38400000000001"/>
    <n v="3"/>
    <n v="0.2"/>
    <n v="-51.719100000000012"/>
  </r>
  <r>
    <n v="632"/>
    <s v="US-2013-135720"/>
    <x v="0"/>
    <x v="25"/>
    <d v="2013-12-14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3-135720"/>
    <x v="0"/>
    <x v="25"/>
    <d v="2013-12-14T00:00:00"/>
    <s v="Second Class"/>
    <s v="FM-14380"/>
    <s v="Fred McMath"/>
    <s v="Consumer"/>
    <s v="United States"/>
    <s v="Aurora"/>
    <s v="Colorado"/>
    <n v="80013"/>
    <s v="West"/>
    <s v="TEC-PH-10002103"/>
    <s v="Technology"/>
    <s v="Phones"/>
    <s v="Jabra SPEAK 410"/>
    <n v="300.76799999999997"/>
    <n v="4"/>
    <n v="0.2"/>
    <n v="30.076800000000006"/>
  </r>
  <r>
    <n v="634"/>
    <s v="CA-2014-144694"/>
    <x v="3"/>
    <x v="241"/>
    <d v="2014-09-27T00:00:00"/>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4-144694"/>
    <x v="3"/>
    <x v="241"/>
    <d v="2014-09-27T00:00:00"/>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2-168004"/>
    <x v="1"/>
    <x v="242"/>
    <d v="2012-10-09T00:00:00"/>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3-123470"/>
    <x v="0"/>
    <x v="243"/>
    <d v="2013-08-22T00:00:00"/>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3-123470"/>
    <x v="0"/>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7"/>
  </r>
  <r>
    <n v="639"/>
    <s v="CA-2013-115917"/>
    <x v="0"/>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3-115917"/>
    <x v="0"/>
    <x v="244"/>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3-147067"/>
    <x v="0"/>
    <x v="122"/>
    <d v="2013-12-23T00:00:00"/>
    <s v="Standard Class"/>
    <s v="JD-16150"/>
    <s v="Justin Deggeller"/>
    <s v="Corporate"/>
    <s v="United States"/>
    <s v="Minneapolis"/>
    <s v="Minnesota"/>
    <n v="55407"/>
    <s v="Central"/>
    <s v="FUR-FU-10000732"/>
    <s v="Furniture"/>
    <s v="Furnishings"/>
    <s v="Eldon 200 Class Desk Accessories"/>
    <n v="18.84"/>
    <n v="3"/>
    <n v="0"/>
    <n v="6.0287999999999995"/>
  </r>
  <r>
    <n v="642"/>
    <s v="CA-2014-167913"/>
    <x v="3"/>
    <x v="245"/>
    <d v="2014-08-04T00:00:00"/>
    <s v="Second Class"/>
    <s v="JL-15835"/>
    <s v="John Lee"/>
    <s v="Consumer"/>
    <s v="United States"/>
    <s v="Mission Viejo"/>
    <s v="California"/>
    <n v="92691"/>
    <s v="West"/>
    <s v="OFF-ST-10000585"/>
    <s v="Office Supplies"/>
    <s v="Storage"/>
    <s v="Economy Rollaway Files"/>
    <n v="330.4"/>
    <n v="2"/>
    <n v="0"/>
    <n v="85.903999999999996"/>
  </r>
  <r>
    <n v="643"/>
    <s v="CA-2014-167913"/>
    <x v="3"/>
    <x v="245"/>
    <d v="2014-08-04T00:00:00"/>
    <s v="Second Class"/>
    <s v="JL-15835"/>
    <s v="John Lee"/>
    <s v="Consumer"/>
    <s v="United States"/>
    <s v="Mission Viejo"/>
    <s v="California"/>
    <n v="92691"/>
    <s v="West"/>
    <s v="OFF-LA-10002787"/>
    <s v="Office Supplies"/>
    <s v="Labels"/>
    <s v="Avery 480"/>
    <n v="26.25"/>
    <n v="7"/>
    <n v="0"/>
    <n v="12.599999999999998"/>
  </r>
  <r>
    <n v="644"/>
    <s v="CA-2014-106103"/>
    <x v="3"/>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4-127719"/>
    <x v="3"/>
    <x v="246"/>
    <d v="2014-07-26T00:00:00"/>
    <s v="Standard Class"/>
    <s v="TW-21025"/>
    <s v="Tamara Willingham"/>
    <s v="Home Office"/>
    <s v="United States"/>
    <s v="Plainfield"/>
    <s v="New Jersey"/>
    <n v="7060"/>
    <s v="East"/>
    <s v="OFF-PA-10001934"/>
    <s v="Office Supplies"/>
    <s v="Paper"/>
    <s v="Xerox 1993"/>
    <n v="6.48"/>
    <n v="1"/>
    <n v="0"/>
    <n v="3.1752000000000002"/>
  </r>
  <r>
    <n v="646"/>
    <s v="CA-2014-126221"/>
    <x v="3"/>
    <x v="247"/>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3-103947"/>
    <x v="0"/>
    <x v="178"/>
    <d v="2013-04-09T00:00:00"/>
    <s v="Standard Class"/>
    <s v="BB-10990"/>
    <s v="Barry Blumstein"/>
    <s v="Corporate"/>
    <s v="United States"/>
    <s v="Sierra Vista"/>
    <s v="Arizona"/>
    <n v="85635"/>
    <s v="West"/>
    <s v="OFF-FA-10003112"/>
    <s v="Office Supplies"/>
    <s v="Fasteners"/>
    <s v="Staples"/>
    <n v="31.560000000000002"/>
    <n v="5"/>
    <n v="0.2"/>
    <n v="9.8624999999999972"/>
  </r>
  <r>
    <n v="648"/>
    <s v="CA-2013-103947"/>
    <x v="0"/>
    <x v="17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3-160745"/>
    <x v="0"/>
    <x v="25"/>
    <d v="2013-12-17T00:00:00"/>
    <s v="Second Class"/>
    <s v="AR-10825"/>
    <s v="Anthony Rawles"/>
    <s v="Corporate"/>
    <s v="United States"/>
    <s v="Vancouver"/>
    <s v="Washington"/>
    <n v="98661"/>
    <s v="West"/>
    <s v="FUR-FU-10001935"/>
    <s v="Furniture"/>
    <s v="Furnishings"/>
    <s v="3M Hangers With Command Adhesive"/>
    <n v="14.8"/>
    <n v="4"/>
    <n v="0"/>
    <n v="6.0680000000000014"/>
  </r>
  <r>
    <n v="650"/>
    <s v="CA-2013-160745"/>
    <x v="0"/>
    <x v="25"/>
    <d v="2013-12-17T00:00:00"/>
    <s v="Second Class"/>
    <s v="AR-10825"/>
    <s v="Anthony Rawles"/>
    <s v="Corporate"/>
    <s v="United States"/>
    <s v="Vancouver"/>
    <s v="Washington"/>
    <n v="98661"/>
    <s v="West"/>
    <s v="TEC-PH-10003273"/>
    <s v="Technology"/>
    <s v="Phones"/>
    <s v="AT&amp;T TR1909W"/>
    <n v="302.37599999999998"/>
    <n v="3"/>
    <n v="0.2"/>
    <n v="22.678200000000018"/>
  </r>
  <r>
    <n v="651"/>
    <s v="CA-2013-160745"/>
    <x v="0"/>
    <x v="25"/>
    <d v="2013-12-17T00:00:00"/>
    <s v="Second Class"/>
    <s v="AR-10825"/>
    <s v="Anthony Rawles"/>
    <s v="Corporate"/>
    <s v="United States"/>
    <s v="Vancouver"/>
    <s v="Washington"/>
    <n v="98661"/>
    <s v="West"/>
    <s v="TEC-AC-10001142"/>
    <s v="Technology"/>
    <s v="Accessories"/>
    <s v="First Data FD10 PIN Pad"/>
    <n v="316"/>
    <n v="4"/>
    <n v="0"/>
    <n v="31.599999999999966"/>
  </r>
  <r>
    <n v="652"/>
    <s v="CA-2013-132661"/>
    <x v="0"/>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4-140844"/>
    <x v="3"/>
    <x v="249"/>
    <d v="2014-06-24T00:00:00"/>
    <s v="Standard Class"/>
    <s v="AR-10405"/>
    <s v="Allen Rosenblatt"/>
    <s v="Corporate"/>
    <s v="United States"/>
    <s v="New York City"/>
    <s v="New York"/>
    <n v="10035"/>
    <s v="East"/>
    <s v="OFF-PA-10003892"/>
    <s v="Office Supplies"/>
    <s v="Paper"/>
    <s v="Xerox 1943"/>
    <n v="97.82"/>
    <n v="2"/>
    <n v="0"/>
    <n v="45.975399999999993"/>
  </r>
  <r>
    <n v="654"/>
    <s v="CA-2014-140844"/>
    <x v="3"/>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3-137239"/>
    <x v="0"/>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3-137239"/>
    <x v="0"/>
    <x v="250"/>
    <d v="2013-08-29T00:00:00"/>
    <s v="Standard Class"/>
    <s v="CR-12730"/>
    <s v="Craig Reiter"/>
    <s v="Consumer"/>
    <s v="United States"/>
    <s v="Columbus"/>
    <s v="Ohio"/>
    <n v="43229"/>
    <s v="East"/>
    <s v="OFF-BI-10002827"/>
    <s v="Office Supplies"/>
    <s v="Binders"/>
    <s v="Avery Durable Poly Binders"/>
    <n v="3.3180000000000005"/>
    <n v="2"/>
    <n v="0.7"/>
    <n v="-2.6543999999999999"/>
  </r>
  <r>
    <n v="657"/>
    <s v="CA-2013-137239"/>
    <x v="0"/>
    <x v="250"/>
    <d v="2013-08-29T00:00:00"/>
    <s v="Standard Class"/>
    <s v="CR-12730"/>
    <s v="Craig Reiter"/>
    <s v="Consumer"/>
    <s v="United States"/>
    <s v="Columbus"/>
    <s v="Ohio"/>
    <n v="43229"/>
    <s v="East"/>
    <s v="OFF-EN-10002230"/>
    <s v="Office Supplies"/>
    <s v="Envelopes"/>
    <s v="Airmail Envelopes"/>
    <n v="134.28800000000001"/>
    <n v="2"/>
    <n v="0.2"/>
    <n v="45.322199999999995"/>
  </r>
  <r>
    <n v="658"/>
    <s v="US-2013-156097"/>
    <x v="0"/>
    <x v="251"/>
    <d v="2013-09-20T00:00:00"/>
    <s v="Same Day"/>
    <s v="EH-14125"/>
    <s v="Eugene Hildebrand"/>
    <s v="Home Office"/>
    <s v="United States"/>
    <s v="Aurora"/>
    <s v="Illinois"/>
    <n v="60505"/>
    <s v="Central"/>
    <s v="FUR-CH-10001215"/>
    <s v="Furniture"/>
    <s v="Chairs"/>
    <s v="Global Troy Executive Leather Low-Back Tilter"/>
    <n v="701.37199999999996"/>
    <n v="2"/>
    <n v="0.3"/>
    <n v="-50.098000000000013"/>
  </r>
  <r>
    <n v="659"/>
    <s v="US-2013-156097"/>
    <x v="0"/>
    <x v="251"/>
    <d v="2013-09-20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2-146563"/>
    <x v="1"/>
    <x v="252"/>
    <d v="2012-08-28T00:00:00"/>
    <s v="Standard Class"/>
    <s v="CB-12025"/>
    <s v="Cassandra Brandow"/>
    <s v="Consumer"/>
    <s v="United States"/>
    <s v="Arlington"/>
    <s v="Texas"/>
    <n v="76017"/>
    <s v="Central"/>
    <s v="OFF-ST-10001490"/>
    <s v="Office Supplies"/>
    <s v="Storage"/>
    <s v="Hot File 7-Pocket, Floor Stand"/>
    <n v="999.43200000000002"/>
    <n v="7"/>
    <n v="0.2"/>
    <n v="124.92899999999986"/>
  </r>
  <r>
    <n v="661"/>
    <s v="CA-2012-146563"/>
    <x v="1"/>
    <x v="252"/>
    <d v="2012-08-28T00:00:00"/>
    <s v="Standard Class"/>
    <s v="CB-12025"/>
    <s v="Cassandra Brandow"/>
    <s v="Consumer"/>
    <s v="United States"/>
    <s v="Arlington"/>
    <s v="Texas"/>
    <n v="76017"/>
    <s v="Central"/>
    <s v="OFF-ST-10001511"/>
    <s v="Office Supplies"/>
    <s v="Storage"/>
    <s v="Space Solutions Commercial Steel Shelving"/>
    <n v="724.08"/>
    <n v="14"/>
    <n v="0.2"/>
    <n v="-135.7650000000001"/>
  </r>
  <r>
    <n v="662"/>
    <s v="CA-2012-146563"/>
    <x v="1"/>
    <x v="252"/>
    <d v="2012-08-28T00:00:00"/>
    <s v="Standard Class"/>
    <s v="CB-12025"/>
    <s v="Cassandra Brandow"/>
    <s v="Consumer"/>
    <s v="United States"/>
    <s v="Arlington"/>
    <s v="Texas"/>
    <n v="76017"/>
    <s v="Central"/>
    <s v="FUR-TA-10001768"/>
    <s v="Furniture"/>
    <s v="Tables"/>
    <s v="Hon Racetrack Conference Tables"/>
    <n v="918.78499999999985"/>
    <n v="5"/>
    <n v="0.3"/>
    <n v="-118.12950000000006"/>
  </r>
  <r>
    <n v="663"/>
    <s v="CA-2012-146563"/>
    <x v="1"/>
    <x v="252"/>
    <d v="2012-08-28T00:00:00"/>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3-123666"/>
    <x v="0"/>
    <x v="2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3-143308"/>
    <x v="0"/>
    <x v="254"/>
    <d v="2013-11-05T00:00:00"/>
    <s v="Same Day"/>
    <s v="RC-19825"/>
    <s v="Roy Collins"/>
    <s v="Consumer"/>
    <s v="United States"/>
    <s v="Louisville"/>
    <s v="Kentucky"/>
    <n v="40214"/>
    <s v="South"/>
    <s v="OFF-FA-10000621"/>
    <s v="Office Supplies"/>
    <s v="Fasteners"/>
    <s v="OIC Colored Binder Clips, Assorted Sizes"/>
    <n v="10.74"/>
    <n v="3"/>
    <n v="0"/>
    <n v="5.2625999999999999"/>
  </r>
  <r>
    <n v="666"/>
    <s v="CA-2014-132682"/>
    <x v="3"/>
    <x v="110"/>
    <d v="2014-06-11T00:00:00"/>
    <s v="Second Class"/>
    <s v="TH-21235"/>
    <s v="Tiffany House"/>
    <s v="Corporate"/>
    <s v="United States"/>
    <s v="Dallas"/>
    <s v="Texas"/>
    <n v="75081"/>
    <s v="Central"/>
    <s v="OFF-SU-10004231"/>
    <s v="Office Supplies"/>
    <s v="Supplies"/>
    <s v="Acme Tagit Stainless Steel Antibacterial Scissors"/>
    <n v="23.76"/>
    <n v="3"/>
    <n v="0.2"/>
    <n v="2.0789999999999997"/>
  </r>
  <r>
    <n v="667"/>
    <s v="CA-2014-132682"/>
    <x v="3"/>
    <x v="110"/>
    <d v="2014-06-11T00:00:00"/>
    <s v="Second Class"/>
    <s v="TH-21235"/>
    <s v="Tiffany House"/>
    <s v="Corporate"/>
    <s v="United States"/>
    <s v="Dallas"/>
    <s v="Texas"/>
    <n v="75081"/>
    <s v="Central"/>
    <s v="OFF-PA-10000474"/>
    <s v="Office Supplies"/>
    <s v="Paper"/>
    <s v="Staples"/>
    <n v="85.055999999999997"/>
    <n v="3"/>
    <n v="0.2"/>
    <n v="28.706399999999991"/>
  </r>
  <r>
    <n v="668"/>
    <s v="CA-2014-132682"/>
    <x v="3"/>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1-156314"/>
    <x v="2"/>
    <x v="163"/>
    <d v="2011-12-26T00:00:00"/>
    <s v="First Class"/>
    <s v="RP-19390"/>
    <s v="Resi Pölking"/>
    <s v="Consumer"/>
    <s v="United States"/>
    <s v="Cleveland"/>
    <s v="Ohio"/>
    <n v="44105"/>
    <s v="East"/>
    <s v="FUR-FU-10003096"/>
    <s v="Furniture"/>
    <s v="Furnishings"/>
    <s v="Master Giant Foot Doorstop, Safety Yellow"/>
    <n v="30.36"/>
    <n v="5"/>
    <n v="0.2"/>
    <n v="8.7285000000000004"/>
  </r>
  <r>
    <n v="670"/>
    <s v="US-2014-106663"/>
    <x v="3"/>
    <x v="255"/>
    <d v="2014-06-14T00:00:00"/>
    <s v="Standard Class"/>
    <s v="MO-17800"/>
    <s v="Meg O'Connel"/>
    <s v="Home Office"/>
    <s v="United States"/>
    <s v="Chicago"/>
    <s v="Illinois"/>
    <n v="60653"/>
    <s v="Central"/>
    <s v="FUR-FU-10002759"/>
    <s v="Furniture"/>
    <s v="Furnishings"/>
    <s v="12-1/2 Diameter Round Wall Clock"/>
    <n v="23.976000000000003"/>
    <n v="3"/>
    <n v="0.6"/>
    <n v="-14.385599999999997"/>
  </r>
  <r>
    <n v="671"/>
    <s v="US-2014-106663"/>
    <x v="3"/>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4-106663"/>
    <x v="3"/>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s v="Illinois"/>
    <n v="62301"/>
    <s v="Central"/>
    <s v="OFF-AR-10001954"/>
    <s v="Office Supplies"/>
    <s v="Art"/>
    <s v="Newell 331"/>
    <n v="19.559999999999999"/>
    <n v="5"/>
    <n v="0.2"/>
    <n v="1.7115"/>
  </r>
  <r>
    <n v="674"/>
    <s v="CA-2014-130351"/>
    <x v="3"/>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4-130351"/>
    <x v="3"/>
    <x v="256"/>
    <d v="2014-12-09T00:00:00"/>
    <s v="First Class"/>
    <s v="RB-19570"/>
    <s v="Rob Beeghly"/>
    <s v="Consumer"/>
    <s v="United States"/>
    <s v="Columbus"/>
    <s v="Indiana"/>
    <n v="47201"/>
    <s v="Central"/>
    <s v="OFF-PA-10002137"/>
    <s v="Office Supplies"/>
    <s v="Paper"/>
    <s v="Southworth 100% Résumé Paper, 24lb."/>
    <n v="38.9"/>
    <n v="5"/>
    <n v="0"/>
    <n v="17.504999999999995"/>
  </r>
  <r>
    <n v="676"/>
    <s v="CA-2014-130351"/>
    <x v="3"/>
    <x v="256"/>
    <d v="2014-12-09T00:00:00"/>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4-119438"/>
    <x v="3"/>
    <x v="257"/>
    <d v="2014-03-24T00:00:00"/>
    <s v="Standard Class"/>
    <s v="CD-11980"/>
    <s v="Carol Darley"/>
    <s v="Consumer"/>
    <s v="United States"/>
    <s v="Tyler"/>
    <s v="Texas"/>
    <n v="75701"/>
    <s v="Central"/>
    <s v="OFF-AP-10000804"/>
    <s v="Office Supplies"/>
    <s v="Appliances"/>
    <s v="Hoover Portapower Portable Vacuum"/>
    <n v="2.6879999999999997"/>
    <n v="3"/>
    <n v="0.8"/>
    <n v="-7.3920000000000021"/>
  </r>
  <r>
    <n v="678"/>
    <s v="US-2014-119438"/>
    <x v="3"/>
    <x v="257"/>
    <d v="2014-03-24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4-119438"/>
    <x v="3"/>
    <x v="257"/>
    <d v="2014-03-24T00:00:00"/>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4-119438"/>
    <x v="3"/>
    <x v="257"/>
    <d v="2014-03-24T00:00:00"/>
    <s v="Standard Class"/>
    <s v="CD-11980"/>
    <s v="Carol Darley"/>
    <s v="Consumer"/>
    <s v="United States"/>
    <s v="Tyler"/>
    <s v="Texas"/>
    <n v="75701"/>
    <s v="Central"/>
    <s v="OFF-BI-10004632"/>
    <s v="Office Supplies"/>
    <s v="Binders"/>
    <s v="Ibico Hi-Tech Manual Binding System"/>
    <n v="182.99399999999997"/>
    <n v="3"/>
    <n v="0.8"/>
    <n v="-320.23950000000013"/>
  </r>
  <r>
    <n v="681"/>
    <s v="CA-2013-164511"/>
    <x v="0"/>
    <x v="258"/>
    <d v="2013-11-25T00:00:00"/>
    <s v="Standard Class"/>
    <s v="DJ-13630"/>
    <s v="Doug Jacobs"/>
    <s v="Consumer"/>
    <s v="United States"/>
    <s v="New York City"/>
    <s v="New York"/>
    <n v="10024"/>
    <s v="East"/>
    <s v="OFF-BI-10003305"/>
    <s v="Office Supplies"/>
    <s v="Binders"/>
    <s v="Avery Hanging File Binders"/>
    <n v="14.352000000000002"/>
    <n v="3"/>
    <n v="0.2"/>
    <n v="4.6643999999999988"/>
  </r>
  <r>
    <n v="682"/>
    <s v="CA-2013-164511"/>
    <x v="0"/>
    <x v="258"/>
    <d v="2013-11-25T00:00:00"/>
    <s v="Standard Class"/>
    <s v="DJ-13630"/>
    <s v="Doug Jacobs"/>
    <s v="Consumer"/>
    <s v="United States"/>
    <s v="New York City"/>
    <s v="New York"/>
    <n v="10024"/>
    <s v="East"/>
    <s v="OFF-ST-10002583"/>
    <s v="Office Supplies"/>
    <s v="Storage"/>
    <s v="Fellowes Neat Ideas Storage Cubes"/>
    <n v="64.959999999999994"/>
    <n v="2"/>
    <n v="0"/>
    <n v="2.598399999999998"/>
  </r>
  <r>
    <n v="683"/>
    <s v="CA-2013-164511"/>
    <x v="0"/>
    <x v="258"/>
    <d v="2013-11-25T00:00:00"/>
    <s v="Standard Class"/>
    <s v="DJ-13630"/>
    <s v="Doug Jacobs"/>
    <s v="Consumer"/>
    <s v="United States"/>
    <s v="New York City"/>
    <s v="New York"/>
    <n v="10024"/>
    <s v="East"/>
    <s v="OFF-ST-10004507"/>
    <s v="Office Supplies"/>
    <s v="Storage"/>
    <s v="Advantus Rolling Storage Box"/>
    <n v="68.599999999999994"/>
    <n v="4"/>
    <n v="0"/>
    <n v="18.521999999999998"/>
  </r>
  <r>
    <n v="684"/>
    <s v="US-2014-168116"/>
    <x v="3"/>
    <x v="259"/>
    <d v="2014-11-05T00:00:00"/>
    <s v="Same Day"/>
    <s v="GT-14635"/>
    <s v="Grant Thornton"/>
    <s v="Corporate"/>
    <s v="United States"/>
    <s v="Burlington"/>
    <s v="North Carolina"/>
    <n v="27217"/>
    <s v="South"/>
    <s v="TEC-MA-10004125"/>
    <s v="Technology"/>
    <s v="Machines"/>
    <s v="Cubify CubeX 3D Printer Triple Head Print"/>
    <n v="7999.98"/>
    <n v="4"/>
    <n v="0.5"/>
    <n v="-3839.9903999999988"/>
  </r>
  <r>
    <n v="685"/>
    <s v="US-2014-168116"/>
    <x v="3"/>
    <x v="259"/>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1-157784"/>
    <x v="2"/>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1-157784"/>
    <x v="2"/>
    <x v="260"/>
    <d v="2011-07-08T00:00:00"/>
    <s v="First Class"/>
    <s v="MC-17845"/>
    <s v="Michael Chen"/>
    <s v="Consumer"/>
    <s v="United States"/>
    <s v="Jackson"/>
    <s v="Mississippi"/>
    <n v="39212"/>
    <s v="South"/>
    <s v="OFF-LA-10001934"/>
    <s v="Office Supplies"/>
    <s v="Labels"/>
    <s v="Avery 516"/>
    <n v="14.62"/>
    <n v="2"/>
    <n v="0"/>
    <n v="6.8713999999999995"/>
  </r>
  <r>
    <n v="688"/>
    <s v="CA-2011-157784"/>
    <x v="2"/>
    <x v="260"/>
    <d v="2011-07-08T00:00:00"/>
    <s v="First Class"/>
    <s v="MC-17845"/>
    <s v="Michael Chen"/>
    <s v="Consumer"/>
    <s v="United States"/>
    <s v="Jackson"/>
    <s v="Mississippi"/>
    <n v="39212"/>
    <s v="South"/>
    <s v="OFF-PA-10000304"/>
    <s v="Office Supplies"/>
    <s v="Paper"/>
    <s v="Xerox 1995"/>
    <n v="19.440000000000001"/>
    <n v="3"/>
    <n v="0"/>
    <n v="9.3312000000000008"/>
  </r>
  <r>
    <n v="689"/>
    <s v="CA-2014-161480"/>
    <x v="3"/>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1-117135"/>
    <x v="2"/>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6"/>
  </r>
  <r>
    <n v="691"/>
    <s v="US-2011-117135"/>
    <x v="2"/>
    <x v="261"/>
    <d v="2011-06-23T00:00:00"/>
    <s v="Second Class"/>
    <s v="NP-18325"/>
    <s v="Naresj Patel"/>
    <s v="Consumer"/>
    <s v="United States"/>
    <s v="Waynesboro"/>
    <s v="Virginia"/>
    <n v="22980"/>
    <s v="South"/>
    <s v="TEC-PH-10002033"/>
    <s v="Technology"/>
    <s v="Phones"/>
    <s v="Konftel 250 Conference phone - Charcoal black"/>
    <n v="284.82"/>
    <n v="1"/>
    <n v="0"/>
    <n v="74.053200000000004"/>
  </r>
  <r>
    <n v="692"/>
    <s v="US-2011-117135"/>
    <x v="2"/>
    <x v="261"/>
    <d v="2011-06-23T00:00:00"/>
    <s v="Second Class"/>
    <s v="NP-18325"/>
    <s v="Naresj Patel"/>
    <s v="Consumer"/>
    <s v="United States"/>
    <s v="Waynesboro"/>
    <s v="Virginia"/>
    <n v="22980"/>
    <s v="South"/>
    <s v="OFF-ST-10002444"/>
    <s v="Office Supplies"/>
    <s v="Storage"/>
    <s v="Recycled Eldon Regeneration Jumbo File"/>
    <n v="36.839999999999996"/>
    <n v="3"/>
    <n v="0"/>
    <n v="10.315199999999999"/>
  </r>
  <r>
    <n v="693"/>
    <s v="CA-2012-131534"/>
    <x v="1"/>
    <x v="262"/>
    <d v="2012-04-02T00:00:00"/>
    <s v="Standard Class"/>
    <s v="AB-10165"/>
    <s v="Alan Barnes"/>
    <s v="Consumer"/>
    <s v="United States"/>
    <s v="Los Angeles"/>
    <s v="California"/>
    <n v="90036"/>
    <s v="West"/>
    <s v="TEC-AC-10002253"/>
    <s v="Technology"/>
    <s v="Accessories"/>
    <s v="Imation Bio 8GB USB Flash Drive Imation Corp"/>
    <n v="166.24"/>
    <n v="1"/>
    <n v="0"/>
    <n v="24.936000000000007"/>
  </r>
  <r>
    <n v="694"/>
    <s v="CA-2012-131534"/>
    <x v="1"/>
    <x v="262"/>
    <d v="2012-04-02T00:00:00"/>
    <s v="Standard Class"/>
    <s v="AB-10165"/>
    <s v="Alan Barnes"/>
    <s v="Consumer"/>
    <s v="United States"/>
    <s v="Los Angeles"/>
    <s v="California"/>
    <n v="90036"/>
    <s v="West"/>
    <s v="OFF-PA-10000743"/>
    <s v="Office Supplies"/>
    <s v="Paper"/>
    <s v="Xerox 1977"/>
    <n v="33.4"/>
    <n v="5"/>
    <n v="0"/>
    <n v="16.032"/>
  </r>
  <r>
    <n v="695"/>
    <s v="CA-2012-119291"/>
    <x v="1"/>
    <x v="263"/>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2-119291"/>
    <x v="1"/>
    <x v="263"/>
    <d v="2012-05-17T00:00:00"/>
    <s v="First Class"/>
    <s v="JO-15550"/>
    <s v="Jesus Ocampo"/>
    <s v="Home Office"/>
    <s v="United States"/>
    <s v="Chester"/>
    <s v="Pennsylvania"/>
    <n v="19013"/>
    <s v="East"/>
    <s v="OFF-LA-10002312"/>
    <s v="Office Supplies"/>
    <s v="Labels"/>
    <s v="Avery 490"/>
    <n v="47.360000000000007"/>
    <n v="4"/>
    <n v="0.2"/>
    <n v="17.759999999999998"/>
  </r>
  <r>
    <n v="697"/>
    <s v="CA-2012-119291"/>
    <x v="1"/>
    <x v="263"/>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2-119291"/>
    <x v="1"/>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2-119291"/>
    <x v="1"/>
    <x v="263"/>
    <d v="2012-05-17T00:00:00"/>
    <s v="First Class"/>
    <s v="JO-15550"/>
    <s v="Jesus Ocampo"/>
    <s v="Home Office"/>
    <s v="United States"/>
    <s v="Chester"/>
    <s v="Pennsylvania"/>
    <n v="19013"/>
    <s v="East"/>
    <s v="OFF-BI-10001575"/>
    <s v="Office Supplies"/>
    <s v="Binders"/>
    <s v="GBC Linen Binding Covers"/>
    <n v="18.588000000000005"/>
    <n v="2"/>
    <n v="0.7"/>
    <n v="-13.6312"/>
  </r>
  <r>
    <n v="701"/>
    <s v="CA-2012-119291"/>
    <x v="1"/>
    <x v="263"/>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4-114552"/>
    <x v="3"/>
    <x v="264"/>
    <d v="2014-09-09T00:00:00"/>
    <s v="Standard Class"/>
    <s v="Dl-13600"/>
    <s v="Dorris liebe"/>
    <s v="Corporate"/>
    <s v="United States"/>
    <s v="Cleveland"/>
    <s v="Ohio"/>
    <n v="44105"/>
    <s v="East"/>
    <s v="FUR-FU-10002960"/>
    <s v="Furniture"/>
    <s v="Furnishings"/>
    <s v="Eldon 200 Class Desk Accessories, Burgundy"/>
    <n v="15.072000000000003"/>
    <n v="3"/>
    <n v="0.2"/>
    <n v="4.1448"/>
  </r>
  <r>
    <n v="703"/>
    <s v="CA-2013-163755"/>
    <x v="0"/>
    <x v="254"/>
    <d v="2013-11-09T00:00:00"/>
    <s v="Second Class"/>
    <s v="AS-10285"/>
    <s v="Alejandro Savely"/>
    <s v="Corporate"/>
    <s v="United States"/>
    <s v="Seattle"/>
    <s v="Washington"/>
    <n v="98103"/>
    <s v="West"/>
    <s v="FUR-FU-10003394"/>
    <s v="Furniture"/>
    <s v="Furnishings"/>
    <s v="Tenex &quot;The Solids&quot; Textured Chair Mats"/>
    <n v="209.88"/>
    <n v="3"/>
    <n v="0"/>
    <n v="35.679599999999979"/>
  </r>
  <r>
    <n v="704"/>
    <s v="CA-2012-142027"/>
    <x v="1"/>
    <x v="265"/>
    <d v="2012-04-14T00:00:00"/>
    <s v="Standard Class"/>
    <s v="JK-15370"/>
    <s v="Jay Kimmel"/>
    <s v="Consumer"/>
    <s v="United States"/>
    <s v="Long Beach"/>
    <s v="California"/>
    <n v="90805"/>
    <s v="West"/>
    <s v="FUR-TA-10002774"/>
    <s v="Furniture"/>
    <s v="Tables"/>
    <s v="Laminate Occasional Tables"/>
    <n v="369.91200000000003"/>
    <n v="3"/>
    <n v="0.2"/>
    <n v="-13.871700000000047"/>
  </r>
  <r>
    <n v="705"/>
    <s v="CA-2011-138527"/>
    <x v="2"/>
    <x v="171"/>
    <d v="2011-09-17T00:00:00"/>
    <s v="Standard Class"/>
    <s v="BN-11470"/>
    <s v="Brad Norvell"/>
    <s v="Corporate"/>
    <s v="United States"/>
    <s v="Cary"/>
    <s v="North Carolina"/>
    <n v="27511"/>
    <s v="South"/>
    <s v="OFF-PA-10001800"/>
    <s v="Office Supplies"/>
    <s v="Paper"/>
    <s v="Xerox 220"/>
    <n v="10.368000000000002"/>
    <n v="2"/>
    <n v="0.2"/>
    <n v="3.6288"/>
  </r>
  <r>
    <n v="706"/>
    <s v="CA-2011-138527"/>
    <x v="2"/>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1-138527"/>
    <x v="2"/>
    <x v="171"/>
    <d v="2011-09-17T00:00:00"/>
    <s v="Standard Class"/>
    <s v="BN-11470"/>
    <s v="Brad Norvell"/>
    <s v="Corporate"/>
    <s v="United States"/>
    <s v="Cary"/>
    <s v="North Carolina"/>
    <n v="27511"/>
    <s v="South"/>
    <s v="TEC-AC-10002399"/>
    <s v="Technology"/>
    <s v="Accessories"/>
    <s v="SanDisk Cruzer 32 GB USB Flash Drive"/>
    <n v="15.216000000000001"/>
    <n v="1"/>
    <n v="0.2"/>
    <n v="2.2823999999999991"/>
  </r>
  <r>
    <n v="708"/>
    <s v="CA-2011-112158"/>
    <x v="2"/>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1-112158"/>
    <x v="2"/>
    <x v="266"/>
    <d v="2011-12-04T00:00:00"/>
    <s v="First Class"/>
    <s v="DP-13165"/>
    <s v="David Philippe"/>
    <s v="Consumer"/>
    <s v="United States"/>
    <s v="New York City"/>
    <s v="New York"/>
    <n v="10035"/>
    <s v="East"/>
    <s v="FUR-BO-10003272"/>
    <s v="Furniture"/>
    <s v="Bookcases"/>
    <s v="O'Sullivan Living Dimensions 5-Shelf Bookcases"/>
    <n v="883.92"/>
    <n v="5"/>
    <n v="0.2"/>
    <n v="-110.49000000000007"/>
  </r>
  <r>
    <n v="710"/>
    <s v="CA-2011-112158"/>
    <x v="2"/>
    <x v="266"/>
    <d v="2011-12-04T00:00:00"/>
    <s v="First Class"/>
    <s v="DP-13165"/>
    <s v="David Philippe"/>
    <s v="Consumer"/>
    <s v="United States"/>
    <s v="New York City"/>
    <s v="New York"/>
    <n v="10035"/>
    <s v="East"/>
    <s v="OFF-BI-10000050"/>
    <s v="Office Supplies"/>
    <s v="Binders"/>
    <s v="Angle-D Binders with Locking Rings, Label Holders"/>
    <n v="46.72"/>
    <n v="8"/>
    <n v="0.2"/>
    <n v="15.767999999999997"/>
  </r>
  <r>
    <n v="711"/>
    <s v="CA-2011-113887"/>
    <x v="2"/>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4-146136"/>
    <x v="3"/>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4-100048"/>
    <x v="3"/>
    <x v="24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4-100048"/>
    <x v="3"/>
    <x v="240"/>
    <d v="2014-05-25T00:00:00"/>
    <s v="Standard Class"/>
    <s v="RS-19765"/>
    <s v="Roland Schwarz"/>
    <s v="Corporate"/>
    <s v="United States"/>
    <s v="Mount Vernon"/>
    <s v="New York"/>
    <n v="10550"/>
    <s v="East"/>
    <s v="TEC-PH-10003012"/>
    <s v="Technology"/>
    <s v="Phones"/>
    <s v="Nortel Meridian M3904 Professional Digital phone"/>
    <n v="307.98"/>
    <n v="2"/>
    <n v="0"/>
    <n v="89.314199999999971"/>
  </r>
  <r>
    <n v="715"/>
    <s v="US-2014-100048"/>
    <x v="3"/>
    <x v="24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1-153150"/>
    <x v="2"/>
    <x v="268"/>
    <d v="2011-07-06T00:00:00"/>
    <s v="Second Class"/>
    <s v="Dl-13600"/>
    <s v="Dorris liebe"/>
    <s v="Corporate"/>
    <s v="United States"/>
    <s v="Seattle"/>
    <s v="Washington"/>
    <n v="98105"/>
    <s v="West"/>
    <s v="OFF-BI-10003355"/>
    <s v="Office Supplies"/>
    <s v="Binders"/>
    <s v="Cardinal Holdit Business Card Pockets"/>
    <n v="19.920000000000002"/>
    <n v="5"/>
    <n v="0.2"/>
    <n v="6.9719999999999995"/>
  </r>
  <r>
    <n v="717"/>
    <s v="CA-2011-130092"/>
    <x v="2"/>
    <x v="269"/>
    <d v="2011-01-15T00:00:00"/>
    <s v="First Class"/>
    <s v="SV-20365"/>
    <s v="Seth Vernon"/>
    <s v="Consumer"/>
    <s v="United States"/>
    <s v="Dover"/>
    <s v="Delaware"/>
    <n v="19901"/>
    <s v="East"/>
    <s v="FUR-FU-10000010"/>
    <s v="Furniture"/>
    <s v="Furnishings"/>
    <s v="DAX Value U-Channel Document Frames, Easel Back"/>
    <n v="9.94"/>
    <n v="2"/>
    <n v="0"/>
    <n v="3.0813999999999995"/>
  </r>
  <r>
    <n v="718"/>
    <s v="CA-2014-108910"/>
    <x v="3"/>
    <x v="241"/>
    <d v="2014-09-30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1-104472"/>
    <x v="2"/>
    <x v="270"/>
    <d v="2011-06-07T00:00:00"/>
    <s v="Standard Class"/>
    <s v="CK-12325"/>
    <s v="Christine Kargatis"/>
    <s v="Home Office"/>
    <s v="United States"/>
    <s v="Orem"/>
    <s v="Utah"/>
    <n v="84057"/>
    <s v="West"/>
    <s v="OFF-BI-10001658"/>
    <s v="Office Supplies"/>
    <s v="Binders"/>
    <s v="GBC Standard Therm-A-Bind Covers"/>
    <n v="59.808000000000007"/>
    <n v="3"/>
    <n v="0.2"/>
    <n v="19.4376"/>
  </r>
  <r>
    <n v="720"/>
    <s v="CA-2011-104472"/>
    <x v="2"/>
    <x v="270"/>
    <d v="2011-06-07T00:00:00"/>
    <s v="Standard Class"/>
    <s v="CK-12325"/>
    <s v="Christine Kargatis"/>
    <s v="Home Office"/>
    <s v="United States"/>
    <s v="Orem"/>
    <s v="Utah"/>
    <n v="84057"/>
    <s v="West"/>
    <s v="FUR-FU-10000246"/>
    <s v="Furniture"/>
    <s v="Furnishings"/>
    <s v="Aluminum Document Frame"/>
    <n v="73.320000000000007"/>
    <n v="6"/>
    <n v="0"/>
    <n v="21.995999999999992"/>
  </r>
  <r>
    <n v="721"/>
    <s v="CA-2013-112942"/>
    <x v="0"/>
    <x v="271"/>
    <d v="2013-02-18T00:00:00"/>
    <s v="Standard Class"/>
    <s v="RD-19810"/>
    <s v="Ross DeVincentis"/>
    <s v="Home Office"/>
    <s v="United States"/>
    <s v="Los Angeles"/>
    <s v="California"/>
    <n v="90045"/>
    <s v="West"/>
    <s v="OFF-PA-10004092"/>
    <s v="Office Supplies"/>
    <s v="Paper"/>
    <s v="Tops Green Bar Computer Printout Paper"/>
    <n v="146.82"/>
    <n v="3"/>
    <n v="0"/>
    <n v="73.41"/>
  </r>
  <r>
    <n v="722"/>
    <s v="CA-2013-142335"/>
    <x v="0"/>
    <x v="272"/>
    <d v="2013-12-20T00:00:00"/>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3-142335"/>
    <x v="0"/>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1-117429"/>
    <x v="2"/>
    <x v="273"/>
    <d v="2011-10-13T00:00:00"/>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3-114713"/>
    <x v="0"/>
    <x v="274"/>
    <d v="2013-07-13T00:00:00"/>
    <s v="Standard Class"/>
    <s v="SC-20695"/>
    <s v="Steve Chapman"/>
    <s v="Corporate"/>
    <s v="United States"/>
    <s v="Hialeah"/>
    <s v="Florida"/>
    <n v="33012"/>
    <s v="South"/>
    <s v="OFF-SU-10004664"/>
    <s v="Office Supplies"/>
    <s v="Supplies"/>
    <s v="Acme Softgrip Scissors"/>
    <n v="45.584000000000003"/>
    <n v="7"/>
    <n v="0.2"/>
    <n v="5.1281999999999996"/>
  </r>
  <r>
    <n v="726"/>
    <s v="CA-2014-144113"/>
    <x v="3"/>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4-144113"/>
    <x v="3"/>
    <x v="118"/>
    <d v="2014-09-21T00:00:00"/>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3-150861"/>
    <x v="0"/>
    <x v="275"/>
    <d v="2013-12-07T00:00:00"/>
    <s v="First Class"/>
    <s v="EG-13900"/>
    <s v="Emily Grady"/>
    <s v="Consumer"/>
    <s v="United States"/>
    <s v="Oceanside"/>
    <s v="New York"/>
    <n v="11572"/>
    <s v="East"/>
    <s v="OFF-PA-10001954"/>
    <s v="Office Supplies"/>
    <s v="Paper"/>
    <s v="Xerox 1964"/>
    <n v="182.72"/>
    <n v="8"/>
    <n v="0"/>
    <n v="84.051199999999994"/>
  </r>
  <r>
    <n v="729"/>
    <s v="US-2013-150861"/>
    <x v="0"/>
    <x v="275"/>
    <d v="2013-12-07T00:00:00"/>
    <s v="First Class"/>
    <s v="EG-13900"/>
    <s v="Emily Grady"/>
    <s v="Consumer"/>
    <s v="United States"/>
    <s v="Oceanside"/>
    <s v="New York"/>
    <n v="11572"/>
    <s v="East"/>
    <s v="FUR-TA-10002228"/>
    <s v="Furniture"/>
    <s v="Tables"/>
    <s v="Bevis Traditional Conference Table Top, Plinth Base"/>
    <n v="400.03199999999998"/>
    <n v="2"/>
    <n v="0.4"/>
    <n v="-153.34560000000005"/>
  </r>
  <r>
    <n v="730"/>
    <s v="US-2013-150861"/>
    <x v="0"/>
    <x v="275"/>
    <d v="2013-12-07T00:00:00"/>
    <s v="First Class"/>
    <s v="EG-13900"/>
    <s v="Emily Grady"/>
    <s v="Consumer"/>
    <s v="United States"/>
    <s v="Oceanside"/>
    <s v="New York"/>
    <n v="11572"/>
    <s v="East"/>
    <s v="OFF-ST-10004634"/>
    <s v="Office Supplies"/>
    <s v="Storage"/>
    <s v="Personal Folder Holder, Ebony"/>
    <n v="33.630000000000003"/>
    <n v="3"/>
    <n v="0"/>
    <n v="10.088999999999999"/>
  </r>
  <r>
    <n v="731"/>
    <s v="US-2013-150861"/>
    <x v="0"/>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3-150861"/>
    <x v="0"/>
    <x v="275"/>
    <d v="2013-12-07T00:00:00"/>
    <s v="First Class"/>
    <s v="EG-13900"/>
    <s v="Emily Grady"/>
    <s v="Consumer"/>
    <s v="United States"/>
    <s v="Oceanside"/>
    <s v="New York"/>
    <n v="11572"/>
    <s v="East"/>
    <s v="OFF-LA-10001317"/>
    <s v="Office Supplies"/>
    <s v="Labels"/>
    <s v="Avery 520"/>
    <n v="6.3"/>
    <n v="2"/>
    <n v="0"/>
    <n v="3.024"/>
  </r>
  <r>
    <n v="733"/>
    <s v="CA-2014-131954"/>
    <x v="3"/>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4-131954"/>
    <x v="3"/>
    <x v="276"/>
    <d v="2014-01-26T00:00:00"/>
    <s v="Standard Class"/>
    <s v="DS-13030"/>
    <s v="Darrin Sayre"/>
    <s v="Home Office"/>
    <s v="United States"/>
    <s v="Seattle"/>
    <s v="Washington"/>
    <n v="98115"/>
    <s v="West"/>
    <s v="TEC-AC-10003610"/>
    <s v="Technology"/>
    <s v="Accessories"/>
    <s v="Logitech Illuminated - Keyboard"/>
    <n v="179.97"/>
    <n v="3"/>
    <n v="0"/>
    <n v="86.385600000000011"/>
  </r>
  <r>
    <n v="735"/>
    <s v="CA-2014-131954"/>
    <x v="3"/>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4-131954"/>
    <x v="3"/>
    <x v="276"/>
    <d v="2014-01-26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4-131954"/>
    <x v="3"/>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4-131954"/>
    <x v="3"/>
    <x v="276"/>
    <d v="2014-01-26T00:00:00"/>
    <s v="Standard Class"/>
    <s v="DS-13030"/>
    <s v="Darrin Sayre"/>
    <s v="Home Office"/>
    <s v="United States"/>
    <s v="Seattle"/>
    <s v="Washington"/>
    <n v="98115"/>
    <s v="West"/>
    <s v="OFF-BI-10000138"/>
    <s v="Office Supplies"/>
    <s v="Binders"/>
    <s v="Acco Translucent Poly Ring Binders"/>
    <n v="18.72"/>
    <n v="5"/>
    <n v="0.2"/>
    <n v="6.5519999999999996"/>
  </r>
  <r>
    <n v="739"/>
    <s v="CA-2011-132500"/>
    <x v="2"/>
    <x v="78"/>
    <d v="2011-09-12T00:00:00"/>
    <s v="Standard Class"/>
    <s v="GZ-14470"/>
    <s v="Gary Zandusky"/>
    <s v="Consumer"/>
    <s v="United States"/>
    <s v="San Francisco"/>
    <s v="California"/>
    <n v="94110"/>
    <s v="West"/>
    <s v="TEC-AC-10001383"/>
    <s v="Technology"/>
    <s v="Accessories"/>
    <s v="Logitech Wireless Touch Keyboard K400"/>
    <n v="49.98"/>
    <n v="2"/>
    <n v="0"/>
    <n v="8.4965999999999937"/>
  </r>
  <r>
    <n v="740"/>
    <s v="CA-2011-112326"/>
    <x v="2"/>
    <x v="277"/>
    <d v="2011-01-09T00:00:00"/>
    <s v="Standard Class"/>
    <s v="PO-19195"/>
    <s v="Phillina Ober"/>
    <s v="Home Office"/>
    <s v="United States"/>
    <s v="Naperville"/>
    <s v="Illinois"/>
    <n v="60540"/>
    <s v="Central"/>
    <s v="OFF-LA-10003223"/>
    <s v="Office Supplies"/>
    <s v="Labels"/>
    <s v="Avery 508"/>
    <n v="11.784000000000001"/>
    <n v="3"/>
    <n v="0.2"/>
    <n v="4.2716999999999992"/>
  </r>
  <r>
    <n v="741"/>
    <s v="CA-2011-112326"/>
    <x v="2"/>
    <x v="277"/>
    <d v="2011-01-09T00:00:00"/>
    <s v="Standard Class"/>
    <s v="PO-19195"/>
    <s v="Phillina Ober"/>
    <s v="Home Office"/>
    <s v="United States"/>
    <s v="Naperville"/>
    <s v="Illinois"/>
    <n v="60540"/>
    <s v="Central"/>
    <s v="OFF-ST-10002743"/>
    <s v="Office Supplies"/>
    <s v="Storage"/>
    <s v="SAFCO Boltless Steel Shelving"/>
    <n v="272.73599999999999"/>
    <n v="3"/>
    <n v="0.2"/>
    <n v="-64.774800000000013"/>
  </r>
  <r>
    <n v="742"/>
    <s v="CA-2011-112326"/>
    <x v="2"/>
    <x v="277"/>
    <d v="2011-01-09T00:00:00"/>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3-146710"/>
    <x v="0"/>
    <x v="278"/>
    <d v="2013-09-02T00:00:00"/>
    <s v="Standard Class"/>
    <s v="SS-20875"/>
    <s v="Sung Shariari"/>
    <s v="Consumer"/>
    <s v="United States"/>
    <s v="Dallas"/>
    <s v="Texas"/>
    <n v="75220"/>
    <s v="Central"/>
    <s v="OFF-SU-10004498"/>
    <s v="Office Supplies"/>
    <s v="Supplies"/>
    <s v="Martin-Yale Premier Letter Opener"/>
    <n v="51.52000000000001"/>
    <n v="5"/>
    <n v="0.2"/>
    <n v="-10.948000000000002"/>
  </r>
  <r>
    <n v="744"/>
    <s v="US-2013-146710"/>
    <x v="0"/>
    <x v="278"/>
    <d v="2013-09-02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3-146710"/>
    <x v="0"/>
    <x v="278"/>
    <d v="2013-09-02T00:00:00"/>
    <s v="Standard Class"/>
    <s v="SS-20875"/>
    <s v="Sung Shariari"/>
    <s v="Consumer"/>
    <s v="United States"/>
    <s v="Dallas"/>
    <s v="Texas"/>
    <n v="75220"/>
    <s v="Central"/>
    <s v="OFF-PA-10004971"/>
    <s v="Office Supplies"/>
    <s v="Paper"/>
    <s v="Xerox 196"/>
    <n v="4.6240000000000006"/>
    <n v="1"/>
    <n v="0.2"/>
    <n v="1.6762000000000001"/>
  </r>
  <r>
    <n v="746"/>
    <s v="US-2013-146710"/>
    <x v="0"/>
    <x v="278"/>
    <d v="2013-09-02T00:00:00"/>
    <s v="Standard Class"/>
    <s v="SS-20875"/>
    <s v="Sung Shariari"/>
    <s v="Consumer"/>
    <s v="United States"/>
    <s v="Dallas"/>
    <s v="Texas"/>
    <n v="75220"/>
    <s v="Central"/>
    <s v="OFF-SU-10004261"/>
    <s v="Office Supplies"/>
    <s v="Supplies"/>
    <s v="Fiskars 8&quot; Scissors, 2/Pack"/>
    <n v="55.167999999999999"/>
    <n v="4"/>
    <n v="0.2"/>
    <n v="6.2063999999999897"/>
  </r>
  <r>
    <n v="747"/>
    <s v="CA-2011-124429"/>
    <x v="2"/>
    <x v="279"/>
    <d v="2011-05-27T00:00:00"/>
    <s v="Same Day"/>
    <s v="MH-17785"/>
    <s v="Maya Herman"/>
    <s v="Corporate"/>
    <s v="United States"/>
    <s v="San Diego"/>
    <s v="California"/>
    <n v="92105"/>
    <s v="West"/>
    <s v="FUR-TA-10002607"/>
    <s v="Furniture"/>
    <s v="Tables"/>
    <s v="KI Conference Tables"/>
    <n v="567.12"/>
    <n v="10"/>
    <n v="0.2"/>
    <n v="-28.355999999999952"/>
  </r>
  <r>
    <n v="748"/>
    <s v="CA-2011-124429"/>
    <x v="2"/>
    <x v="279"/>
    <d v="2011-05-27T00:00:00"/>
    <s v="Same Day"/>
    <s v="MH-17785"/>
    <s v="Maya Herman"/>
    <s v="Corporate"/>
    <s v="United States"/>
    <s v="San Diego"/>
    <s v="California"/>
    <n v="92105"/>
    <s v="West"/>
    <s v="OFF-ST-10001809"/>
    <s v="Office Supplies"/>
    <s v="Storage"/>
    <s v="Fellowes Officeware Wire Shelving"/>
    <n v="359.32"/>
    <n v="4"/>
    <n v="0"/>
    <n v="7.1863999999999919"/>
  </r>
  <r>
    <n v="749"/>
    <s v="CA-2013-150889"/>
    <x v="0"/>
    <x v="231"/>
    <d v="2013-03-23T00:00:00"/>
    <s v="Second Class"/>
    <s v="PB-19105"/>
    <s v="Peter Bühler"/>
    <s v="Consumer"/>
    <s v="United States"/>
    <s v="Evanston"/>
    <s v="Illinois"/>
    <n v="60201"/>
    <s v="Central"/>
    <s v="TEC-PH-10000004"/>
    <s v="Technology"/>
    <s v="Phones"/>
    <s v="Belkin iPhone and iPad Lightning Cable"/>
    <n v="11.992000000000001"/>
    <n v="1"/>
    <n v="0.2"/>
    <n v="0.89939999999999909"/>
  </r>
  <r>
    <n v="750"/>
    <s v="CA-2014-126074"/>
    <x v="3"/>
    <x v="280"/>
    <d v="2014-10-07T00:00:00"/>
    <s v="Standard Class"/>
    <s v="RF-19735"/>
    <s v="Roland Fjeld"/>
    <s v="Consumer"/>
    <s v="United States"/>
    <s v="Trenton"/>
    <s v="Michigan"/>
    <n v="48183"/>
    <s v="Central"/>
    <s v="OFF-BI-10003638"/>
    <s v="Office Supplies"/>
    <s v="Binders"/>
    <s v="GBC Durable Plastic Covers"/>
    <n v="58.050000000000004"/>
    <n v="3"/>
    <n v="0"/>
    <n v="26.702999999999999"/>
  </r>
  <r>
    <n v="751"/>
    <s v="CA-2014-126074"/>
    <x v="3"/>
    <x v="280"/>
    <d v="2014-10-07T00:00:00"/>
    <s v="Standard Class"/>
    <s v="RF-19735"/>
    <s v="Roland Fjeld"/>
    <s v="Consumer"/>
    <s v="United States"/>
    <s v="Trenton"/>
    <s v="Michigan"/>
    <n v="48183"/>
    <s v="Central"/>
    <s v="FUR-FU-10003577"/>
    <s v="Furniture"/>
    <s v="Furnishings"/>
    <s v="Nu-Dell Leatherette Frames"/>
    <n v="157.74"/>
    <n v="11"/>
    <n v="0"/>
    <n v="56.7864"/>
  </r>
  <r>
    <n v="752"/>
    <s v="CA-2014-126074"/>
    <x v="3"/>
    <x v="280"/>
    <d v="2014-10-07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4-126074"/>
    <x v="3"/>
    <x v="280"/>
    <d v="2014-10-07T00:00:00"/>
    <s v="Standard Class"/>
    <s v="RF-19735"/>
    <s v="Roland Fjeld"/>
    <s v="Consumer"/>
    <s v="United States"/>
    <s v="Trenton"/>
    <s v="Michigan"/>
    <n v="48183"/>
    <s v="Central"/>
    <s v="OFF-BI-10000546"/>
    <s v="Office Supplies"/>
    <s v="Binders"/>
    <s v="Avery Durable Binders"/>
    <n v="2.88"/>
    <n v="1"/>
    <n v="0"/>
    <n v="1.4112"/>
  </r>
  <r>
    <n v="754"/>
    <s v="CA-2013-110499"/>
    <x v="0"/>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2-135272"/>
    <x v="1"/>
    <x v="214"/>
    <d v="2012-12-12T00:00:00"/>
    <s v="Standard Class"/>
    <s v="MS-17830"/>
    <s v="Melanie Seite"/>
    <s v="Consumer"/>
    <s v="United States"/>
    <s v="Los Angeles"/>
    <s v="California"/>
    <n v="90036"/>
    <s v="West"/>
    <s v="FUR-FU-10002759"/>
    <s v="Furniture"/>
    <s v="Furnishings"/>
    <s v="12-1/2 Diameter Round Wall Clock"/>
    <n v="79.92"/>
    <n v="4"/>
    <n v="0"/>
    <n v="28.7712"/>
  </r>
  <r>
    <n v="756"/>
    <s v="CA-2013-140928"/>
    <x v="0"/>
    <x v="31"/>
    <d v="2013-09-23T00:00:00"/>
    <s v="Standard Class"/>
    <s v="NB-18655"/>
    <s v="Nona Balk"/>
    <s v="Corporate"/>
    <s v="United States"/>
    <s v="Jacksonville"/>
    <s v="Florida"/>
    <n v="32216"/>
    <s v="South"/>
    <s v="FUR-TA-10001095"/>
    <s v="Furniture"/>
    <s v="Tables"/>
    <s v="Chromcraft Round Conference Tables"/>
    <n v="383.43799999999999"/>
    <n v="4"/>
    <n v="0.45"/>
    <n v="-167.3184"/>
  </r>
  <r>
    <n v="757"/>
    <s v="CA-2011-106803"/>
    <x v="2"/>
    <x v="282"/>
    <d v="2012-01-02T00:00:00"/>
    <s v="Standard Class"/>
    <s v="DC-13285"/>
    <s v="Debra Catini"/>
    <s v="Consumer"/>
    <s v="United States"/>
    <s v="Cottage Grove"/>
    <s v="Minnesota"/>
    <n v="55016"/>
    <s v="Central"/>
    <s v="OFF-ST-10002444"/>
    <s v="Office Supplies"/>
    <s v="Storage"/>
    <s v="Recycled Eldon Regeneration Jumbo File"/>
    <n v="24.56"/>
    <n v="2"/>
    <n v="0"/>
    <n v="6.8767999999999994"/>
  </r>
  <r>
    <n v="758"/>
    <s v="CA-2011-106803"/>
    <x v="2"/>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4-117240"/>
    <x v="3"/>
    <x v="283"/>
    <d v="2014-07-29T00:00:00"/>
    <s v="Standard Class"/>
    <s v="CP-12340"/>
    <s v="Christine Phan"/>
    <s v="Corporate"/>
    <s v="United States"/>
    <s v="New York City"/>
    <s v="New York"/>
    <n v="10009"/>
    <s v="East"/>
    <s v="OFF-BI-10000848"/>
    <s v="Office Supplies"/>
    <s v="Binders"/>
    <s v="Angle-D Ring Binders"/>
    <n v="13.128"/>
    <n v="3"/>
    <n v="0.2"/>
    <n v="4.2665999999999986"/>
  </r>
  <r>
    <n v="760"/>
    <s v="CA-2014-133333"/>
    <x v="3"/>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s v="California"/>
    <n v="90004"/>
    <s v="West"/>
    <s v="OFF-PA-10003441"/>
    <s v="Office Supplies"/>
    <s v="Paper"/>
    <s v="Xerox 226"/>
    <n v="58.320000000000007"/>
    <n v="9"/>
    <n v="0"/>
    <n v="27.993600000000001"/>
  </r>
  <r>
    <n v="762"/>
    <s v="CA-2014-126046"/>
    <x v="3"/>
    <x v="132"/>
    <d v="2014-11-08T00:00:00"/>
    <s v="Standard Class"/>
    <s v="JC-16105"/>
    <s v="Julie Creighton"/>
    <s v="Corporate"/>
    <s v="United States"/>
    <s v="Atlanta"/>
    <s v="Georgia"/>
    <n v="30318"/>
    <s v="South"/>
    <s v="OFF-LA-10004484"/>
    <s v="Office Supplies"/>
    <s v="Labels"/>
    <s v="Avery 476"/>
    <n v="12.39"/>
    <n v="3"/>
    <n v="0"/>
    <n v="5.6993999999999998"/>
  </r>
  <r>
    <n v="763"/>
    <s v="CA-2012-114923"/>
    <x v="1"/>
    <x v="285"/>
    <d v="2012-02-13T00:00:00"/>
    <s v="Standard Class"/>
    <s v="LH-17020"/>
    <s v="Lisa Hazard"/>
    <s v="Consumer"/>
    <s v="United States"/>
    <s v="Columbus"/>
    <s v="Ohio"/>
    <n v="43229"/>
    <s v="East"/>
    <s v="TEC-PH-10003931"/>
    <s v="Technology"/>
    <s v="Phones"/>
    <s v="JBL Micro Wireless Portable Bluetooth Speaker"/>
    <n v="107.982"/>
    <n v="3"/>
    <n v="0.4"/>
    <n v="-26.995499999999993"/>
  </r>
  <r>
    <n v="764"/>
    <s v="CA-2011-162775"/>
    <x v="2"/>
    <x v="286"/>
    <d v="2011-01-16T00:00:00"/>
    <s v="Second Class"/>
    <s v="CS-12250"/>
    <s v="Chris Selesnick"/>
    <s v="Corporate"/>
    <s v="United States"/>
    <s v="Bossier City"/>
    <s v="Louisiana"/>
    <n v="71111"/>
    <s v="South"/>
    <s v="OFF-EN-10001990"/>
    <s v="Office Supplies"/>
    <s v="Envelopes"/>
    <s v="Staples"/>
    <n v="11.36"/>
    <n v="2"/>
    <n v="0"/>
    <n v="5.3391999999999991"/>
  </r>
  <r>
    <n v="765"/>
    <s v="CA-2011-162775"/>
    <x v="2"/>
    <x v="286"/>
    <d v="2011-01-16T00:00:00"/>
    <s v="Second Class"/>
    <s v="CS-12250"/>
    <s v="Chris Selesnick"/>
    <s v="Corporate"/>
    <s v="United States"/>
    <s v="Bossier City"/>
    <s v="Louisiana"/>
    <n v="71111"/>
    <s v="South"/>
    <s v="OFF-EN-10001532"/>
    <s v="Office Supplies"/>
    <s v="Envelopes"/>
    <s v="Brown Kraft Recycled Envelopes"/>
    <n v="50.94"/>
    <n v="3"/>
    <n v="0"/>
    <n v="25.47"/>
  </r>
  <r>
    <n v="766"/>
    <s v="CA-2011-162775"/>
    <x v="2"/>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1-162775"/>
    <x v="2"/>
    <x v="286"/>
    <d v="2011-01-16T00:00:00"/>
    <s v="Second Class"/>
    <s v="CS-12250"/>
    <s v="Chris Selesnick"/>
    <s v="Corporate"/>
    <s v="United States"/>
    <s v="Bossier City"/>
    <s v="Louisiana"/>
    <n v="71111"/>
    <s v="South"/>
    <s v="OFF-BI-10004187"/>
    <s v="Office Supplies"/>
    <s v="Binders"/>
    <s v="Staples"/>
    <n v="5.64"/>
    <n v="3"/>
    <n v="0"/>
    <n v="2.7071999999999994"/>
  </r>
  <r>
    <n v="768"/>
    <s v="CA-2011-162775"/>
    <x v="2"/>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1-106810"/>
    <x v="2"/>
    <x v="287"/>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3-157245"/>
    <x v="0"/>
    <x v="288"/>
    <d v="2013-05-25T00:00:00"/>
    <s v="Standard Class"/>
    <s v="LE-16810"/>
    <s v="Laurel Elliston"/>
    <s v="Consumer"/>
    <s v="United States"/>
    <s v="Arlington"/>
    <s v="Virginia"/>
    <n v="22204"/>
    <s v="South"/>
    <s v="FUR-CH-10003746"/>
    <s v="Furniture"/>
    <s v="Chairs"/>
    <s v="Hon 4070 Series Pagoda Round Back Stacking Chairs"/>
    <n v="641.96"/>
    <n v="2"/>
    <n v="0"/>
    <n v="179.74880000000002"/>
  </r>
  <r>
    <n v="771"/>
    <s v="CA-2014-104220"/>
    <x v="3"/>
    <x v="289"/>
    <d v="2014-02-06T00:00:00"/>
    <s v="Standard Class"/>
    <s v="BV-11245"/>
    <s v="Benjamin Venier"/>
    <s v="Corporate"/>
    <s v="United States"/>
    <s v="Des Moines"/>
    <s v="Iowa"/>
    <n v="50315"/>
    <s v="Central"/>
    <s v="OFF-BI-10001036"/>
    <s v="Office Supplies"/>
    <s v="Binders"/>
    <s v="Cardinal EasyOpen D-Ring Binders"/>
    <n v="18.28"/>
    <n v="2"/>
    <n v="0"/>
    <n v="9.14"/>
  </r>
  <r>
    <n v="772"/>
    <s v="CA-2014-104220"/>
    <x v="3"/>
    <x v="289"/>
    <d v="2014-02-06T00:00:00"/>
    <s v="Standard Class"/>
    <s v="BV-11245"/>
    <s v="Benjamin Venier"/>
    <s v="Corporate"/>
    <s v="United States"/>
    <s v="Des Moines"/>
    <s v="Iowa"/>
    <n v="50315"/>
    <s v="Central"/>
    <s v="TEC-PH-10004614"/>
    <s v="Technology"/>
    <s v="Phones"/>
    <s v="AT&amp;T 841000 Phone"/>
    <n v="207"/>
    <n v="3"/>
    <n v="0"/>
    <n v="51.75"/>
  </r>
  <r>
    <n v="773"/>
    <s v="CA-2014-104220"/>
    <x v="3"/>
    <x v="289"/>
    <d v="2014-02-06T00:00:00"/>
    <s v="Standard Class"/>
    <s v="BV-11245"/>
    <s v="Benjamin Venier"/>
    <s v="Corporate"/>
    <s v="United States"/>
    <s v="Des Moines"/>
    <s v="Iowa"/>
    <n v="50315"/>
    <s v="Central"/>
    <s v="OFF-BI-10000301"/>
    <s v="Office Supplies"/>
    <s v="Binders"/>
    <s v="GBC Instant Report Kit"/>
    <n v="32.35"/>
    <n v="5"/>
    <n v="0"/>
    <n v="16.175000000000001"/>
  </r>
  <r>
    <n v="774"/>
    <s v="CA-2014-104220"/>
    <x v="3"/>
    <x v="289"/>
    <d v="2014-02-06T00:00:00"/>
    <s v="Standard Class"/>
    <s v="BV-11245"/>
    <s v="Benjamin Venier"/>
    <s v="Corporate"/>
    <s v="United States"/>
    <s v="Des Moines"/>
    <s v="Iowa"/>
    <n v="50315"/>
    <s v="Central"/>
    <s v="OFF-BI-10003910"/>
    <s v="Office Supplies"/>
    <s v="Binders"/>
    <s v="DXL Angle-View Binders with Locking Rings by Samsill"/>
    <n v="7.71"/>
    <n v="1"/>
    <n v="0"/>
    <n v="3.4695"/>
  </r>
  <r>
    <n v="775"/>
    <s v="CA-2014-104220"/>
    <x v="3"/>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4-104220"/>
    <x v="3"/>
    <x v="289"/>
    <d v="2014-02-06T00:00:00"/>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1-165974"/>
    <x v="2"/>
    <x v="290"/>
    <d v="2011-07-06T00:00:00"/>
    <s v="Standard Class"/>
    <s v="DL-12865"/>
    <s v="Dan Lawera"/>
    <s v="Consumer"/>
    <s v="United States"/>
    <s v="Cincinnati"/>
    <s v="Ohio"/>
    <n v="45231"/>
    <s v="East"/>
    <s v="OFF-AR-10003405"/>
    <s v="Office Supplies"/>
    <s v="Art"/>
    <s v="Dixon My First Ticonderoga Pencil, #2"/>
    <n v="32.76"/>
    <n v="7"/>
    <n v="0.2"/>
    <n v="3.6854999999999958"/>
  </r>
  <r>
    <n v="778"/>
    <s v="CA-2012-144267"/>
    <x v="1"/>
    <x v="291"/>
    <d v="2012-08-23T00:00:00"/>
    <s v="First Class"/>
    <s v="NZ-18565"/>
    <s v="Nick Zandusky"/>
    <s v="Home Office"/>
    <s v="United States"/>
    <s v="San Francisco"/>
    <s v="California"/>
    <n v="94110"/>
    <s v="West"/>
    <s v="FUR-CH-10002335"/>
    <s v="Furniture"/>
    <s v="Chairs"/>
    <s v="Hon GuestStacker Chair"/>
    <n v="544.00800000000004"/>
    <n v="3"/>
    <n v="0.2"/>
    <n v="40.800600000000003"/>
  </r>
  <r>
    <n v="779"/>
    <s v="CA-2012-144267"/>
    <x v="1"/>
    <x v="291"/>
    <d v="2012-08-23T00:00:00"/>
    <s v="First Class"/>
    <s v="NZ-18565"/>
    <s v="Nick Zandusky"/>
    <s v="Home Office"/>
    <s v="United States"/>
    <s v="San Francisco"/>
    <s v="California"/>
    <n v="94110"/>
    <s v="West"/>
    <s v="OFF-PA-10000157"/>
    <s v="Office Supplies"/>
    <s v="Paper"/>
    <s v="Xerox 191"/>
    <n v="59.94"/>
    <n v="3"/>
    <n v="0"/>
    <n v="28.171799999999998"/>
  </r>
  <r>
    <n v="780"/>
    <s v="CA-2012-144267"/>
    <x v="1"/>
    <x v="291"/>
    <d v="2012-08-23T00:00:00"/>
    <s v="First Class"/>
    <s v="NZ-18565"/>
    <s v="Nick Zandusky"/>
    <s v="Home Office"/>
    <s v="United States"/>
    <s v="San Francisco"/>
    <s v="California"/>
    <n v="94110"/>
    <s v="West"/>
    <s v="OFF-PA-10001947"/>
    <s v="Office Supplies"/>
    <s v="Paper"/>
    <s v="Xerox 1974"/>
    <n v="23.92"/>
    <n v="4"/>
    <n v="0"/>
    <n v="11.720800000000001"/>
  </r>
  <r>
    <n v="781"/>
    <s v="CA-2012-144267"/>
    <x v="1"/>
    <x v="291"/>
    <d v="2012-08-23T00:00:00"/>
    <s v="First Class"/>
    <s v="NZ-18565"/>
    <s v="Nick Zandusky"/>
    <s v="Home Office"/>
    <s v="United States"/>
    <s v="San Francisco"/>
    <s v="California"/>
    <n v="94110"/>
    <s v="West"/>
    <s v="OFF-PA-10003657"/>
    <s v="Office Supplies"/>
    <s v="Paper"/>
    <s v="Xerox 1927"/>
    <n v="4.28"/>
    <n v="1"/>
    <n v="0"/>
    <n v="1.9259999999999997"/>
  </r>
  <r>
    <n v="782"/>
    <s v="US-2012-157014"/>
    <x v="1"/>
    <x v="292"/>
    <d v="2012-10-06T00:00:00"/>
    <s v="Second Class"/>
    <s v="BM-11785"/>
    <s v="Bryan Mills"/>
    <s v="Consumer"/>
    <s v="United States"/>
    <s v="Columbus"/>
    <s v="Ohio"/>
    <n v="43229"/>
    <s v="East"/>
    <s v="OFF-BI-10001098"/>
    <s v="Office Supplies"/>
    <s v="Binders"/>
    <s v="Acco D-Ring Binder w/DublLock"/>
    <n v="32.07"/>
    <n v="5"/>
    <n v="0.7"/>
    <n v="-22.448999999999991"/>
  </r>
  <r>
    <n v="783"/>
    <s v="US-2012-157014"/>
    <x v="1"/>
    <x v="292"/>
    <d v="2012-10-06T00:00:00"/>
    <s v="Second Class"/>
    <s v="BM-11785"/>
    <s v="Bryan Mills"/>
    <s v="Consumer"/>
    <s v="United States"/>
    <s v="Columbus"/>
    <s v="Ohio"/>
    <n v="43229"/>
    <s v="East"/>
    <s v="TEC-AC-10002167"/>
    <s v="Technology"/>
    <s v="Accessories"/>
    <s v="Imation 8gb Micro Traveldrive Usb 2.0 Flash Drive"/>
    <n v="24"/>
    <n v="2"/>
    <n v="0.2"/>
    <n v="-2.6999999999999993"/>
  </r>
  <r>
    <n v="784"/>
    <s v="US-2012-157014"/>
    <x v="1"/>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2-157014"/>
    <x v="1"/>
    <x v="292"/>
    <d v="2012-10-06T00:00:00"/>
    <s v="Second Class"/>
    <s v="BM-11785"/>
    <s v="Bryan Mills"/>
    <s v="Consumer"/>
    <s v="United States"/>
    <s v="Columbus"/>
    <s v="Ohio"/>
    <n v="43229"/>
    <s v="East"/>
    <s v="TEC-AC-10000057"/>
    <s v="Technology"/>
    <s v="Accessories"/>
    <s v="Microsoft Natural Ergonomic Keyboard 4000"/>
    <n v="47.984000000000002"/>
    <n v="2"/>
    <n v="0.2"/>
    <n v="0.59979999999999656"/>
  </r>
  <r>
    <n v="786"/>
    <s v="CA-2012-154921"/>
    <x v="1"/>
    <x v="293"/>
    <d v="2012-05-28T00:00:00"/>
    <s v="Standard Class"/>
    <s v="EA-14035"/>
    <s v="Erin Ashbrook"/>
    <s v="Corporate"/>
    <s v="United States"/>
    <s v="Columbia"/>
    <s v="South Carolina"/>
    <n v="29203"/>
    <s v="South"/>
    <s v="OFF-EN-10000056"/>
    <s v="Office Supplies"/>
    <s v="Envelopes"/>
    <s v="Cameo Buff Policy Envelopes"/>
    <n v="186.69"/>
    <n v="3"/>
    <n v="0"/>
    <n v="87.744299999999981"/>
  </r>
  <r>
    <n v="787"/>
    <s v="CA-2014-129567"/>
    <x v="3"/>
    <x v="294"/>
    <d v="2014-03-22T00:00:00"/>
    <s v="Second Class"/>
    <s v="CL-12565"/>
    <s v="Clay Ludtke"/>
    <s v="Consumer"/>
    <s v="United States"/>
    <s v="Lancaster"/>
    <s v="California"/>
    <n v="93534"/>
    <s v="West"/>
    <s v="OFF-BI-10000014"/>
    <s v="Office Supplies"/>
    <s v="Binders"/>
    <s v="Heavy-Duty E-Z-D Binders"/>
    <n v="17.456"/>
    <n v="2"/>
    <n v="0.2"/>
    <n v="5.8914"/>
  </r>
  <r>
    <n v="788"/>
    <s v="CA-2012-154620"/>
    <x v="1"/>
    <x v="295"/>
    <d v="2012-12-16T00:00:00"/>
    <s v="Standard Class"/>
    <s v="LT-17110"/>
    <s v="Liz Thompson"/>
    <s v="Consumer"/>
    <s v="United States"/>
    <s v="Lancaster"/>
    <s v="California"/>
    <n v="93534"/>
    <s v="West"/>
    <s v="FUR-CH-10004675"/>
    <s v="Furniture"/>
    <s v="Chairs"/>
    <s v="Lifetime Advantage Folding Chairs, 4/Carton"/>
    <n v="348.92800000000005"/>
    <n v="2"/>
    <n v="0.2"/>
    <n v="34.89279999999998"/>
  </r>
  <r>
    <n v="789"/>
    <s v="CA-2012-115938"/>
    <x v="1"/>
    <x v="153"/>
    <d v="2012-06-30T00:00:00"/>
    <s v="Standard Class"/>
    <s v="SA-20830"/>
    <s v="Sue Ann Reed"/>
    <s v="Consumer"/>
    <s v="United States"/>
    <s v="Richmond"/>
    <s v="Virginia"/>
    <n v="23223"/>
    <s v="South"/>
    <s v="OFF-BI-10001543"/>
    <s v="Office Supplies"/>
    <s v="Binders"/>
    <s v="GBC VeloBinder Manual Binding System"/>
    <n v="143.96"/>
    <n v="4"/>
    <n v="0"/>
    <n v="69.100800000000007"/>
  </r>
  <r>
    <n v="790"/>
    <s v="CA-2012-115938"/>
    <x v="1"/>
    <x v="153"/>
    <d v="2012-06-30T00:00:00"/>
    <s v="Standard Class"/>
    <s v="SA-20830"/>
    <s v="Sue Ann Reed"/>
    <s v="Consumer"/>
    <s v="United States"/>
    <s v="Richmond"/>
    <s v="Virginia"/>
    <n v="23223"/>
    <s v="South"/>
    <s v="OFF-ST-10001321"/>
    <s v="Office Supplies"/>
    <s v="Storage"/>
    <s v="Decoflex Hanging Personal Folder File, Blue"/>
    <n v="15.42"/>
    <n v="1"/>
    <n v="0"/>
    <n v="4.1634000000000011"/>
  </r>
  <r>
    <n v="791"/>
    <s v="CA-2012-115938"/>
    <x v="1"/>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2-115938"/>
    <x v="1"/>
    <x v="153"/>
    <d v="2012-06-30T00:00:00"/>
    <s v="Standard Class"/>
    <s v="SA-20830"/>
    <s v="Sue Ann Reed"/>
    <s v="Consumer"/>
    <s v="United States"/>
    <s v="Richmond"/>
    <s v="Virginia"/>
    <n v="23223"/>
    <s v="South"/>
    <s v="FUR-CH-10003199"/>
    <s v="Furniture"/>
    <s v="Chairs"/>
    <s v="Office Star - Contemporary Task Swivel Chair"/>
    <n v="332.94"/>
    <n v="3"/>
    <n v="0"/>
    <n v="79.905599999999993"/>
  </r>
  <r>
    <n v="793"/>
    <s v="CA-2013-105256"/>
    <x v="0"/>
    <x v="244"/>
    <d v="2013-05-21T00:00:00"/>
    <s v="Same Day"/>
    <s v="JK-15730"/>
    <s v="Joe Kamberova"/>
    <s v="Consumer"/>
    <s v="United States"/>
    <s v="Asheville"/>
    <s v="North Carolina"/>
    <n v="28806"/>
    <s v="South"/>
    <s v="TEC-PH-10001530"/>
    <s v="Technology"/>
    <s v="Phones"/>
    <s v="Cisco Unified IP Phone 7945G VoIP phone"/>
    <n v="1363.96"/>
    <n v="5"/>
    <n v="0.2"/>
    <n v="85.247500000000002"/>
  </r>
  <r>
    <n v="794"/>
    <s v="CA-2011-156433"/>
    <x v="2"/>
    <x v="59"/>
    <d v="2011-09-26T00:00:00"/>
    <s v="Standard Class"/>
    <s v="ES-14020"/>
    <s v="Erica Smith"/>
    <s v="Consumer"/>
    <s v="United States"/>
    <s v="San Francisco"/>
    <s v="California"/>
    <n v="94110"/>
    <s v="West"/>
    <s v="OFF-LA-10001569"/>
    <s v="Office Supplies"/>
    <s v="Labels"/>
    <s v="Avery 499"/>
    <n v="9.9600000000000009"/>
    <n v="2"/>
    <n v="0"/>
    <n v="4.5815999999999999"/>
  </r>
  <r>
    <n v="795"/>
    <s v="CA-2011-156433"/>
    <x v="2"/>
    <x v="59"/>
    <d v="2011-09-26T00:00:00"/>
    <s v="Standard Class"/>
    <s v="ES-14020"/>
    <s v="Erica Smith"/>
    <s v="Consumer"/>
    <s v="United States"/>
    <s v="San Francisco"/>
    <s v="California"/>
    <n v="94110"/>
    <s v="West"/>
    <s v="OFF-PA-10003724"/>
    <s v="Office Supplies"/>
    <s v="Paper"/>
    <s v="Wirebound Message Book, 4 per Page"/>
    <n v="21.72"/>
    <n v="4"/>
    <n v="0"/>
    <n v="10.642799999999999"/>
  </r>
  <r>
    <n v="796"/>
    <s v="CA-2014-151428"/>
    <x v="3"/>
    <x v="296"/>
    <d v="2014-09-27T00:00:00"/>
    <s v="Standard Class"/>
    <s v="RH-19495"/>
    <s v="Rick Hansen"/>
    <s v="Consumer"/>
    <s v="United States"/>
    <s v="Rochester"/>
    <s v="Minnesota"/>
    <n v="55901"/>
    <s v="Central"/>
    <s v="OFF-BI-10000546"/>
    <s v="Office Supplies"/>
    <s v="Binders"/>
    <s v="Avery Durable Binders"/>
    <n v="20.16"/>
    <n v="7"/>
    <n v="0"/>
    <n v="9.8783999999999992"/>
  </r>
  <r>
    <n v="797"/>
    <s v="CA-2012-124653"/>
    <x v="1"/>
    <x v="100"/>
    <d v="2012-12-26T00:00:00"/>
    <s v="First Class"/>
    <s v="DB-13120"/>
    <s v="David Bremer"/>
    <s v="Corporate"/>
    <s v="United States"/>
    <s v="Rochester"/>
    <s v="New York"/>
    <n v="14609"/>
    <s v="East"/>
    <s v="OFF-PA-10000176"/>
    <s v="Office Supplies"/>
    <s v="Paper"/>
    <s v="Xerox 1887"/>
    <n v="132.79"/>
    <n v="7"/>
    <n v="0"/>
    <n v="63.739199999999997"/>
  </r>
  <r>
    <n v="798"/>
    <s v="CA-2012-124653"/>
    <x v="1"/>
    <x v="100"/>
    <d v="2012-12-26T00:00:00"/>
    <s v="First Class"/>
    <s v="DB-13120"/>
    <s v="David Bremer"/>
    <s v="Corporate"/>
    <s v="United States"/>
    <s v="Rochester"/>
    <s v="New York"/>
    <n v="14609"/>
    <s v="East"/>
    <s v="OFF-PA-10002365"/>
    <s v="Office Supplies"/>
    <s v="Paper"/>
    <s v="Xerox 1967"/>
    <n v="12.96"/>
    <n v="2"/>
    <n v="0"/>
    <n v="6.2208000000000006"/>
  </r>
  <r>
    <n v="799"/>
    <s v="CA-2012-124653"/>
    <x v="1"/>
    <x v="100"/>
    <d v="2012-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2-101910"/>
    <x v="1"/>
    <x v="154"/>
    <d v="2012-12-03T00:00:00"/>
    <s v="Standard Class"/>
    <s v="CD-11920"/>
    <s v="Carlos Daly"/>
    <s v="Consumer"/>
    <s v="United States"/>
    <s v="Lake Elsinore"/>
    <s v="California"/>
    <n v="92530"/>
    <s v="West"/>
    <s v="FUR-CH-10002647"/>
    <s v="Furniture"/>
    <s v="Chairs"/>
    <s v="Situations Contoured Folding Chairs, 4/Set"/>
    <n v="283.92"/>
    <n v="5"/>
    <n v="0.2"/>
    <n v="17.745000000000019"/>
  </r>
  <r>
    <n v="801"/>
    <s v="CA-2014-105809"/>
    <x v="3"/>
    <x v="297"/>
    <d v="2014-02-24T00:00:00"/>
    <s v="First Class"/>
    <s v="HW-14935"/>
    <s v="Helen Wasserman"/>
    <s v="Corporate"/>
    <s v="United States"/>
    <s v="San Diego"/>
    <s v="California"/>
    <n v="92105"/>
    <s v="West"/>
    <s v="FUR-FU-10004090"/>
    <s v="Furniture"/>
    <s v="Furnishings"/>
    <s v="Executive Impressions 14&quot; Contract Wall Clock"/>
    <n v="22.23"/>
    <n v="1"/>
    <n v="0"/>
    <n v="7.3358999999999988"/>
  </r>
  <r>
    <n v="802"/>
    <s v="CA-2014-105809"/>
    <x v="3"/>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3-136133"/>
    <x v="0"/>
    <x v="298"/>
    <d v="2013-08-24T00:00:00"/>
    <s v="Second Class"/>
    <s v="HW-14935"/>
    <s v="Helen Wasserman"/>
    <s v="Corporate"/>
    <s v="United States"/>
    <s v="New York City"/>
    <s v="New York"/>
    <n v="10024"/>
    <s v="East"/>
    <s v="OFF-AP-10000576"/>
    <s v="Office Supplies"/>
    <s v="Appliances"/>
    <s v="Belkin 7 Outlet SurgeMaster II"/>
    <n v="355.32"/>
    <n v="9"/>
    <n v="0"/>
    <n v="99.48960000000001"/>
  </r>
  <r>
    <n v="804"/>
    <s v="CA-2013-115504"/>
    <x v="0"/>
    <x v="299"/>
    <d v="2013-03-18T00:00:00"/>
    <s v="Standard Class"/>
    <s v="MC-18130"/>
    <s v="Mike Caudle"/>
    <s v="Corporate"/>
    <s v="United States"/>
    <s v="Monroe"/>
    <s v="Louisiana"/>
    <n v="71203"/>
    <s v="South"/>
    <s v="OFF-PA-10003953"/>
    <s v="Office Supplies"/>
    <s v="Paper"/>
    <s v="Xerox 218"/>
    <n v="12.96"/>
    <n v="2"/>
    <n v="0"/>
    <n v="6.2208000000000006"/>
  </r>
  <r>
    <n v="805"/>
    <s v="CA-2014-135783"/>
    <x v="3"/>
    <x v="300"/>
    <d v="2014-04-25T00:00:00"/>
    <s v="First Class"/>
    <s v="GM-14440"/>
    <s v="Gary McGarr"/>
    <s v="Consumer"/>
    <s v="United States"/>
    <s v="San Francisco"/>
    <s v="California"/>
    <n v="94122"/>
    <s v="West"/>
    <s v="FUR-FU-10000794"/>
    <s v="Furniture"/>
    <s v="Furnishings"/>
    <s v="Eldon Stackable Tray, Side-Load, Legal, Smoke"/>
    <n v="18.28"/>
    <n v="2"/>
    <n v="0"/>
    <n v="6.2151999999999994"/>
  </r>
  <r>
    <n v="806"/>
    <s v="CA-2011-134313"/>
    <x v="2"/>
    <x v="301"/>
    <d v="2011-11-07T00:00:00"/>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1-134313"/>
    <x v="2"/>
    <x v="301"/>
    <d v="2011-11-07T00:00:00"/>
    <s v="Standard Class"/>
    <s v="RA-19915"/>
    <s v="Russell Applegate"/>
    <s v="Consumer"/>
    <s v="United States"/>
    <s v="Denver"/>
    <s v="Colorado"/>
    <n v="80219"/>
    <s v="West"/>
    <s v="TEC-PH-10001795"/>
    <s v="Technology"/>
    <s v="Phones"/>
    <s v="ClearOne CHATAttach 160 - speaker phone"/>
    <n v="1983.9680000000001"/>
    <n v="4"/>
    <n v="0.2"/>
    <n v="247.99599999999981"/>
  </r>
  <r>
    <n v="808"/>
    <s v="CA-2012-140921"/>
    <x v="1"/>
    <x v="302"/>
    <d v="2012-02-05T00:00:00"/>
    <s v="First Class"/>
    <s v="AA-10375"/>
    <s v="Allen Armold"/>
    <s v="Consumer"/>
    <s v="United States"/>
    <s v="Omaha"/>
    <s v="Nebraska"/>
    <n v="68104"/>
    <s v="Central"/>
    <s v="FUR-FU-10003347"/>
    <s v="Furniture"/>
    <s v="Furnishings"/>
    <s v="Coloredge Poster Frame"/>
    <n v="28.4"/>
    <n v="2"/>
    <n v="0"/>
    <n v="11.076000000000001"/>
  </r>
  <r>
    <n v="809"/>
    <s v="CA-2012-140921"/>
    <x v="1"/>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1-151995"/>
    <x v="2"/>
    <x v="303"/>
    <d v="2011-10-15T00:00:00"/>
    <s v="First Class"/>
    <s v="ZC-21910"/>
    <s v="Zuschuss Carroll"/>
    <s v="Consumer"/>
    <s v="United States"/>
    <s v="Edmonds"/>
    <s v="Washington"/>
    <n v="98026"/>
    <s v="West"/>
    <s v="OFF-AR-10003190"/>
    <s v="Office Supplies"/>
    <s v="Art"/>
    <s v="Newell 32"/>
    <n v="11.52"/>
    <n v="4"/>
    <n v="0"/>
    <n v="3.2256"/>
  </r>
  <r>
    <n v="811"/>
    <s v="CA-2011-151995"/>
    <x v="2"/>
    <x v="303"/>
    <d v="2011-10-15T00:00:00"/>
    <s v="First Class"/>
    <s v="ZC-21910"/>
    <s v="Zuschuss Carroll"/>
    <s v="Consumer"/>
    <s v="United States"/>
    <s v="Edmonds"/>
    <s v="Washington"/>
    <n v="98026"/>
    <s v="West"/>
    <s v="FUR-TA-10002903"/>
    <s v="Furniture"/>
    <s v="Tables"/>
    <s v="Bevis Round Bullnose 29&quot; High Table Top"/>
    <n v="1298.55"/>
    <n v="5"/>
    <n v="0"/>
    <n v="311.65199999999999"/>
  </r>
  <r>
    <n v="812"/>
    <s v="CA-2011-151995"/>
    <x v="2"/>
    <x v="303"/>
    <d v="2011-10-15T00:00:00"/>
    <s v="First Class"/>
    <s v="ZC-21910"/>
    <s v="Zuschuss Carroll"/>
    <s v="Consumer"/>
    <s v="United States"/>
    <s v="Edmonds"/>
    <s v="Washington"/>
    <n v="98026"/>
    <s v="West"/>
    <s v="OFF-AP-10000240"/>
    <s v="Office Supplies"/>
    <s v="Appliances"/>
    <s v="Belkin F9G930V10-GRY 9 Outlet Surge"/>
    <n v="213.92"/>
    <n v="4"/>
    <n v="0"/>
    <n v="62.036799999999971"/>
  </r>
  <r>
    <n v="813"/>
    <s v="CA-2011-151995"/>
    <x v="2"/>
    <x v="303"/>
    <d v="2011-10-15T00:00:00"/>
    <s v="First Class"/>
    <s v="ZC-21910"/>
    <s v="Zuschuss Carroll"/>
    <s v="Consumer"/>
    <s v="United States"/>
    <s v="Edmonds"/>
    <s v="Washington"/>
    <n v="98026"/>
    <s v="West"/>
    <s v="TEC-AC-10001101"/>
    <s v="Technology"/>
    <s v="Accessories"/>
    <s v="Sony 16GB Class 10 Micro SDHC R40 Memory Card"/>
    <n v="25.78"/>
    <n v="2"/>
    <n v="0"/>
    <n v="2.5779999999999994"/>
  </r>
  <r>
    <n v="814"/>
    <s v="CA-2014-143686"/>
    <x v="3"/>
    <x v="304"/>
    <d v="2014-05-15T00:00:00"/>
    <s v="Same Day"/>
    <s v="PJ-19015"/>
    <s v="Pauline Johnson"/>
    <s v="Consumer"/>
    <s v="United States"/>
    <s v="Santa Ana"/>
    <s v="California"/>
    <n v="92704"/>
    <s v="West"/>
    <s v="FUR-FU-10000794"/>
    <s v="Furniture"/>
    <s v="Furnishings"/>
    <s v="Eldon Stackable Tray, Side-Load, Legal, Smoke"/>
    <n v="18.28"/>
    <n v="2"/>
    <n v="0"/>
    <n v="6.2151999999999994"/>
  </r>
  <r>
    <n v="815"/>
    <s v="CA-2014-143686"/>
    <x v="3"/>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2-106565"/>
    <x v="1"/>
    <x v="305"/>
    <d v="2012-03-23T00:00:00"/>
    <s v="First Class"/>
    <s v="BW-11110"/>
    <s v="Bart Watters"/>
    <s v="Corporate"/>
    <s v="United States"/>
    <s v="Milwaukee"/>
    <s v="Wisconsin"/>
    <n v="53209"/>
    <s v="Central"/>
    <s v="OFF-PA-10000061"/>
    <s v="Office Supplies"/>
    <s v="Paper"/>
    <s v="Xerox 205"/>
    <n v="51.84"/>
    <n v="8"/>
    <n v="0"/>
    <n v="24.883200000000002"/>
  </r>
  <r>
    <n v="817"/>
    <s v="CA-2013-149370"/>
    <x v="0"/>
    <x v="306"/>
    <d v="2013-09-20T00:00:00"/>
    <s v="Standard Class"/>
    <s v="DB-13210"/>
    <s v="Dean Braden"/>
    <s v="Consumer"/>
    <s v="United States"/>
    <s v="Philadelphia"/>
    <s v="Pennsylvania"/>
    <n v="19140"/>
    <s v="East"/>
    <s v="OFF-PA-10003651"/>
    <s v="Office Supplies"/>
    <s v="Paper"/>
    <s v="Xerox 1968"/>
    <n v="5.3440000000000003"/>
    <n v="1"/>
    <n v="0.2"/>
    <n v="1.8703999999999998"/>
  </r>
  <r>
    <n v="818"/>
    <s v="CA-2011-140858"/>
    <x v="2"/>
    <x v="307"/>
    <d v="2011-07-02T00:00:00"/>
    <s v="Standard Class"/>
    <s v="CA-12775"/>
    <s v="Cynthia Arntzen"/>
    <s v="Consumer"/>
    <s v="United States"/>
    <s v="Philadelphia"/>
    <s v="Pennsylvania"/>
    <n v="19140"/>
    <s v="East"/>
    <s v="OFF-PA-10000304"/>
    <s v="Office Supplies"/>
    <s v="Paper"/>
    <s v="Xerox 1995"/>
    <n v="41.472000000000008"/>
    <n v="8"/>
    <n v="0.2"/>
    <n v="14.5152"/>
  </r>
  <r>
    <n v="819"/>
    <s v="CA-2011-140858"/>
    <x v="2"/>
    <x v="307"/>
    <d v="2011-07-02T00:00:00"/>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1-140858"/>
    <x v="2"/>
    <x v="307"/>
    <d v="2011-07-02T00:00:00"/>
    <s v="Standard Class"/>
    <s v="CA-12775"/>
    <s v="Cynthia Arntzen"/>
    <s v="Consumer"/>
    <s v="United States"/>
    <s v="Philadelphia"/>
    <s v="Pennsylvania"/>
    <n v="19140"/>
    <s v="East"/>
    <s v="FUR-CH-10001394"/>
    <s v="Furniture"/>
    <s v="Chairs"/>
    <s v="Global Leather Executive Chair"/>
    <n v="1228.4649999999999"/>
    <n v="5"/>
    <n v="0.3"/>
    <n v="0"/>
  </r>
  <r>
    <n v="821"/>
    <s v="CA-2011-140858"/>
    <x v="2"/>
    <x v="307"/>
    <d v="2011-07-02T00:00:00"/>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1-140858"/>
    <x v="2"/>
    <x v="307"/>
    <d v="2011-07-02T00:00:00"/>
    <s v="Standard Class"/>
    <s v="CA-12775"/>
    <s v="Cynthia Arntzen"/>
    <s v="Consumer"/>
    <s v="United States"/>
    <s v="Philadelphia"/>
    <s v="Pennsylvania"/>
    <n v="19140"/>
    <s v="East"/>
    <s v="OFF-PA-10003395"/>
    <s v="Office Supplies"/>
    <s v="Paper"/>
    <s v="Xerox 1941"/>
    <n v="335.52"/>
    <n v="4"/>
    <n v="0.2"/>
    <n v="117.43199999999999"/>
  </r>
  <r>
    <n v="823"/>
    <s v="CA-2014-101434"/>
    <x v="3"/>
    <x v="308"/>
    <d v="2014-06-28T00:00:00"/>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4-101434"/>
    <x v="3"/>
    <x v="308"/>
    <d v="2014-06-28T00:00:00"/>
    <s v="Standard Class"/>
    <s v="TR-21325"/>
    <s v="Toby Ritter"/>
    <s v="Consumer"/>
    <s v="United States"/>
    <s v="Belleville"/>
    <s v="New Jersey"/>
    <n v="7109"/>
    <s v="East"/>
    <s v="OFF-LA-10003223"/>
    <s v="Office Supplies"/>
    <s v="Labels"/>
    <s v="Avery 508"/>
    <n v="9.82"/>
    <n v="2"/>
    <n v="0"/>
    <n v="4.8117999999999999"/>
  </r>
  <r>
    <n v="825"/>
    <s v="US-2011-102071"/>
    <x v="2"/>
    <x v="309"/>
    <d v="2011-05-15T00:00:00"/>
    <s v="Standard Class"/>
    <s v="PG-18820"/>
    <s v="Patrick Gardner"/>
    <s v="Consumer"/>
    <s v="United States"/>
    <s v="San Francisco"/>
    <s v="California"/>
    <n v="94110"/>
    <s v="West"/>
    <s v="TEC-AC-10003441"/>
    <s v="Technology"/>
    <s v="Accessories"/>
    <s v="Kingston Digital DataTraveler 32GB USB 2.0"/>
    <n v="67.8"/>
    <n v="4"/>
    <n v="0"/>
    <n v="4.0679999999999978"/>
  </r>
  <r>
    <n v="826"/>
    <s v="US-2011-102071"/>
    <x v="2"/>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4-126956"/>
    <x v="3"/>
    <x v="170"/>
    <d v="2014-08-29T00:00:00"/>
    <s v="Standard Class"/>
    <s v="GT-14710"/>
    <s v="Greg Tran"/>
    <s v="Consumer"/>
    <s v="United States"/>
    <s v="Lakeville"/>
    <s v="Minnesota"/>
    <n v="55044"/>
    <s v="Central"/>
    <s v="OFF-FA-10002280"/>
    <s v="Office Supplies"/>
    <s v="Fasteners"/>
    <s v="Advantus Plastic Paper Clips"/>
    <n v="35"/>
    <n v="7"/>
    <n v="0"/>
    <n v="16.8"/>
  </r>
  <r>
    <n v="828"/>
    <s v="CA-2014-126956"/>
    <x v="3"/>
    <x v="170"/>
    <d v="2014-08-29T00:00:00"/>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4-126956"/>
    <x v="3"/>
    <x v="170"/>
    <d v="2014-08-29T00:00:00"/>
    <s v="Standard Class"/>
    <s v="GT-14710"/>
    <s v="Greg Tran"/>
    <s v="Consumer"/>
    <s v="United States"/>
    <s v="Lakeville"/>
    <s v="Minnesota"/>
    <n v="55044"/>
    <s v="Central"/>
    <s v="OFF-EN-10004459"/>
    <s v="Office Supplies"/>
    <s v="Envelopes"/>
    <s v="Security-Tint Envelopes"/>
    <n v="15.28"/>
    <n v="2"/>
    <n v="0"/>
    <n v="7.4871999999999996"/>
  </r>
  <r>
    <n v="830"/>
    <s v="CA-2014-129462"/>
    <x v="3"/>
    <x v="114"/>
    <d v="2014-06-22T00:00:00"/>
    <s v="Second Class"/>
    <s v="JE-15745"/>
    <s v="Joel Eaton"/>
    <s v="Consumer"/>
    <s v="United States"/>
    <s v="Florence"/>
    <s v="Kentucky"/>
    <n v="41042"/>
    <s v="South"/>
    <s v="FUR-CH-10000665"/>
    <s v="Furniture"/>
    <s v="Chairs"/>
    <s v="Global Airflow Leather Mesh Back Chair, Black"/>
    <n v="301.95999999999998"/>
    <n v="2"/>
    <n v="0"/>
    <n v="90.587999999999965"/>
  </r>
  <r>
    <n v="831"/>
    <s v="CA-2014-129462"/>
    <x v="3"/>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8"/>
  </r>
  <r>
    <n v="832"/>
    <s v="CA-2014-129462"/>
    <x v="3"/>
    <x v="114"/>
    <d v="2014-06-22T00:00:00"/>
    <s v="Second Class"/>
    <s v="JE-15745"/>
    <s v="Joel Eaton"/>
    <s v="Consumer"/>
    <s v="United States"/>
    <s v="Florence"/>
    <s v="Kentucky"/>
    <n v="41042"/>
    <s v="South"/>
    <s v="TEC-PH-10001557"/>
    <s v="Technology"/>
    <s v="Phones"/>
    <s v="Pyle PMP37LED"/>
    <n v="191.98"/>
    <n v="2"/>
    <n v="0"/>
    <n v="51.834599999999995"/>
  </r>
  <r>
    <n v="833"/>
    <s v="CA-2014-129462"/>
    <x v="3"/>
    <x v="114"/>
    <d v="2014-06-22T00:00:00"/>
    <s v="Second Class"/>
    <s v="JE-15745"/>
    <s v="Joel Eaton"/>
    <s v="Consumer"/>
    <s v="United States"/>
    <s v="Florence"/>
    <s v="Kentucky"/>
    <n v="41042"/>
    <s v="South"/>
    <s v="TEC-PH-10002085"/>
    <s v="Technology"/>
    <s v="Phones"/>
    <s v="Clarity 53712"/>
    <n v="65.989999999999995"/>
    <n v="1"/>
    <n v="0"/>
    <n v="17.157400000000003"/>
  </r>
  <r>
    <n v="834"/>
    <s v="CA-2013-165316"/>
    <x v="0"/>
    <x v="310"/>
    <d v="2013-07-28T00:00:00"/>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3-165316"/>
    <x v="0"/>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3-165316"/>
    <x v="0"/>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1-115987"/>
    <x v="2"/>
    <x v="78"/>
    <d v="2011-09-13T00:00:00"/>
    <s v="Second Class"/>
    <s v="LH-17020"/>
    <s v="Lisa Hazard"/>
    <s v="Consumer"/>
    <s v="United States"/>
    <s v="Tyler"/>
    <s v="Texas"/>
    <n v="75701"/>
    <s v="Central"/>
    <s v="OFF-BI-10001071"/>
    <s v="Office Supplies"/>
    <s v="Binders"/>
    <s v="GBC ProClick Punch Binding System"/>
    <n v="51.183999999999983"/>
    <n v="4"/>
    <n v="0.8"/>
    <n v="-79.335199999999986"/>
  </r>
  <r>
    <n v="838"/>
    <s v="US-2014-156083"/>
    <x v="3"/>
    <x v="259"/>
    <d v="2014-11-12T00:00:00"/>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3-137547"/>
    <x v="0"/>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2-100454"/>
    <x v="1"/>
    <x v="312"/>
    <d v="2012-11-25T00:00:00"/>
    <s v="Standard Class"/>
    <s v="BM-11650"/>
    <s v="Brian Moss"/>
    <s v="Corporate"/>
    <s v="United States"/>
    <s v="New York City"/>
    <s v="New York"/>
    <n v="10035"/>
    <s v="East"/>
    <s v="OFF-AR-10004648"/>
    <s v="Office Supplies"/>
    <s v="Art"/>
    <s v="Boston 19500 Mighty Mite Electric Pencil Sharpener"/>
    <n v="60.449999999999996"/>
    <n v="3"/>
    <n v="0"/>
    <n v="16.3215"/>
  </r>
  <r>
    <n v="841"/>
    <s v="CA-2012-100454"/>
    <x v="1"/>
    <x v="312"/>
    <d v="2012-11-25T00:00:00"/>
    <s v="Standard Class"/>
    <s v="BM-11650"/>
    <s v="Brian Moss"/>
    <s v="Corporate"/>
    <s v="United States"/>
    <s v="New York City"/>
    <s v="New York"/>
    <n v="10035"/>
    <s v="East"/>
    <s v="OFF-AR-10002578"/>
    <s v="Office Supplies"/>
    <s v="Art"/>
    <s v="Newell 335"/>
    <n v="11.52"/>
    <n v="4"/>
    <n v="0"/>
    <n v="3.3407999999999998"/>
  </r>
  <r>
    <n v="842"/>
    <s v="CA-2012-100454"/>
    <x v="1"/>
    <x v="312"/>
    <d v="2012-11-25T00:00:00"/>
    <s v="Standard Class"/>
    <s v="BM-11650"/>
    <s v="Brian Moss"/>
    <s v="Corporate"/>
    <s v="United States"/>
    <s v="New York City"/>
    <s v="New York"/>
    <n v="10035"/>
    <s v="East"/>
    <s v="FUR-BO-10001519"/>
    <s v="Furniture"/>
    <s v="Bookcases"/>
    <s v="O'Sullivan 3-Shelf Heavy-Duty Bookcases"/>
    <n v="186.048"/>
    <n v="4"/>
    <n v="0.2"/>
    <n v="9.3024000000000058"/>
  </r>
  <r>
    <n v="843"/>
    <s v="CA-2013-161669"/>
    <x v="0"/>
    <x v="77"/>
    <d v="2013-11-10T00:00:00"/>
    <s v="First Class"/>
    <s v="EM-14095"/>
    <s v="Eudokia Martin"/>
    <s v="Corporate"/>
    <s v="United States"/>
    <s v="Los Angeles"/>
    <s v="California"/>
    <n v="90036"/>
    <s v="West"/>
    <s v="OFF-BI-10001294"/>
    <s v="Office Supplies"/>
    <s v="Binders"/>
    <s v="Fellowes Binding Cases"/>
    <n v="37.44"/>
    <n v="4"/>
    <n v="0.2"/>
    <n v="11.699999999999996"/>
  </r>
  <r>
    <n v="844"/>
    <s v="CA-2013-161669"/>
    <x v="0"/>
    <x v="77"/>
    <d v="2013-11-10T00:00:00"/>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3-161669"/>
    <x v="0"/>
    <x v="77"/>
    <d v="2013-11-10T00:00:00"/>
    <s v="First Class"/>
    <s v="EM-14095"/>
    <s v="Eudokia Martin"/>
    <s v="Corporate"/>
    <s v="United States"/>
    <s v="Los Angeles"/>
    <s v="California"/>
    <n v="90036"/>
    <s v="West"/>
    <s v="OFF-SU-10002503"/>
    <s v="Office Supplies"/>
    <s v="Supplies"/>
    <s v="Acme Preferred Stainless Steel Scissors"/>
    <n v="11.36"/>
    <n v="2"/>
    <n v="0"/>
    <n v="3.2943999999999996"/>
  </r>
  <r>
    <n v="846"/>
    <s v="CA-2013-161669"/>
    <x v="0"/>
    <x v="77"/>
    <d v="2013-11-10T00:00:00"/>
    <s v="First Class"/>
    <s v="EM-14095"/>
    <s v="Eudokia Martin"/>
    <s v="Corporate"/>
    <s v="United States"/>
    <s v="Los Angeles"/>
    <s v="California"/>
    <n v="90036"/>
    <s v="West"/>
    <s v="OFF-LA-10004093"/>
    <s v="Office Supplies"/>
    <s v="Labels"/>
    <s v="Avery 486"/>
    <n v="14.62"/>
    <n v="2"/>
    <n v="0"/>
    <n v="6.8713999999999995"/>
  </r>
  <r>
    <n v="847"/>
    <s v="CA-2012-114300"/>
    <x v="1"/>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s v="Kentucky"/>
    <n v="40214"/>
    <s v="South"/>
    <s v="FUR-CH-10001891"/>
    <s v="Furniture"/>
    <s v="Chairs"/>
    <s v="Global Deluxe Office Fabric Chairs"/>
    <n v="287.94"/>
    <n v="3"/>
    <n v="0"/>
    <n v="77.743800000000022"/>
  </r>
  <r>
    <n v="849"/>
    <s v="CA-2014-107503"/>
    <x v="3"/>
    <x v="314"/>
    <d v="2014-01-07T00:00:00"/>
    <s v="Standard Class"/>
    <s v="GA-14725"/>
    <s v="Guy Armstrong"/>
    <s v="Consumer"/>
    <s v="United States"/>
    <s v="Lorain"/>
    <s v="Ohio"/>
    <n v="44052"/>
    <s v="East"/>
    <s v="FUR-FU-10003878"/>
    <s v="Furniture"/>
    <s v="Furnishings"/>
    <s v="Linden 10&quot; Round Wall Clock, Black"/>
    <n v="48.896000000000001"/>
    <n v="4"/>
    <n v="0.2"/>
    <n v="8.5567999999999991"/>
  </r>
  <r>
    <n v="850"/>
    <s v="CA-2011-107755"/>
    <x v="2"/>
    <x v="315"/>
    <d v="2011-02-13T00:00:00"/>
    <s v="Standard Class"/>
    <s v="CK-12760"/>
    <s v="Cyma Kinney"/>
    <s v="Corporate"/>
    <s v="United States"/>
    <s v="Linden"/>
    <s v="New Jersey"/>
    <n v="7036"/>
    <s v="East"/>
    <s v="TEC-AC-10000710"/>
    <s v="Technology"/>
    <s v="Accessories"/>
    <s v="Maxell DVD-RAM Discs"/>
    <n v="115.36"/>
    <n v="7"/>
    <n v="0"/>
    <n v="49.604800000000012"/>
  </r>
  <r>
    <n v="851"/>
    <s v="CA-2013-152534"/>
    <x v="0"/>
    <x v="23"/>
    <d v="2013-06-26T00:00:00"/>
    <s v="Second Class"/>
    <s v="DP-13105"/>
    <s v="Dave Poirier"/>
    <s v="Corporate"/>
    <s v="United States"/>
    <s v="Salinas"/>
    <s v="California"/>
    <n v="93905"/>
    <s v="West"/>
    <s v="OFF-AR-10002335"/>
    <s v="Office Supplies"/>
    <s v="Art"/>
    <s v="DIXON Oriole Pencils"/>
    <n v="5.16"/>
    <n v="2"/>
    <n v="0"/>
    <n v="1.3416000000000001"/>
  </r>
  <r>
    <n v="852"/>
    <s v="CA-2013-152534"/>
    <x v="0"/>
    <x v="23"/>
    <d v="2013-06-26T00:00:00"/>
    <s v="Second Class"/>
    <s v="DP-13105"/>
    <s v="Dave Poirier"/>
    <s v="Corporate"/>
    <s v="United States"/>
    <s v="Salinas"/>
    <s v="California"/>
    <n v="93905"/>
    <s v="West"/>
    <s v="OFF-PA-10001870"/>
    <s v="Office Supplies"/>
    <s v="Paper"/>
    <s v="Xerox 202"/>
    <n v="38.880000000000003"/>
    <n v="6"/>
    <n v="0"/>
    <n v="18.662400000000002"/>
  </r>
  <r>
    <n v="853"/>
    <s v="CA-2013-113747"/>
    <x v="0"/>
    <x v="316"/>
    <d v="2013-06-05T00:00:00"/>
    <s v="Standard Class"/>
    <s v="VD-21670"/>
    <s v="Valerie Dominguez"/>
    <s v="Consumer"/>
    <s v="United States"/>
    <s v="Jackson"/>
    <s v="Mississippi"/>
    <n v="39212"/>
    <s v="South"/>
    <s v="OFF-AR-10003373"/>
    <s v="Office Supplies"/>
    <s v="Art"/>
    <s v="Boston School Pro Electric Pencil Sharpener, 1670"/>
    <n v="185.88"/>
    <n v="6"/>
    <n v="0"/>
    <n v="50.187599999999996"/>
  </r>
  <r>
    <n v="854"/>
    <s v="CA-2013-123274"/>
    <x v="0"/>
    <x v="317"/>
    <d v="2013-02-24T00:00:00"/>
    <s v="Standard Class"/>
    <s v="GT-14710"/>
    <s v="Greg Tran"/>
    <s v="Consumer"/>
    <s v="United States"/>
    <s v="New York City"/>
    <s v="New York"/>
    <n v="10035"/>
    <s v="East"/>
    <s v="FUR-FU-10004090"/>
    <s v="Furniture"/>
    <s v="Furnishings"/>
    <s v="Executive Impressions 14&quot; Contract Wall Clock"/>
    <n v="44.46"/>
    <n v="2"/>
    <n v="0"/>
    <n v="14.671799999999998"/>
  </r>
  <r>
    <n v="855"/>
    <s v="CA-2013-123274"/>
    <x v="0"/>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1-125612"/>
    <x v="2"/>
    <x v="93"/>
    <d v="2011-08-08T00:00:00"/>
    <s v="Standard Class"/>
    <s v="BK-11260"/>
    <s v="Berenike Kampe"/>
    <s v="Consumer"/>
    <s v="United States"/>
    <s v="New York City"/>
    <s v="New York"/>
    <n v="10035"/>
    <s v="East"/>
    <s v="OFF-PA-10001019"/>
    <s v="Office Supplies"/>
    <s v="Paper"/>
    <s v="Xerox 1884"/>
    <n v="39.96"/>
    <n v="2"/>
    <n v="0"/>
    <n v="18.781199999999998"/>
  </r>
  <r>
    <n v="857"/>
    <s v="CA-2011-125612"/>
    <x v="2"/>
    <x v="93"/>
    <d v="2011-08-08T00:00:00"/>
    <s v="Standard Class"/>
    <s v="BK-11260"/>
    <s v="Berenike Kampe"/>
    <s v="Consumer"/>
    <s v="United States"/>
    <s v="New York City"/>
    <s v="New York"/>
    <n v="10035"/>
    <s v="East"/>
    <s v="OFF-SU-10002537"/>
    <s v="Office Supplies"/>
    <s v="Supplies"/>
    <s v="Acme Box Cutter Scissors"/>
    <n v="102.30000000000001"/>
    <n v="10"/>
    <n v="0"/>
    <n v="26.598000000000006"/>
  </r>
  <r>
    <n v="858"/>
    <s v="CA-2011-125612"/>
    <x v="2"/>
    <x v="93"/>
    <d v="2011-08-08T00:00:00"/>
    <s v="Standard Class"/>
    <s v="BK-11260"/>
    <s v="Berenike Kampe"/>
    <s v="Consumer"/>
    <s v="United States"/>
    <s v="New York City"/>
    <s v="New York"/>
    <n v="10035"/>
    <s v="East"/>
    <s v="OFF-ST-10003221"/>
    <s v="Office Supplies"/>
    <s v="Storage"/>
    <s v="Staples"/>
    <n v="21.36"/>
    <n v="2"/>
    <n v="0"/>
    <n v="5.7672000000000008"/>
  </r>
  <r>
    <n v="859"/>
    <s v="CA-2014-161984"/>
    <x v="3"/>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4-161984"/>
    <x v="3"/>
    <x v="318"/>
    <d v="2014-04-16T00:00:00"/>
    <s v="Standard Class"/>
    <s v="SJ-20125"/>
    <s v="Sanjit Jacobs"/>
    <s v="Home Office"/>
    <s v="United States"/>
    <s v="New Brunswick"/>
    <s v="New Jersey"/>
    <n v="8901"/>
    <s v="East"/>
    <s v="OFF-FA-10000624"/>
    <s v="Office Supplies"/>
    <s v="Fasteners"/>
    <s v="OIC Binder Clips"/>
    <n v="7.16"/>
    <n v="2"/>
    <n v="0"/>
    <n v="3.58"/>
  </r>
  <r>
    <n v="861"/>
    <s v="CA-2011-133851"/>
    <x v="2"/>
    <x v="3"/>
    <d v="2011-06-16T00:00:00"/>
    <s v="Standard Class"/>
    <s v="CM-12445"/>
    <s v="Chuck Magee"/>
    <s v="Consumer"/>
    <s v="United States"/>
    <s v="San Francisco"/>
    <s v="California"/>
    <n v="94122"/>
    <s v="West"/>
    <s v="OFF-SU-10001225"/>
    <s v="Office Supplies"/>
    <s v="Supplies"/>
    <s v="Staples"/>
    <n v="7.36"/>
    <n v="2"/>
    <n v="0"/>
    <n v="0.14719999999999978"/>
  </r>
  <r>
    <n v="862"/>
    <s v="CA-2011-133851"/>
    <x v="2"/>
    <x v="3"/>
    <d v="2011-06-16T00:00:00"/>
    <s v="Standard Class"/>
    <s v="CM-12445"/>
    <s v="Chuck Magee"/>
    <s v="Consumer"/>
    <s v="United States"/>
    <s v="San Francisco"/>
    <s v="California"/>
    <n v="94122"/>
    <s v="West"/>
    <s v="OFF-AR-10003752"/>
    <s v="Office Supplies"/>
    <s v="Art"/>
    <s v="Deluxe Chalkboard Eraser Cleaner"/>
    <n v="23.1"/>
    <n v="2"/>
    <n v="0"/>
    <n v="10.625999999999999"/>
  </r>
  <r>
    <n v="863"/>
    <s v="CA-2013-134474"/>
    <x v="0"/>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3-134474"/>
    <x v="0"/>
    <x v="319"/>
    <d v="2013-01-07T00:00:00"/>
    <s v="Second Class"/>
    <s v="AJ-10795"/>
    <s v="Anthony Johnson"/>
    <s v="Corporate"/>
    <s v="United States"/>
    <s v="Jacksonville"/>
    <s v="Florida"/>
    <n v="32216"/>
    <s v="South"/>
    <s v="OFF-AR-10003958"/>
    <s v="Office Supplies"/>
    <s v="Art"/>
    <s v="Newell 337"/>
    <n v="5.2480000000000002"/>
    <n v="2"/>
    <n v="0.2"/>
    <n v="0.59039999999999915"/>
  </r>
  <r>
    <n v="865"/>
    <s v="CA-2013-134474"/>
    <x v="0"/>
    <x v="319"/>
    <d v="2013-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1-149020"/>
    <x v="2"/>
    <x v="320"/>
    <d v="2011-01-16T00:00:00"/>
    <s v="Standard Class"/>
    <s v="AJ-10780"/>
    <s v="Anthony Jacobs"/>
    <s v="Corporate"/>
    <s v="United States"/>
    <s v="Springfield"/>
    <s v="Virginia"/>
    <n v="22153"/>
    <s v="South"/>
    <s v="OFF-LA-10004272"/>
    <s v="Office Supplies"/>
    <s v="Labels"/>
    <s v="Avery 482"/>
    <n v="2.89"/>
    <n v="1"/>
    <n v="0"/>
    <n v="1.3583000000000001"/>
  </r>
  <r>
    <n v="867"/>
    <s v="CA-2011-149020"/>
    <x v="2"/>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3-134362"/>
    <x v="0"/>
    <x v="321"/>
    <d v="2013-10-03T00:00:00"/>
    <s v="First Class"/>
    <s v="LS-16945"/>
    <s v="Linda Southworth"/>
    <s v="Corporate"/>
    <s v="United States"/>
    <s v="Philadelphia"/>
    <s v="Pennsylvania"/>
    <n v="19140"/>
    <s v="East"/>
    <s v="OFF-LA-10004853"/>
    <s v="Office Supplies"/>
    <s v="Labels"/>
    <s v="Avery 483"/>
    <n v="15.936000000000002"/>
    <n v="4"/>
    <n v="0.2"/>
    <n v="5.1791999999999998"/>
  </r>
  <r>
    <n v="869"/>
    <s v="CA-2011-136742"/>
    <x v="2"/>
    <x v="322"/>
    <d v="2011-04-10T00:00:00"/>
    <s v="Standard Class"/>
    <s v="GP-14740"/>
    <s v="Guy Phonely"/>
    <s v="Corporate"/>
    <s v="United States"/>
    <s v="Lancaster"/>
    <s v="Pennsylvania"/>
    <n v="17602"/>
    <s v="East"/>
    <s v="OFF-BI-10003719"/>
    <s v="Office Supplies"/>
    <s v="Binders"/>
    <s v="Large Capacity Hanging Post Binders"/>
    <n v="44.910000000000011"/>
    <n v="6"/>
    <n v="0.7"/>
    <n v="-35.927999999999997"/>
  </r>
  <r>
    <n v="870"/>
    <s v="CA-2013-158099"/>
    <x v="0"/>
    <x v="323"/>
    <d v="2013-09-06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3-158099"/>
    <x v="0"/>
    <x v="323"/>
    <d v="2013-09-06T00:00:00"/>
    <s v="First Class"/>
    <s v="PK-18910"/>
    <s v="Paul Knutson"/>
    <s v="Home Office"/>
    <s v="United States"/>
    <s v="Philadelphia"/>
    <s v="Pennsylvania"/>
    <n v="19143"/>
    <s v="East"/>
    <s v="TEC-PH-10002496"/>
    <s v="Technology"/>
    <s v="Phones"/>
    <s v="Cisco SPA301"/>
    <n v="280.78200000000004"/>
    <n v="3"/>
    <n v="0.4"/>
    <n v="-46.797000000000025"/>
  </r>
  <r>
    <n v="872"/>
    <s v="CA-2012-131128"/>
    <x v="1"/>
    <x v="324"/>
    <d v="2012-10-20T00:00:00"/>
    <s v="First Class"/>
    <s v="TB-21520"/>
    <s v="Tracy Blumstein"/>
    <s v="Consumer"/>
    <s v="United States"/>
    <s v="Concord"/>
    <s v="New Hampshire"/>
    <n v="3301"/>
    <s v="East"/>
    <s v="OFF-PA-10003591"/>
    <s v="Office Supplies"/>
    <s v="Paper"/>
    <s v="Southworth 100% Cotton The Best Paper"/>
    <n v="34.44"/>
    <n v="3"/>
    <n v="0"/>
    <n v="17.22"/>
  </r>
  <r>
    <n v="873"/>
    <s v="CA-2011-148488"/>
    <x v="2"/>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1-148488"/>
    <x v="2"/>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4-114636"/>
    <x v="3"/>
    <x v="326"/>
    <d v="2014-08-30T00:00:00"/>
    <s v="Standard Class"/>
    <s v="GA-14725"/>
    <s v="Guy Armstrong"/>
    <s v="Consumer"/>
    <s v="United States"/>
    <s v="Charlotte"/>
    <s v="North Carolina"/>
    <n v="28205"/>
    <s v="South"/>
    <s v="OFF-PA-10001790"/>
    <s v="Office Supplies"/>
    <s v="Paper"/>
    <s v="Xerox 1910"/>
    <n v="192.16000000000003"/>
    <n v="5"/>
    <n v="0.2"/>
    <n v="67.255999999999986"/>
  </r>
  <r>
    <n v="876"/>
    <s v="CA-2013-116736"/>
    <x v="0"/>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3-116736"/>
    <x v="0"/>
    <x v="327"/>
    <d v="2013-01-21T00:00:00"/>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1-158638"/>
    <x v="2"/>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s v="New York"/>
    <n v="10024"/>
    <s v="East"/>
    <s v="OFF-BI-10003984"/>
    <s v="Office Supplies"/>
    <s v="Binders"/>
    <s v="Lock-Up Easel 'Spel-Binder'"/>
    <n v="68.472000000000008"/>
    <n v="3"/>
    <n v="0.2"/>
    <n v="23.109299999999998"/>
  </r>
  <r>
    <n v="881"/>
    <s v="CA-2014-111689"/>
    <x v="3"/>
    <x v="329"/>
    <d v="2014-12-03T00:00:00"/>
    <s v="Second Class"/>
    <s v="HP-14815"/>
    <s v="Harold Pawlan"/>
    <s v="Home Office"/>
    <s v="United States"/>
    <s v="New York City"/>
    <s v="New York"/>
    <n v="10024"/>
    <s v="East"/>
    <s v="FUR-CH-10004287"/>
    <s v="Furniture"/>
    <s v="Chairs"/>
    <s v="SAFCO Arco Folding Chair"/>
    <n v="1242.8999999999999"/>
    <n v="5"/>
    <n v="0.1"/>
    <n v="262.38999999999987"/>
  </r>
  <r>
    <n v="882"/>
    <s v="CA-2012-129098"/>
    <x v="1"/>
    <x v="330"/>
    <d v="2012-10-13T00:00:00"/>
    <s v="Standard Class"/>
    <s v="DK-13090"/>
    <s v="Dave Kipp"/>
    <s v="Consumer"/>
    <s v="United States"/>
    <s v="Springfield"/>
    <s v="Virginia"/>
    <n v="22153"/>
    <s v="South"/>
    <s v="OFF-ST-10001321"/>
    <s v="Office Supplies"/>
    <s v="Storage"/>
    <s v="Decoflex Hanging Personal Folder File, Blue"/>
    <n v="30.84"/>
    <n v="2"/>
    <n v="0"/>
    <n v="8.3268000000000022"/>
  </r>
  <r>
    <n v="883"/>
    <s v="US-2014-123463"/>
    <x v="3"/>
    <x v="331"/>
    <d v="2014-12-24T00:00:00"/>
    <s v="Same Day"/>
    <s v="GZ-14470"/>
    <s v="Gary Zandusky"/>
    <s v="Consumer"/>
    <s v="United States"/>
    <s v="San Francisco"/>
    <s v="California"/>
    <n v="94109"/>
    <s v="West"/>
    <s v="OFF-AR-10001118"/>
    <s v="Office Supplies"/>
    <s v="Art"/>
    <s v="Binney &amp; Smith Crayola Metallic Crayons, 16-Color Pack"/>
    <n v="13.48"/>
    <n v="4"/>
    <n v="0"/>
    <n v="5.9312000000000014"/>
  </r>
  <r>
    <n v="884"/>
    <s v="CA-2013-165148"/>
    <x v="0"/>
    <x v="332"/>
    <d v="2013-10-25T00:00:00"/>
    <s v="First Class"/>
    <s v="PM-19135"/>
    <s v="Peter McVee"/>
    <s v="Home Office"/>
    <s v="United States"/>
    <s v="Detroit"/>
    <s v="Michigan"/>
    <n v="48227"/>
    <s v="Central"/>
    <s v="FUR-FU-10000732"/>
    <s v="Furniture"/>
    <s v="Furnishings"/>
    <s v="Eldon 200 Class Desk Accessories"/>
    <n v="31.400000000000002"/>
    <n v="5"/>
    <n v="0"/>
    <n v="10.047999999999998"/>
  </r>
  <r>
    <n v="885"/>
    <s v="CA-2011-134061"/>
    <x v="2"/>
    <x v="333"/>
    <d v="2011-05-04T00:00:00"/>
    <s v="Standard Class"/>
    <s v="LL-16840"/>
    <s v="Lauren Leatherbury"/>
    <s v="Consumer"/>
    <s v="United States"/>
    <s v="Rochester"/>
    <s v="New York"/>
    <n v="14609"/>
    <s v="East"/>
    <s v="FUR-FU-10001424"/>
    <s v="Furniture"/>
    <s v="Furnishings"/>
    <s v="Dax Clear Box Frame"/>
    <n v="17.46"/>
    <n v="2"/>
    <n v="0"/>
    <n v="5.936399999999999"/>
  </r>
  <r>
    <n v="886"/>
    <s v="CA-2012-143602"/>
    <x v="1"/>
    <x v="334"/>
    <d v="2012-04-28T00:00:00"/>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4-115364"/>
    <x v="3"/>
    <x v="335"/>
    <d v="2014-07-03T00:00:00"/>
    <s v="Standard Class"/>
    <s v="OT-18730"/>
    <s v="Olvera Toch"/>
    <s v="Consumer"/>
    <s v="United States"/>
    <s v="San Diego"/>
    <s v="California"/>
    <n v="92105"/>
    <s v="West"/>
    <s v="OFF-ST-10002486"/>
    <s v="Office Supplies"/>
    <s v="Storage"/>
    <s v="Eldon Shelf Savers Cubes and Bins"/>
    <n v="83.76"/>
    <n v="12"/>
    <n v="0"/>
    <n v="1.6751999999999967"/>
  </r>
  <r>
    <n v="888"/>
    <s v="CA-2014-150707"/>
    <x v="3"/>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1-104976"/>
    <x v="2"/>
    <x v="337"/>
    <d v="2011-12-16T00:00:00"/>
    <s v="Standard Class"/>
    <s v="CK-12760"/>
    <s v="Cyma Kinney"/>
    <s v="Corporate"/>
    <s v="United States"/>
    <s v="San Francisco"/>
    <s v="California"/>
    <n v="94122"/>
    <s v="West"/>
    <s v="OFF-PA-10003845"/>
    <s v="Office Supplies"/>
    <s v="Paper"/>
    <s v="Xerox 1987"/>
    <n v="34.68"/>
    <n v="6"/>
    <n v="0"/>
    <n v="16.993200000000002"/>
  </r>
  <r>
    <n v="890"/>
    <s v="CA-2014-132934"/>
    <x v="3"/>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4-132934"/>
    <x v="3"/>
    <x v="308"/>
    <d v="2014-06-27T00:00:00"/>
    <s v="Standard Class"/>
    <s v="JE-15475"/>
    <s v="Jeremy Ellison"/>
    <s v="Consumer"/>
    <s v="United States"/>
    <s v="New Rochelle"/>
    <s v="New York"/>
    <n v="10801"/>
    <s v="East"/>
    <s v="OFF-BI-10001098"/>
    <s v="Office Supplies"/>
    <s v="Binders"/>
    <s v="Acco D-Ring Binder w/DublLock"/>
    <n v="51.311999999999998"/>
    <n v="3"/>
    <n v="0.2"/>
    <n v="18.600599999999996"/>
  </r>
  <r>
    <n v="892"/>
    <s v="CA-2014-133256"/>
    <x v="3"/>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4-133256"/>
    <x v="3"/>
    <x v="335"/>
    <d v="2014-06-28T00:00:00"/>
    <s v="First Class"/>
    <s v="TH-21550"/>
    <s v="Tracy Hopkins"/>
    <s v="Home Office"/>
    <s v="United States"/>
    <s v="Detroit"/>
    <s v="Michigan"/>
    <n v="48227"/>
    <s v="Central"/>
    <s v="OFF-AR-10003158"/>
    <s v="Office Supplies"/>
    <s v="Art"/>
    <s v="Fluorescent Highlighters by Dixon"/>
    <n v="15.92"/>
    <n v="4"/>
    <n v="0"/>
    <n v="5.4127999999999989"/>
  </r>
  <r>
    <n v="894"/>
    <s v="CA-2014-133256"/>
    <x v="3"/>
    <x v="335"/>
    <d v="2014-06-28T00:00:00"/>
    <s v="First Class"/>
    <s v="TH-21550"/>
    <s v="Tracy Hopkins"/>
    <s v="Home Office"/>
    <s v="United States"/>
    <s v="Detroit"/>
    <s v="Michigan"/>
    <n v="48227"/>
    <s v="Central"/>
    <s v="TEC-PH-10002660"/>
    <s v="Technology"/>
    <s v="Phones"/>
    <s v="Nortel Networks T7316 E Nt8 B27"/>
    <n v="543.91999999999996"/>
    <n v="8"/>
    <n v="0"/>
    <n v="135.98000000000002"/>
  </r>
  <r>
    <n v="895"/>
    <s v="CA-2013-105494"/>
    <x v="0"/>
    <x v="338"/>
    <d v="2013-11-13T00:00:00"/>
    <s v="First Class"/>
    <s v="PC-18745"/>
    <s v="Pamela Coakley"/>
    <s v="Corporate"/>
    <s v="United States"/>
    <s v="San Francisco"/>
    <s v="California"/>
    <n v="94122"/>
    <s v="West"/>
    <s v="OFF-ST-10002205"/>
    <s v="Office Supplies"/>
    <s v="Storage"/>
    <s v="File Shuttle I and Handi-File"/>
    <n v="155.82000000000002"/>
    <n v="7"/>
    <n v="0"/>
    <n v="42.071400000000011"/>
  </r>
  <r>
    <n v="896"/>
    <s v="CA-2013-105494"/>
    <x v="0"/>
    <x v="338"/>
    <d v="2013-11-13T00:00:00"/>
    <s v="First Class"/>
    <s v="PC-18745"/>
    <s v="Pamela Coakley"/>
    <s v="Corporate"/>
    <s v="United States"/>
    <s v="San Francisco"/>
    <s v="California"/>
    <n v="94122"/>
    <s v="West"/>
    <s v="OFF-BI-10003364"/>
    <s v="Office Supplies"/>
    <s v="Binders"/>
    <s v="Binding Machine Supplies"/>
    <n v="70.00800000000001"/>
    <n v="3"/>
    <n v="0.2"/>
    <n v="24.502800000000001"/>
  </r>
  <r>
    <n v="897"/>
    <s v="CA-2013-140634"/>
    <x v="0"/>
    <x v="339"/>
    <d v="2013-10-07T00:00:00"/>
    <s v="Second Class"/>
    <s v="HL-15040"/>
    <s v="Hunter Lopez"/>
    <s v="Consumer"/>
    <s v="United States"/>
    <s v="Houston"/>
    <s v="Texas"/>
    <n v="77095"/>
    <s v="Central"/>
    <s v="OFF-EN-10001099"/>
    <s v="Office Supplies"/>
    <s v="Envelopes"/>
    <s v="Staples"/>
    <n v="15.648"/>
    <n v="2"/>
    <n v="0.2"/>
    <n v="5.0855999999999986"/>
  </r>
  <r>
    <n v="898"/>
    <s v="CA-2011-144407"/>
    <x v="2"/>
    <x v="340"/>
    <d v="2011-09-15T00:00:00"/>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4-160983"/>
    <x v="3"/>
    <x v="341"/>
    <d v="2014-11-01T00:00:00"/>
    <s v="Second Class"/>
    <s v="GB-14530"/>
    <s v="George Bell"/>
    <s v="Corporate"/>
    <s v="United States"/>
    <s v="Auburn"/>
    <s v="New York"/>
    <n v="13021"/>
    <s v="East"/>
    <s v="OFF-PA-10002250"/>
    <s v="Office Supplies"/>
    <s v="Paper"/>
    <s v="Things To Do Today Pad"/>
    <n v="46.96"/>
    <n v="8"/>
    <n v="0"/>
    <n v="22.540800000000001"/>
  </r>
  <r>
    <n v="900"/>
    <s v="US-2013-114622"/>
    <x v="0"/>
    <x v="342"/>
    <d v="2013-04-13T00:00:00"/>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4-150959"/>
    <x v="3"/>
    <x v="343"/>
    <d v="2014-11-14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4-150959"/>
    <x v="3"/>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8"/>
  </r>
  <r>
    <n v="903"/>
    <s v="CA-2014-132353"/>
    <x v="3"/>
    <x v="175"/>
    <d v="2014-09-18T00:00:00"/>
    <s v="First Class"/>
    <s v="DB-13060"/>
    <s v="Dave Brooks"/>
    <s v="Consumer"/>
    <s v="United States"/>
    <s v="Chicago"/>
    <s v="Illinois"/>
    <n v="60653"/>
    <s v="Central"/>
    <s v="TEC-PH-10004536"/>
    <s v="Technology"/>
    <s v="Phones"/>
    <s v="Avaya 5420 Digital phone"/>
    <n v="323.97600000000006"/>
    <n v="3"/>
    <n v="0.2"/>
    <n v="20.248499999999993"/>
  </r>
  <r>
    <n v="904"/>
    <s v="CA-2013-130477"/>
    <x v="0"/>
    <x v="143"/>
    <d v="2013-04-13T00:00:00"/>
    <s v="Standard Class"/>
    <s v="LC-17140"/>
    <s v="Logan Currie"/>
    <s v="Consumer"/>
    <s v="United States"/>
    <s v="Los Angeles"/>
    <s v="California"/>
    <n v="90032"/>
    <s v="West"/>
    <s v="OFF-PA-10002947"/>
    <s v="Office Supplies"/>
    <s v="Paper"/>
    <s v="Xerox 1923"/>
    <n v="20.04"/>
    <n v="3"/>
    <n v="0"/>
    <n v="9.6191999999999993"/>
  </r>
  <r>
    <n v="905"/>
    <s v="CA-2013-130477"/>
    <x v="0"/>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8"/>
  </r>
  <r>
    <n v="906"/>
    <s v="CA-2013-130477"/>
    <x v="0"/>
    <x v="143"/>
    <d v="2013-04-13T00:00:00"/>
    <s v="Standard Class"/>
    <s v="LC-17140"/>
    <s v="Logan Currie"/>
    <s v="Consumer"/>
    <s v="United States"/>
    <s v="Los Angeles"/>
    <s v="California"/>
    <n v="90032"/>
    <s v="West"/>
    <s v="OFF-PA-10000019"/>
    <s v="Office Supplies"/>
    <s v="Paper"/>
    <s v="Xerox 1931"/>
    <n v="12.96"/>
    <n v="2"/>
    <n v="0"/>
    <n v="6.2208000000000006"/>
  </r>
  <r>
    <n v="907"/>
    <s v="CA-2014-143259"/>
    <x v="3"/>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4-143259"/>
    <x v="3"/>
    <x v="247"/>
    <d v="2015-01-04T00:00:00"/>
    <s v="Standard Class"/>
    <s v="PO-18865"/>
    <s v="Patrick O'Donnell"/>
    <s v="Consumer"/>
    <s v="United States"/>
    <s v="New York City"/>
    <s v="New York"/>
    <n v="10009"/>
    <s v="East"/>
    <s v="TEC-PH-10004774"/>
    <s v="Technology"/>
    <s v="Phones"/>
    <s v="Gear Head AU3700S Headset"/>
    <n v="90.93"/>
    <n v="7"/>
    <n v="0"/>
    <n v="2.7278999999999964"/>
  </r>
  <r>
    <n v="909"/>
    <s v="CA-2014-143259"/>
    <x v="3"/>
    <x v="247"/>
    <d v="2015-01-04T00:00:00"/>
    <s v="Standard Class"/>
    <s v="PO-18865"/>
    <s v="Patrick O'Donnell"/>
    <s v="Consumer"/>
    <s v="United States"/>
    <s v="New York City"/>
    <s v="New York"/>
    <n v="10009"/>
    <s v="East"/>
    <s v="OFF-BI-10003684"/>
    <s v="Office Supplies"/>
    <s v="Binders"/>
    <s v="Wilson Jones Legal Size Ring Binders"/>
    <n v="52.775999999999996"/>
    <n v="3"/>
    <n v="0.2"/>
    <n v="19.791"/>
  </r>
  <r>
    <n v="910"/>
    <s v="CA-2014-137596"/>
    <x v="3"/>
    <x v="264"/>
    <d v="2014-09-08T00:00:00"/>
    <s v="Standard Class"/>
    <s v="BE-11335"/>
    <s v="Bill Eplett"/>
    <s v="Home Office"/>
    <s v="United States"/>
    <s v="Jackson"/>
    <s v="Michigan"/>
    <n v="49201"/>
    <s v="Central"/>
    <s v="TEC-PH-10001494"/>
    <s v="Technology"/>
    <s v="Phones"/>
    <s v="Polycom CX600 IP Phone VoIP phone"/>
    <n v="1199.8"/>
    <n v="4"/>
    <n v="0"/>
    <n v="323.94600000000003"/>
  </r>
  <r>
    <n v="911"/>
    <s v="CA-2014-137596"/>
    <x v="3"/>
    <x v="264"/>
    <d v="2014-09-08T00:00:00"/>
    <s v="Standard Class"/>
    <s v="BE-11335"/>
    <s v="Bill Eplett"/>
    <s v="Home Office"/>
    <s v="United States"/>
    <s v="Jackson"/>
    <s v="Michigan"/>
    <n v="49201"/>
    <s v="Central"/>
    <s v="TEC-AC-10004666"/>
    <s v="Technology"/>
    <s v="Accessories"/>
    <s v="Maxell iVDR EX 500GB Cartridge"/>
    <n v="1928.7800000000002"/>
    <n v="7"/>
    <n v="0"/>
    <n v="829.37540000000024"/>
  </r>
  <r>
    <n v="912"/>
    <s v="CA-2014-137596"/>
    <x v="3"/>
    <x v="264"/>
    <d v="2014-09-08T00:00:00"/>
    <s v="Standard Class"/>
    <s v="BE-11335"/>
    <s v="Bill Eplett"/>
    <s v="Home Office"/>
    <s v="United States"/>
    <s v="Jackson"/>
    <s v="Michigan"/>
    <n v="49201"/>
    <s v="Central"/>
    <s v="OFF-ST-10003816"/>
    <s v="Office Supplies"/>
    <s v="Storage"/>
    <s v="Fellowes High-Stak Drawer Files"/>
    <n v="352.38"/>
    <n v="2"/>
    <n v="0"/>
    <n v="81.047399999999982"/>
  </r>
  <r>
    <n v="913"/>
    <s v="CA-2012-133627"/>
    <x v="1"/>
    <x v="70"/>
    <d v="2012-06-07T00:00:00"/>
    <s v="Standard Class"/>
    <s v="SC-20050"/>
    <s v="Sample Company A"/>
    <s v="Home Office"/>
    <s v="United States"/>
    <s v="Norwich"/>
    <s v="Connecticut"/>
    <n v="6360"/>
    <s v="East"/>
    <s v="FUR-FU-10001935"/>
    <s v="Furniture"/>
    <s v="Furnishings"/>
    <s v="3M Hangers With Command Adhesive"/>
    <n v="22.200000000000003"/>
    <n v="6"/>
    <n v="0"/>
    <n v="9.1020000000000021"/>
  </r>
  <r>
    <n v="914"/>
    <s v="CA-2014-102519"/>
    <x v="3"/>
    <x v="344"/>
    <d v="2014-11-30T00:00:00"/>
    <s v="First Class"/>
    <s v="BM-11650"/>
    <s v="Brian Moss"/>
    <s v="Corporate"/>
    <s v="United States"/>
    <s v="Milwaukee"/>
    <s v="Wisconsin"/>
    <n v="53209"/>
    <s v="Central"/>
    <s v="FUR-FU-10004091"/>
    <s v="Furniture"/>
    <s v="Furnishings"/>
    <s v="Howard Miller 13&quot; Diameter Goldtone Round Wall Clock"/>
    <n v="46.94"/>
    <n v="1"/>
    <n v="0"/>
    <n v="19.2454"/>
  </r>
  <r>
    <n v="915"/>
    <s v="CA-2014-102519"/>
    <x v="3"/>
    <x v="344"/>
    <d v="2014-11-30T00:00:00"/>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1-141215"/>
    <x v="2"/>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1-141215"/>
    <x v="2"/>
    <x v="345"/>
    <d v="2011-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3-165218"/>
    <x v="0"/>
    <x v="346"/>
    <d v="2013-03-12T00:00:00"/>
    <s v="Standard Class"/>
    <s v="RW-19630"/>
    <s v="Rob Williams"/>
    <s v="Corporate"/>
    <s v="United States"/>
    <s v="Dallas"/>
    <s v="Texas"/>
    <n v="75220"/>
    <s v="Central"/>
    <s v="OFF-EN-10000056"/>
    <s v="Office Supplies"/>
    <s v="Envelopes"/>
    <s v="Cameo Buff Policy Envelopes"/>
    <n v="149.352"/>
    <n v="3"/>
    <n v="0.2"/>
    <n v="50.40629999999998"/>
  </r>
  <r>
    <n v="920"/>
    <s v="CA-2013-165218"/>
    <x v="0"/>
    <x v="346"/>
    <d v="2013-03-12T00:00:00"/>
    <s v="Standard Class"/>
    <s v="RW-19630"/>
    <s v="Rob Williams"/>
    <s v="Corporate"/>
    <s v="United States"/>
    <s v="Dallas"/>
    <s v="Texas"/>
    <n v="75220"/>
    <s v="Central"/>
    <s v="OFF-ST-10001558"/>
    <s v="Office Supplies"/>
    <s v="Storage"/>
    <s v="Acco Perma 4000 Stacking Storage Drawers"/>
    <n v="12.991999999999999"/>
    <n v="1"/>
    <n v="0.2"/>
    <n v="-0.81199999999999983"/>
  </r>
  <r>
    <n v="921"/>
    <s v="CA-2011-138296"/>
    <x v="2"/>
    <x v="29"/>
    <d v="2011-12-12T00:00:00"/>
    <s v="Standard Class"/>
    <s v="RC-19825"/>
    <s v="Roy Collins"/>
    <s v="Consumer"/>
    <s v="United States"/>
    <s v="Alexandria"/>
    <s v="Virginia"/>
    <n v="22304"/>
    <s v="South"/>
    <s v="OFF-ST-10002444"/>
    <s v="Office Supplies"/>
    <s v="Storage"/>
    <s v="Recycled Eldon Regeneration Jumbo File"/>
    <n v="24.56"/>
    <n v="2"/>
    <n v="0"/>
    <n v="6.8767999999999994"/>
  </r>
  <r>
    <n v="922"/>
    <s v="CA-2012-111164"/>
    <x v="1"/>
    <x v="347"/>
    <d v="2012-04-15T00:00:00"/>
    <s v="Standard Class"/>
    <s v="SE-20110"/>
    <s v="Sanjit Engle"/>
    <s v="Consumer"/>
    <s v="United States"/>
    <s v="New York City"/>
    <s v="New York"/>
    <n v="10009"/>
    <s v="East"/>
    <s v="TEC-AC-10002473"/>
    <s v="Technology"/>
    <s v="Accessories"/>
    <s v="Maxell 4.7GB DVD-R"/>
    <n v="85.14"/>
    <n v="3"/>
    <n v="0"/>
    <n v="34.907399999999996"/>
  </r>
  <r>
    <n v="923"/>
    <s v="CA-2012-111164"/>
    <x v="1"/>
    <x v="347"/>
    <d v="2012-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2-111164"/>
    <x v="1"/>
    <x v="347"/>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3-149797"/>
    <x v="0"/>
    <x v="306"/>
    <d v="2013-09-21T00:00:00"/>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1-132962"/>
    <x v="2"/>
    <x v="103"/>
    <d v="2011-09-16T00:00:00"/>
    <s v="First Class"/>
    <s v="JM-15535"/>
    <s v="Jessica Myrick"/>
    <s v="Consumer"/>
    <s v="United States"/>
    <s v="Philadelphia"/>
    <s v="Pennsylvania"/>
    <n v="19143"/>
    <s v="East"/>
    <s v="OFF-PA-10003543"/>
    <s v="Office Supplies"/>
    <s v="Paper"/>
    <s v="Xerox 1985"/>
    <n v="15.552000000000003"/>
    <n v="3"/>
    <n v="0.2"/>
    <n v="5.4432"/>
  </r>
  <r>
    <n v="927"/>
    <s v="CA-2011-132962"/>
    <x v="2"/>
    <x v="103"/>
    <d v="2011-09-16T00:00:00"/>
    <s v="First Class"/>
    <s v="JM-15535"/>
    <s v="Jessica Myrick"/>
    <s v="Consumer"/>
    <s v="United States"/>
    <s v="Philadelphia"/>
    <s v="Pennsylvania"/>
    <n v="19143"/>
    <s v="East"/>
    <s v="TEC-AC-10004353"/>
    <s v="Technology"/>
    <s v="Accessories"/>
    <s v="Hypercom P1300 Pinpad"/>
    <n v="252.00000000000003"/>
    <n v="5"/>
    <n v="0.2"/>
    <n v="53.550000000000004"/>
  </r>
  <r>
    <n v="928"/>
    <s v="CA-2012-115091"/>
    <x v="1"/>
    <x v="348"/>
    <d v="2012-10-09T00:00:00"/>
    <s v="Standard Class"/>
    <s v="JJ-15760"/>
    <s v="Joel Jenkins"/>
    <s v="Home Office"/>
    <s v="United States"/>
    <s v="Springfield"/>
    <s v="Virginia"/>
    <n v="22153"/>
    <s v="South"/>
    <s v="OFF-AR-10000658"/>
    <s v="Office Supplies"/>
    <s v="Art"/>
    <s v="Newell 324"/>
    <n v="46.2"/>
    <n v="4"/>
    <n v="0"/>
    <n v="12.936"/>
  </r>
  <r>
    <n v="929"/>
    <s v="CA-2012-115091"/>
    <x v="1"/>
    <x v="348"/>
    <d v="2012-10-09T00:00:00"/>
    <s v="Standard Class"/>
    <s v="JJ-15760"/>
    <s v="Joel Jenkins"/>
    <s v="Home Office"/>
    <s v="United States"/>
    <s v="Springfield"/>
    <s v="Virginia"/>
    <n v="22153"/>
    <s v="South"/>
    <s v="OFF-AP-10000696"/>
    <s v="Office Supplies"/>
    <s v="Appliances"/>
    <s v="Holmes Odor Grabber"/>
    <n v="28.84"/>
    <n v="2"/>
    <n v="0"/>
    <n v="9.517199999999999"/>
  </r>
  <r>
    <n v="930"/>
    <s v="CA-2014-144932"/>
    <x v="3"/>
    <x v="349"/>
    <d v="2014-04-18T00:00:00"/>
    <s v="First Class"/>
    <s v="AB-10165"/>
    <s v="Alan Barnes"/>
    <s v="Consumer"/>
    <s v="United States"/>
    <s v="Toledo"/>
    <s v="Ohio"/>
    <n v="43615"/>
    <s v="East"/>
    <s v="OFF-AR-10003560"/>
    <s v="Office Supplies"/>
    <s v="Art"/>
    <s v="Zebra Zazzle Fluorescent Highlighters"/>
    <n v="14.592000000000002"/>
    <n v="3"/>
    <n v="0.2"/>
    <n v="2.5535999999999985"/>
  </r>
  <r>
    <n v="931"/>
    <s v="CA-2014-144932"/>
    <x v="3"/>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4-144932"/>
    <x v="3"/>
    <x v="349"/>
    <d v="2014-04-18T00:00:00"/>
    <s v="First Class"/>
    <s v="AB-10165"/>
    <s v="Alan Barnes"/>
    <s v="Consumer"/>
    <s v="United States"/>
    <s v="Toledo"/>
    <s v="Ohio"/>
    <n v="43615"/>
    <s v="East"/>
    <s v="OFF-PA-10004971"/>
    <s v="Office Supplies"/>
    <s v="Paper"/>
    <s v="Xerox 196"/>
    <n v="13.872000000000002"/>
    <n v="3"/>
    <n v="0.2"/>
    <n v="5.0286000000000008"/>
  </r>
  <r>
    <n v="933"/>
    <s v="CA-2014-114216"/>
    <x v="3"/>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3-140081"/>
    <x v="0"/>
    <x v="23"/>
    <d v="2013-06-25T00:00:00"/>
    <s v="Standard Class"/>
    <s v="CG-12040"/>
    <s v="Catherine Glotzbach"/>
    <s v="Home Office"/>
    <s v="United States"/>
    <s v="Philadelphia"/>
    <s v="Pennsylvania"/>
    <n v="19120"/>
    <s v="East"/>
    <s v="OFF-BI-10004826"/>
    <s v="Office Supplies"/>
    <s v="Binders"/>
    <s v="JM Magazine Binder"/>
    <n v="29.718000000000007"/>
    <n v="6"/>
    <n v="0.7"/>
    <n v="-21.793199999999992"/>
  </r>
  <r>
    <n v="936"/>
    <s v="CA-2013-140081"/>
    <x v="0"/>
    <x v="23"/>
    <d v="2013-06-25T00:00:00"/>
    <s v="Standard Class"/>
    <s v="CG-12040"/>
    <s v="Catherine Glotzbach"/>
    <s v="Home Office"/>
    <s v="United States"/>
    <s v="Philadelphia"/>
    <s v="Pennsylvania"/>
    <n v="19120"/>
    <s v="East"/>
    <s v="OFF-PA-10001870"/>
    <s v="Office Supplies"/>
    <s v="Paper"/>
    <s v="Xerox 202"/>
    <n v="15.552000000000003"/>
    <n v="3"/>
    <n v="0.2"/>
    <n v="5.4432"/>
  </r>
  <r>
    <n v="937"/>
    <s v="CA-2013-140081"/>
    <x v="0"/>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4-111745"/>
    <x v="3"/>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2"/>
  </r>
  <r>
    <n v="939"/>
    <s v="CA-2012-148250"/>
    <x v="1"/>
    <x v="350"/>
    <d v="2012-12-17T00:00:00"/>
    <s v="Standard Class"/>
    <s v="RP-19270"/>
    <s v="Rachel Payne"/>
    <s v="Corporate"/>
    <s v="United States"/>
    <s v="Riverside"/>
    <s v="California"/>
    <n v="92503"/>
    <s v="West"/>
    <s v="OFF-PA-10000289"/>
    <s v="Office Supplies"/>
    <s v="Paper"/>
    <s v="Xerox 213"/>
    <n v="12.96"/>
    <n v="2"/>
    <n v="0"/>
    <n v="6.2208000000000006"/>
  </r>
  <r>
    <n v="940"/>
    <s v="CA-2012-148250"/>
    <x v="1"/>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3-142958"/>
    <x v="0"/>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3-142958"/>
    <x v="0"/>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2-120880"/>
    <x v="1"/>
    <x v="352"/>
    <d v="2012-06-03T00:00:00"/>
    <s v="Standard Class"/>
    <s v="JL-15850"/>
    <s v="John Lucas"/>
    <s v="Consumer"/>
    <s v="United States"/>
    <s v="Seattle"/>
    <s v="Washington"/>
    <n v="98105"/>
    <s v="West"/>
    <s v="OFF-PA-10004101"/>
    <s v="Office Supplies"/>
    <s v="Paper"/>
    <s v="Xerox 1894"/>
    <n v="32.400000000000006"/>
    <n v="5"/>
    <n v="0"/>
    <n v="15.552000000000001"/>
  </r>
  <r>
    <n v="945"/>
    <s v="CA-2012-120880"/>
    <x v="1"/>
    <x v="352"/>
    <d v="2012-06-03T00:00:00"/>
    <s v="Standard Class"/>
    <s v="JL-15850"/>
    <s v="John Lucas"/>
    <s v="Consumer"/>
    <s v="United States"/>
    <s v="Seattle"/>
    <s v="Washington"/>
    <n v="98105"/>
    <s v="West"/>
    <s v="OFF-ST-10001496"/>
    <s v="Office Supplies"/>
    <s v="Storage"/>
    <s v="Standard Rollaway File with Lock"/>
    <n v="540.56999999999994"/>
    <n v="3"/>
    <n v="0"/>
    <n v="140.54820000000001"/>
  </r>
  <r>
    <n v="946"/>
    <s v="CA-2012-120880"/>
    <x v="1"/>
    <x v="352"/>
    <d v="2012-06-03T00:00:00"/>
    <s v="Standard Class"/>
    <s v="JL-15850"/>
    <s v="John Lucas"/>
    <s v="Consumer"/>
    <s v="United States"/>
    <s v="Seattle"/>
    <s v="Washington"/>
    <n v="98105"/>
    <s v="West"/>
    <s v="OFF-BI-10002931"/>
    <s v="Office Supplies"/>
    <s v="Binders"/>
    <s v="Avery Trapezoid Extra Heavy Duty 4&quot; Binders"/>
    <n v="167.76"/>
    <n v="5"/>
    <n v="0.2"/>
    <n v="62.91"/>
  </r>
  <r>
    <n v="947"/>
    <s v="US-2012-140200"/>
    <x v="1"/>
    <x v="353"/>
    <d v="2012-07-28T00:00:00"/>
    <s v="First Class"/>
    <s v="CA-12775"/>
    <s v="Cynthia Arntzen"/>
    <s v="Consumer"/>
    <s v="United States"/>
    <s v="Mesa"/>
    <s v="Arizona"/>
    <n v="85204"/>
    <s v="West"/>
    <s v="FUR-TA-10002356"/>
    <s v="Furniture"/>
    <s v="Tables"/>
    <s v="Bevis Boat-Shaped Conference Table"/>
    <n v="393.16500000000002"/>
    <n v="3"/>
    <n v="0.5"/>
    <n v="-204.44580000000005"/>
  </r>
  <r>
    <n v="948"/>
    <s v="US-2014-110576"/>
    <x v="3"/>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4-110576"/>
    <x v="3"/>
    <x v="354"/>
    <d v="2014-12-03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4-110576"/>
    <x v="3"/>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s v="Pennsylvania"/>
    <n v="19120"/>
    <s v="East"/>
    <s v="OFF-PA-10000788"/>
    <s v="Office Supplies"/>
    <s v="Paper"/>
    <s v="Xerox 210"/>
    <n v="15.552000000000003"/>
    <n v="3"/>
    <n v="0.2"/>
    <n v="5.4432"/>
  </r>
  <r>
    <n v="952"/>
    <s v="US-2014-110576"/>
    <x v="3"/>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4-131156"/>
    <x v="3"/>
    <x v="355"/>
    <d v="2014-04-08T00:00:00"/>
    <s v="Standard Class"/>
    <s v="KH-16360"/>
    <s v="Katherine Hughes"/>
    <s v="Consumer"/>
    <s v="United States"/>
    <s v="Philadelphia"/>
    <s v="Pennsylvania"/>
    <n v="19143"/>
    <s v="East"/>
    <s v="FUR-FU-10001940"/>
    <s v="Furniture"/>
    <s v="Furnishings"/>
    <s v="Staples"/>
    <n v="25.472000000000001"/>
    <n v="4"/>
    <n v="0.2"/>
    <n v="7.6416000000000022"/>
  </r>
  <r>
    <n v="954"/>
    <s v="CA-2014-136539"/>
    <x v="3"/>
    <x v="116"/>
    <d v="2015-01-02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4-136539"/>
    <x v="3"/>
    <x v="116"/>
    <d v="2015-01-02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4-119305"/>
    <x v="3"/>
    <x v="329"/>
    <d v="2014-12-05T00:00:00"/>
    <s v="Standard Class"/>
    <s v="SW-20275"/>
    <s v="Scott Williamson"/>
    <s v="Consumer"/>
    <s v="United States"/>
    <s v="Jackson"/>
    <s v="Mississippi"/>
    <n v="39212"/>
    <s v="South"/>
    <s v="OFF-ST-10000604"/>
    <s v="Office Supplies"/>
    <s v="Storage"/>
    <s v="Home/Office Personal File Carts"/>
    <n v="173.79999999999998"/>
    <n v="5"/>
    <n v="0"/>
    <n v="43.449999999999989"/>
  </r>
  <r>
    <n v="957"/>
    <s v="CA-2014-102414"/>
    <x v="3"/>
    <x v="356"/>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4-102414"/>
    <x v="3"/>
    <x v="356"/>
    <d v="2014-05-19T00:00:00"/>
    <s v="Second Class"/>
    <s v="JA-15970"/>
    <s v="Joseph Airdo"/>
    <s v="Consumer"/>
    <s v="United States"/>
    <s v="Phoenix"/>
    <s v="Arizona"/>
    <n v="85023"/>
    <s v="West"/>
    <s v="OFF-BI-10004465"/>
    <s v="Office Supplies"/>
    <s v="Binders"/>
    <s v="Avery Durable Slant Ring Binders"/>
    <n v="4.7520000000000007"/>
    <n v="2"/>
    <n v="0.7"/>
    <n v="-3.1679999999999993"/>
  </r>
  <r>
    <n v="959"/>
    <s v="CA-2014-102414"/>
    <x v="3"/>
    <x v="356"/>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2-112571"/>
    <x v="1"/>
    <x v="357"/>
    <d v="2012-09-22T00:00:00"/>
    <s v="Same Day"/>
    <s v="DL-12925"/>
    <s v="Daniel Lacy"/>
    <s v="Consumer"/>
    <s v="United States"/>
    <s v="Oceanside"/>
    <s v="California"/>
    <n v="92054"/>
    <s v="West"/>
    <s v="FUR-FU-10004188"/>
    <s v="Furniture"/>
    <s v="Furnishings"/>
    <s v="Luxo Professional Combination Clamp-On Lamps"/>
    <n v="204.6"/>
    <n v="2"/>
    <n v="0"/>
    <n v="53.195999999999998"/>
  </r>
  <r>
    <n v="961"/>
    <s v="CA-2014-152142"/>
    <x v="3"/>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s v="Arkansas"/>
    <n v="72701"/>
    <s v="South"/>
    <s v="OFF-BI-10000145"/>
    <s v="Office Supplies"/>
    <s v="Binders"/>
    <s v="Zipper Ring Binder Pockets"/>
    <n v="6.24"/>
    <n v="2"/>
    <n v="0"/>
    <n v="3.0575999999999999"/>
  </r>
  <r>
    <n v="963"/>
    <s v="CA-2013-120859"/>
    <x v="0"/>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1-127488"/>
    <x v="2"/>
    <x v="358"/>
    <d v="2011-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4-135279"/>
    <x v="3"/>
    <x v="359"/>
    <d v="2014-04-12T00:00:00"/>
    <s v="First Class"/>
    <s v="BS-11800"/>
    <s v="Bryan Spruell"/>
    <s v="Home Office"/>
    <s v="United States"/>
    <s v="New York City"/>
    <s v="New York"/>
    <n v="10011"/>
    <s v="East"/>
    <s v="OFF-LA-10004055"/>
    <s v="Office Supplies"/>
    <s v="Labels"/>
    <s v="Color-Coded Legal Exhibit Labels"/>
    <n v="9.82"/>
    <n v="2"/>
    <n v="0"/>
    <n v="4.8117999999999999"/>
  </r>
  <r>
    <n v="966"/>
    <s v="CA-2014-135279"/>
    <x v="3"/>
    <x v="359"/>
    <d v="2014-04-12T00:00:00"/>
    <s v="First Class"/>
    <s v="BS-11800"/>
    <s v="Bryan Spruell"/>
    <s v="Home Office"/>
    <s v="United States"/>
    <s v="New York City"/>
    <s v="New York"/>
    <n v="10011"/>
    <s v="East"/>
    <s v="OFF-AR-10004344"/>
    <s v="Office Supplies"/>
    <s v="Art"/>
    <s v="Bulldog Vacuum Base Pencil Sharpener"/>
    <n v="35.97"/>
    <n v="3"/>
    <n v="0"/>
    <n v="9.7118999999999982"/>
  </r>
  <r>
    <n v="967"/>
    <s v="CA-2014-135279"/>
    <x v="3"/>
    <x v="359"/>
    <d v="2014-04-12T00:00:00"/>
    <s v="First Class"/>
    <s v="BS-11800"/>
    <s v="Bryan Spruell"/>
    <s v="Home Office"/>
    <s v="United States"/>
    <s v="New York City"/>
    <s v="New York"/>
    <n v="10011"/>
    <s v="East"/>
    <s v="OFF-PA-10004621"/>
    <s v="Office Supplies"/>
    <s v="Paper"/>
    <s v="Xerox 212"/>
    <n v="12.96"/>
    <n v="2"/>
    <n v="0"/>
    <n v="6.2208000000000006"/>
  </r>
  <r>
    <n v="968"/>
    <s v="CA-2014-135279"/>
    <x v="3"/>
    <x v="359"/>
    <d v="2014-04-12T00:00:00"/>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4-135279"/>
    <x v="3"/>
    <x v="359"/>
    <d v="2014-04-12T00:00:00"/>
    <s v="First Class"/>
    <s v="BS-11800"/>
    <s v="Bryan Spruell"/>
    <s v="Home Office"/>
    <s v="United States"/>
    <s v="New York City"/>
    <s v="New York"/>
    <n v="10011"/>
    <s v="East"/>
    <s v="OFF-LA-10001613"/>
    <s v="Office Supplies"/>
    <s v="Labels"/>
    <s v="Avery File Folder Labels"/>
    <n v="8.64"/>
    <n v="3"/>
    <n v="0"/>
    <n v="4.2336"/>
  </r>
  <r>
    <n v="970"/>
    <s v="CA-2014-135279"/>
    <x v="3"/>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1-115791"/>
    <x v="2"/>
    <x v="360"/>
    <d v="2011-01-19T00:00:00"/>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1-115791"/>
    <x v="2"/>
    <x v="360"/>
    <d v="2011-01-19T00:00:00"/>
    <s v="Second Class"/>
    <s v="DL-13315"/>
    <s v="Delfina Latchford"/>
    <s v="Consumer"/>
    <s v="United States"/>
    <s v="Philadelphia"/>
    <s v="Pennsylvania"/>
    <n v="19134"/>
    <s v="East"/>
    <s v="TEC-PH-10004614"/>
    <s v="Technology"/>
    <s v="Phones"/>
    <s v="AT&amp;T 841000 Phone"/>
    <n v="124.19999999999999"/>
    <n v="3"/>
    <n v="0.4"/>
    <n v="-31.050000000000011"/>
  </r>
  <r>
    <n v="973"/>
    <s v="CA-2011-115791"/>
    <x v="2"/>
    <x v="360"/>
    <d v="2011-01-19T00:00:00"/>
    <s v="Second Class"/>
    <s v="DL-13315"/>
    <s v="Delfina Latchford"/>
    <s v="Consumer"/>
    <s v="United States"/>
    <s v="Philadelphia"/>
    <s v="Pennsylvania"/>
    <n v="19134"/>
    <s v="East"/>
    <s v="OFF-BI-10001575"/>
    <s v="Office Supplies"/>
    <s v="Binders"/>
    <s v="GBC Linen Binding Covers"/>
    <n v="18.588000000000005"/>
    <n v="2"/>
    <n v="0.7"/>
    <n v="-13.6312"/>
  </r>
  <r>
    <n v="974"/>
    <s v="CA-2011-115791"/>
    <x v="2"/>
    <x v="360"/>
    <d v="2011-01-19T00:00:00"/>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4-103247"/>
    <x v="3"/>
    <x v="361"/>
    <d v="2014-10-09T00:00:00"/>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4-103247"/>
    <x v="3"/>
    <x v="361"/>
    <d v="2014-10-09T00:00:00"/>
    <s v="Second Class"/>
    <s v="PO-19195"/>
    <s v="Phillina Ober"/>
    <s v="Home Office"/>
    <s v="United States"/>
    <s v="New York City"/>
    <s v="New York"/>
    <n v="10011"/>
    <s v="East"/>
    <s v="OFF-BI-10004492"/>
    <s v="Office Supplies"/>
    <s v="Binders"/>
    <s v="Tuf-Vin Binders"/>
    <n v="75.792000000000002"/>
    <n v="3"/>
    <n v="0.2"/>
    <n v="25.579799999999992"/>
  </r>
  <r>
    <n v="977"/>
    <s v="US-2014-100209"/>
    <x v="3"/>
    <x v="362"/>
    <d v="2014-07-16T00:00:00"/>
    <s v="Standard Class"/>
    <s v="TD-20995"/>
    <s v="Tamara Dahlen"/>
    <s v="Consumer"/>
    <s v="United States"/>
    <s v="Portland"/>
    <s v="Oregon"/>
    <n v="97206"/>
    <s v="West"/>
    <s v="OFF-BI-10002012"/>
    <s v="Office Supplies"/>
    <s v="Binders"/>
    <s v="Wilson Jones Easy Flow II Sheet Lifters"/>
    <n v="1.0800000000000003"/>
    <n v="2"/>
    <n v="0.7"/>
    <n v="-0.79200000000000004"/>
  </r>
  <r>
    <n v="978"/>
    <s v="CA-2014-159366"/>
    <x v="3"/>
    <x v="363"/>
    <d v="2014-01-11T00:00:00"/>
    <s v="First Class"/>
    <s v="BW-11110"/>
    <s v="Bart Watters"/>
    <s v="Corporate"/>
    <s v="United States"/>
    <s v="Detroit"/>
    <s v="Michigan"/>
    <n v="48205"/>
    <s v="Central"/>
    <s v="TEC-MA-10000822"/>
    <s v="Technology"/>
    <s v="Machines"/>
    <s v="Lexmark MX611dhe Monochrome Laser Printer"/>
    <n v="3059.982"/>
    <n v="2"/>
    <n v="0.1"/>
    <n v="679.99599999999964"/>
  </r>
  <r>
    <n v="979"/>
    <s v="CA-2013-145499"/>
    <x v="0"/>
    <x v="198"/>
    <d v="2013-06-01T00:00:00"/>
    <s v="First Class"/>
    <s v="RW-19690"/>
    <s v="Robert Waldorf"/>
    <s v="Consumer"/>
    <s v="United States"/>
    <s v="Wilmington"/>
    <s v="North Carolina"/>
    <n v="28403"/>
    <s v="South"/>
    <s v="OFF-BI-10000848"/>
    <s v="Office Supplies"/>
    <s v="Binders"/>
    <s v="Angle-D Ring Binders"/>
    <n v="3.2820000000000005"/>
    <n v="2"/>
    <n v="0.7"/>
    <n v="-2.6256000000000004"/>
  </r>
  <r>
    <n v="980"/>
    <s v="CA-2012-157035"/>
    <x v="1"/>
    <x v="364"/>
    <d v="2012-12-12T00:00:00"/>
    <s v="First Class"/>
    <s v="KB-16600"/>
    <s v="Ken Brennan"/>
    <s v="Corporate"/>
    <s v="United States"/>
    <s v="Columbus"/>
    <s v="Indiana"/>
    <n v="47201"/>
    <s v="Central"/>
    <s v="OFF-PA-10004156"/>
    <s v="Office Supplies"/>
    <s v="Paper"/>
    <s v="Xerox 188"/>
    <n v="34.019999999999996"/>
    <n v="3"/>
    <n v="0"/>
    <n v="16.669799999999999"/>
  </r>
  <r>
    <n v="981"/>
    <s v="CA-2013-144939"/>
    <x v="0"/>
    <x v="339"/>
    <d v="2013-10-09T00:00:00"/>
    <s v="Standard Class"/>
    <s v="EB-13870"/>
    <s v="Emily Burns"/>
    <s v="Consumer"/>
    <s v="United States"/>
    <s v="New York City"/>
    <s v="New York"/>
    <n v="10035"/>
    <s v="East"/>
    <s v="FUR-CH-10003199"/>
    <s v="Furniture"/>
    <s v="Chairs"/>
    <s v="Office Star - Contemporary Task Swivel Chair"/>
    <n v="599.29200000000003"/>
    <n v="6"/>
    <n v="0.1"/>
    <n v="93.223199999999977"/>
  </r>
  <r>
    <n v="982"/>
    <s v="CA-2011-163419"/>
    <x v="2"/>
    <x v="7"/>
    <d v="2011-11-14T00:00:00"/>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1-163419"/>
    <x v="2"/>
    <x v="7"/>
    <d v="2011-11-14T00:00:00"/>
    <s v="Second Class"/>
    <s v="TZ-21580"/>
    <s v="Tracy Zic"/>
    <s v="Consumer"/>
    <s v="United States"/>
    <s v="Louisville"/>
    <s v="Colorado"/>
    <n v="80027"/>
    <s v="West"/>
    <s v="TEC-PH-10000560"/>
    <s v="Technology"/>
    <s v="Phones"/>
    <s v="Samsung Galaxy S III - 16GB - pebble blue (T-Mobile)"/>
    <n v="559.98400000000004"/>
    <n v="2"/>
    <n v="0.2"/>
    <n v="55.998400000000032"/>
  </r>
  <r>
    <n v="984"/>
    <s v="CA-2011-163419"/>
    <x v="2"/>
    <x v="7"/>
    <d v="2011-11-14T00:00:00"/>
    <s v="Second Class"/>
    <s v="TZ-21580"/>
    <s v="Tracy Zic"/>
    <s v="Consumer"/>
    <s v="United States"/>
    <s v="Louisville"/>
    <s v="Colorado"/>
    <n v="80027"/>
    <s v="West"/>
    <s v="FUR-CH-10000665"/>
    <s v="Furniture"/>
    <s v="Chairs"/>
    <s v="Global Airflow Leather Mesh Back Chair, Black"/>
    <n v="603.91999999999996"/>
    <n v="5"/>
    <n v="0.2"/>
    <n v="75.489999999999924"/>
  </r>
  <r>
    <n v="985"/>
    <s v="CA-2014-100314"/>
    <x v="3"/>
    <x v="365"/>
    <d v="2014-10-06T00:00:00"/>
    <s v="Standard Class"/>
    <s v="AS-10630"/>
    <s v="Ann Steele"/>
    <s v="Home Office"/>
    <s v="United States"/>
    <s v="Pasadena"/>
    <s v="Texas"/>
    <n v="77506"/>
    <s v="Central"/>
    <s v="OFF-LA-10001569"/>
    <s v="Office Supplies"/>
    <s v="Labels"/>
    <s v="Avery 499"/>
    <n v="7.9680000000000009"/>
    <n v="2"/>
    <n v="0.2"/>
    <n v="2.5895999999999999"/>
  </r>
  <r>
    <n v="986"/>
    <s v="CA-2014-100314"/>
    <x v="3"/>
    <x v="365"/>
    <d v="2014-10-06T00:00:00"/>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4-100314"/>
    <x v="3"/>
    <x v="365"/>
    <d v="2014-10-06T00:00:00"/>
    <s v="Standard Class"/>
    <s v="AS-10630"/>
    <s v="Ann Steele"/>
    <s v="Home Office"/>
    <s v="United States"/>
    <s v="Pasadena"/>
    <s v="Texas"/>
    <n v="77506"/>
    <s v="Central"/>
    <s v="TEC-MA-10003066"/>
    <s v="Technology"/>
    <s v="Machines"/>
    <s v="Wasp CCD Handheld Bar Code Reader"/>
    <n v="336.51"/>
    <n v="3"/>
    <n v="0.4"/>
    <n v="44.867999999999967"/>
  </r>
  <r>
    <n v="988"/>
    <s v="CA-2012-146829"/>
    <x v="1"/>
    <x v="366"/>
    <d v="2012-03-10T00:00:00"/>
    <s v="Same Day"/>
    <s v="TS-21340"/>
    <s v="Toby Swindell"/>
    <s v="Consumer"/>
    <s v="United States"/>
    <s v="Houston"/>
    <s v="Texas"/>
    <n v="77041"/>
    <s v="Central"/>
    <s v="OFF-BI-10004022"/>
    <s v="Office Supplies"/>
    <s v="Binders"/>
    <s v="Acco Suede Grain Vinyl Round Ring Binder"/>
    <n v="1.1119999999999997"/>
    <n v="2"/>
    <n v="0.8"/>
    <n v="-1.8904000000000001"/>
  </r>
  <r>
    <n v="989"/>
    <s v="CA-2014-167899"/>
    <x v="3"/>
    <x v="367"/>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4-167899"/>
    <x v="3"/>
    <x v="367"/>
    <d v="2014-05-27T00:00:00"/>
    <s v="Standard Class"/>
    <s v="JG-15805"/>
    <s v="John Grady"/>
    <s v="Corporate"/>
    <s v="United States"/>
    <s v="Auburn"/>
    <s v="New York"/>
    <n v="13021"/>
    <s v="East"/>
    <s v="OFF-AR-10001988"/>
    <s v="Office Supplies"/>
    <s v="Art"/>
    <s v="Bulldog Table or Wall-Mount Pencil Sharpener"/>
    <n v="17.97"/>
    <n v="3"/>
    <n v="0"/>
    <n v="5.2112999999999996"/>
  </r>
  <r>
    <n v="991"/>
    <s v="CA-2012-153549"/>
    <x v="1"/>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3-110023"/>
    <x v="0"/>
    <x v="369"/>
    <d v="2013-09-12T00:00:00"/>
    <s v="First Class"/>
    <s v="TS-21610"/>
    <s v="Troy Staebel"/>
    <s v="Consumer"/>
    <s v="United States"/>
    <s v="New York City"/>
    <s v="New York"/>
    <n v="10024"/>
    <s v="East"/>
    <s v="OFF-BI-10001036"/>
    <s v="Office Supplies"/>
    <s v="Binders"/>
    <s v="Cardinal EasyOpen D-Ring Binders"/>
    <n v="14.624000000000002"/>
    <n v="2"/>
    <n v="0.2"/>
    <n v="5.484"/>
  </r>
  <r>
    <n v="993"/>
    <s v="CA-2013-105585"/>
    <x v="0"/>
    <x v="370"/>
    <d v="2013-08-28T00:00:00"/>
    <s v="First Class"/>
    <s v="RF-19735"/>
    <s v="Roland Fjeld"/>
    <s v="Consumer"/>
    <s v="United States"/>
    <s v="San Jose"/>
    <s v="California"/>
    <n v="95123"/>
    <s v="West"/>
    <s v="OFF-FA-10002983"/>
    <s v="Office Supplies"/>
    <s v="Fasteners"/>
    <s v="Advantus SlideClip Paper Clips"/>
    <n v="10.23"/>
    <n v="3"/>
    <n v="0"/>
    <n v="4.9104000000000001"/>
  </r>
  <r>
    <n v="994"/>
    <s v="CA-2013-105585"/>
    <x v="0"/>
    <x v="370"/>
    <d v="2013-08-28T00:00:00"/>
    <s v="First Class"/>
    <s v="RF-19735"/>
    <s v="Roland Fjeld"/>
    <s v="Consumer"/>
    <s v="United States"/>
    <s v="San Jose"/>
    <s v="California"/>
    <n v="95123"/>
    <s v="West"/>
    <s v="OFF-PA-10003625"/>
    <s v="Office Supplies"/>
    <s v="Paper"/>
    <s v="Xerox 1979"/>
    <n v="154.9"/>
    <n v="5"/>
    <n v="0"/>
    <n v="69.704999999999998"/>
  </r>
  <r>
    <n v="995"/>
    <s v="CA-2011-117639"/>
    <x v="2"/>
    <x v="371"/>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1-117639"/>
    <x v="2"/>
    <x v="371"/>
    <d v="2011-05-25T00:00:00"/>
    <s v="Standard Class"/>
    <s v="MW-18235"/>
    <s v="Mitch Willingham"/>
    <s v="Corporate"/>
    <s v="United States"/>
    <s v="Virginia Beach"/>
    <s v="Virginia"/>
    <n v="23464"/>
    <s v="South"/>
    <s v="TEC-PH-10001530"/>
    <s v="Technology"/>
    <s v="Phones"/>
    <s v="Plantronics Voyager Pro Legend"/>
    <n v="617.97"/>
    <n v="3"/>
    <n v="0"/>
    <n v="173.0316"/>
  </r>
  <r>
    <n v="997"/>
    <s v="CA-2012-162537"/>
    <x v="1"/>
    <x v="372"/>
    <d v="2012-11-03T00:00:00"/>
    <s v="Standard Class"/>
    <s v="RD-19585"/>
    <s v="Rob Dowd"/>
    <s v="Consumer"/>
    <s v="United States"/>
    <s v="Henderson"/>
    <s v="Kentucky"/>
    <n v="42420"/>
    <s v="South"/>
    <s v="OFF-EN-10003862"/>
    <s v="Office Supplies"/>
    <s v="Envelopes"/>
    <s v="Laser &amp; Ink Jet Business Envelopes"/>
    <n v="10.67"/>
    <n v="1"/>
    <n v="0"/>
    <n v="4.9081999999999999"/>
  </r>
  <r>
    <n v="998"/>
    <s v="CA-2012-162537"/>
    <x v="1"/>
    <x v="372"/>
    <d v="2012-11-03T00:00:00"/>
    <s v="Standard Class"/>
    <s v="RD-19585"/>
    <s v="Rob Dowd"/>
    <s v="Consumer"/>
    <s v="United States"/>
    <s v="Henderson"/>
    <s v="Kentucky"/>
    <n v="42420"/>
    <s v="South"/>
    <s v="OFF-ST-10004258"/>
    <s v="Office Supplies"/>
    <s v="Storage"/>
    <s v="Portable Personal File Box"/>
    <n v="36.630000000000003"/>
    <n v="3"/>
    <n v="0"/>
    <n v="9.8901000000000039"/>
  </r>
  <r>
    <n v="999"/>
    <s v="CA-2012-162537"/>
    <x v="1"/>
    <x v="372"/>
    <d v="2012-11-03T00:00:00"/>
    <s v="Standard Class"/>
    <s v="RD-19585"/>
    <s v="Rob Dowd"/>
    <s v="Consumer"/>
    <s v="United States"/>
    <s v="Henderson"/>
    <s v="Kentucky"/>
    <n v="42420"/>
    <s v="South"/>
    <s v="FUR-FU-10002885"/>
    <s v="Furniture"/>
    <s v="Furnishings"/>
    <s v="Magna Visual Magnetic Picture Hangers"/>
    <n v="24.1"/>
    <n v="5"/>
    <n v="0"/>
    <n v="9.1580000000000013"/>
  </r>
  <r>
    <n v="1000"/>
    <s v="CA-2012-162537"/>
    <x v="1"/>
    <x v="372"/>
    <d v="2012-11-03T00:00:00"/>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3-155488"/>
    <x v="0"/>
    <x v="373"/>
    <d v="2013-11-18T00:00:00"/>
    <s v="Standard Class"/>
    <s v="FM-14290"/>
    <s v="Frank Merwin"/>
    <s v="Home Office"/>
    <s v="United States"/>
    <s v="Vancouver"/>
    <s v="Washington"/>
    <n v="98661"/>
    <s v="West"/>
    <s v="OFF-AR-10002956"/>
    <s v="Office Supplies"/>
    <s v="Art"/>
    <s v="Boston 16801 Nautilus Battery Pencil Sharpener"/>
    <n v="44.02"/>
    <n v="2"/>
    <n v="0"/>
    <n v="11.4452"/>
  </r>
  <r>
    <n v="1002"/>
    <s v="CA-2012-124891"/>
    <x v="1"/>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2-124891"/>
    <x v="1"/>
    <x v="374"/>
    <d v="2012-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2-124891"/>
    <x v="1"/>
    <x v="374"/>
    <d v="2012-07-31T00:00:00"/>
    <s v="Same Day"/>
    <s v="RH-19495"/>
    <s v="Rick Hansen"/>
    <s v="Consumer"/>
    <s v="United States"/>
    <s v="New York City"/>
    <s v="New York"/>
    <n v="10024"/>
    <s v="East"/>
    <s v="OFF-PA-10004621"/>
    <s v="Office Supplies"/>
    <s v="Paper"/>
    <s v="Xerox 212"/>
    <n v="19.440000000000001"/>
    <n v="3"/>
    <n v="0"/>
    <n v="9.3312000000000008"/>
  </r>
  <r>
    <n v="1005"/>
    <s v="CA-2012-126445"/>
    <x v="1"/>
    <x v="375"/>
    <d v="2012-08-31T00:00:00"/>
    <s v="Standard Class"/>
    <s v="RA-19945"/>
    <s v="Ryan Akin"/>
    <s v="Consumer"/>
    <s v="United States"/>
    <s v="Murrieta"/>
    <s v="California"/>
    <n v="92563"/>
    <s v="West"/>
    <s v="OFF-ST-10000046"/>
    <s v="Office Supplies"/>
    <s v="Storage"/>
    <s v="Fellowes Super Stor/Drawer Files"/>
    <n v="484.65000000000003"/>
    <n v="3"/>
    <n v="0"/>
    <n v="92.083500000000015"/>
  </r>
  <r>
    <n v="1006"/>
    <s v="CA-2012-111199"/>
    <x v="1"/>
    <x v="50"/>
    <d v="2012-11-17T00:00:00"/>
    <s v="Standard Class"/>
    <s v="JK-15730"/>
    <s v="Joe Kamberova"/>
    <s v="Consumer"/>
    <s v="United States"/>
    <s v="Jacksonville"/>
    <s v="North Carolina"/>
    <n v="28540"/>
    <s v="South"/>
    <s v="OFF-PA-10001790"/>
    <s v="Office Supplies"/>
    <s v="Paper"/>
    <s v="Xerox 1910"/>
    <n v="115.29600000000001"/>
    <n v="3"/>
    <n v="0.2"/>
    <n v="40.353599999999986"/>
  </r>
  <r>
    <n v="1007"/>
    <s v="CA-2012-105312"/>
    <x v="1"/>
    <x v="376"/>
    <d v="2012-11-09T00:00:00"/>
    <s v="First Class"/>
    <s v="MT-17815"/>
    <s v="Meg Tillman"/>
    <s v="Consumer"/>
    <s v="United States"/>
    <s v="Scottsdale"/>
    <s v="Arizona"/>
    <n v="85254"/>
    <s v="West"/>
    <s v="OFF-EN-10002600"/>
    <s v="Office Supplies"/>
    <s v="Envelopes"/>
    <s v="Redi-Strip #10 Envelopes, 4 1/8 x 9 1/2"/>
    <n v="7.080000000000001"/>
    <n v="3"/>
    <n v="0.2"/>
    <n v="2.4779999999999989"/>
  </r>
  <r>
    <n v="1008"/>
    <s v="CA-2012-105312"/>
    <x v="1"/>
    <x v="376"/>
    <d v="2012-11-09T00:00:00"/>
    <s v="First Class"/>
    <s v="MT-17815"/>
    <s v="Meg Tillman"/>
    <s v="Consumer"/>
    <s v="United States"/>
    <s v="Scottsdale"/>
    <s v="Arizona"/>
    <n v="85254"/>
    <s v="West"/>
    <s v="OFF-BI-10002049"/>
    <s v="Office Supplies"/>
    <s v="Binders"/>
    <s v="UniKeep View Case Binders"/>
    <n v="4.4009999999999998"/>
    <n v="3"/>
    <n v="0.7"/>
    <n v="-3.5207999999999995"/>
  </r>
  <r>
    <n v="1009"/>
    <s v="US-2014-106705"/>
    <x v="3"/>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4-135034"/>
    <x v="3"/>
    <x v="378"/>
    <d v="2014-08-04T00:00:00"/>
    <s v="First Class"/>
    <s v="AT-10735"/>
    <s v="Annie Thurman"/>
    <s v="Consumer"/>
    <s v="United States"/>
    <s v="Chicago"/>
    <s v="Illinois"/>
    <n v="60653"/>
    <s v="Central"/>
    <s v="TEC-PH-10003931"/>
    <s v="Technology"/>
    <s v="Phones"/>
    <s v="JBL Micro Wireless Portable Bluetooth Speaker"/>
    <n v="95.984000000000009"/>
    <n v="2"/>
    <n v="0.2"/>
    <n v="5.9990000000000023"/>
  </r>
  <r>
    <n v="1011"/>
    <s v="CA-2011-158540"/>
    <x v="2"/>
    <x v="156"/>
    <d v="2011-11-26T00:00:00"/>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4-118437"/>
    <x v="3"/>
    <x v="46"/>
    <d v="2014-06-22T00:00:00"/>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4-118437"/>
    <x v="3"/>
    <x v="46"/>
    <d v="2014-06-22T00:00:00"/>
    <s v="Second Class"/>
    <s v="PF-19165"/>
    <s v="Philip Fox"/>
    <s v="Consumer"/>
    <s v="United States"/>
    <s v="Olympia"/>
    <s v="Washington"/>
    <n v="98502"/>
    <s v="West"/>
    <s v="OFF-ST-10003722"/>
    <s v="Office Supplies"/>
    <s v="Storage"/>
    <s v="Project Tote Personal File"/>
    <n v="14.03"/>
    <n v="1"/>
    <n v="0"/>
    <n v="4.068699999999998"/>
  </r>
  <r>
    <n v="1014"/>
    <s v="US-2012-126214"/>
    <x v="1"/>
    <x v="379"/>
    <d v="2012-12-24T00:00:00"/>
    <s v="Second Class"/>
    <s v="JS-15880"/>
    <s v="John Stevenson"/>
    <s v="Consumer"/>
    <s v="United States"/>
    <s v="Seattle"/>
    <s v="Washington"/>
    <n v="98103"/>
    <s v="West"/>
    <s v="FUR-TA-10003748"/>
    <s v="Furniture"/>
    <s v="Tables"/>
    <s v="Bevis 36 x 72 Conference Tables"/>
    <n v="1618.37"/>
    <n v="13"/>
    <n v="0"/>
    <n v="356.04139999999995"/>
  </r>
  <r>
    <n v="1015"/>
    <s v="US-2012-126214"/>
    <x v="1"/>
    <x v="379"/>
    <d v="2012-12-24T00:00:00"/>
    <s v="Second Class"/>
    <s v="JS-15880"/>
    <s v="John Stevenson"/>
    <s v="Consumer"/>
    <s v="United States"/>
    <s v="Seattle"/>
    <s v="Washington"/>
    <n v="98103"/>
    <s v="West"/>
    <s v="TEC-AC-10003198"/>
    <s v="Technology"/>
    <s v="Accessories"/>
    <s v="Enermax Acrylux Wireless Keyboard"/>
    <n v="99.6"/>
    <n v="1"/>
    <n v="0"/>
    <n v="36.851999999999997"/>
  </r>
  <r>
    <n v="1016"/>
    <s v="CA-2012-133025"/>
    <x v="1"/>
    <x v="14"/>
    <d v="2012-09-19T00:00:00"/>
    <s v="Second Class"/>
    <s v="MO-17800"/>
    <s v="Meg O'Connel"/>
    <s v="Home Office"/>
    <s v="United States"/>
    <s v="Los Angeles"/>
    <s v="California"/>
    <n v="90036"/>
    <s v="West"/>
    <s v="OFF-PA-10004100"/>
    <s v="Office Supplies"/>
    <s v="Paper"/>
    <s v="Xerox 216"/>
    <n v="32.400000000000006"/>
    <n v="5"/>
    <n v="0"/>
    <n v="15.552000000000001"/>
  </r>
  <r>
    <n v="1017"/>
    <s v="CA-2012-108665"/>
    <x v="1"/>
    <x v="380"/>
    <d v="2012-07-10T00:00:00"/>
    <s v="Standard Class"/>
    <s v="KM-16225"/>
    <s v="Kalyca Meade"/>
    <s v="Corporate"/>
    <s v="United States"/>
    <s v="New York City"/>
    <s v="New York"/>
    <n v="10011"/>
    <s v="East"/>
    <s v="FUR-FU-10002191"/>
    <s v="Furniture"/>
    <s v="Furnishings"/>
    <s v="G.E. Halogen Desk Lamp Bulbs"/>
    <n v="13.96"/>
    <n v="2"/>
    <n v="0"/>
    <n v="6.7008000000000001"/>
  </r>
  <r>
    <n v="1018"/>
    <s v="CA-2012-108665"/>
    <x v="1"/>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2-108665"/>
    <x v="1"/>
    <x v="380"/>
    <d v="2012-07-10T00:00:00"/>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2-108665"/>
    <x v="1"/>
    <x v="380"/>
    <d v="2012-07-10T00:00:00"/>
    <s v="Standard Class"/>
    <s v="KM-16225"/>
    <s v="Kalyca Meade"/>
    <s v="Corporate"/>
    <s v="United States"/>
    <s v="New York City"/>
    <s v="New York"/>
    <n v="10011"/>
    <s v="East"/>
    <s v="OFF-ST-10001526"/>
    <s v="Office Supplies"/>
    <s v="Storage"/>
    <s v="Iceberg Mobile Mega Data/Printer Cart "/>
    <n v="601.65"/>
    <n v="5"/>
    <n v="0"/>
    <n v="156.42899999999997"/>
  </r>
  <r>
    <n v="1021"/>
    <s v="CA-2012-124450"/>
    <x v="1"/>
    <x v="381"/>
    <d v="2012-05-03T00:00:00"/>
    <s v="Standard Class"/>
    <s v="GT-14710"/>
    <s v="Greg Tran"/>
    <s v="Consumer"/>
    <s v="United States"/>
    <s v="Washington"/>
    <s v="District of Columbia"/>
    <n v="20016"/>
    <s v="East"/>
    <s v="OFF-AR-10001166"/>
    <s v="Office Supplies"/>
    <s v="Art"/>
    <s v="Staples"/>
    <n v="22.740000000000002"/>
    <n v="3"/>
    <n v="0"/>
    <n v="8.8686000000000007"/>
  </r>
  <r>
    <n v="1022"/>
    <s v="CA-2012-124450"/>
    <x v="1"/>
    <x v="381"/>
    <d v="2012-05-03T00:00:00"/>
    <s v="Standard Class"/>
    <s v="GT-14710"/>
    <s v="Greg Tran"/>
    <s v="Consumer"/>
    <s v="United States"/>
    <s v="Washington"/>
    <s v="District of Columbia"/>
    <n v="20016"/>
    <s v="East"/>
    <s v="FUR-CH-10000309"/>
    <s v="Furniture"/>
    <s v="Chairs"/>
    <s v="Global Comet Stacking Arm Chair"/>
    <n v="1267.53"/>
    <n v="3"/>
    <n v="0"/>
    <n v="316.88249999999999"/>
  </r>
  <r>
    <n v="1023"/>
    <s v="CA-2012-124450"/>
    <x v="1"/>
    <x v="381"/>
    <d v="2012-05-03T00:00:00"/>
    <s v="Standard Class"/>
    <s v="GT-14710"/>
    <s v="Greg Tran"/>
    <s v="Consumer"/>
    <s v="United States"/>
    <s v="Washington"/>
    <s v="District of Columbia"/>
    <n v="20016"/>
    <s v="East"/>
    <s v="TEC-MA-10004212"/>
    <s v="Technology"/>
    <s v="Machines"/>
    <s v="Cisco SPA525G2 5-Line IP Phone"/>
    <n v="1379.92"/>
    <n v="8"/>
    <n v="0"/>
    <n v="648.56240000000003"/>
  </r>
  <r>
    <n v="1024"/>
    <s v="CA-2012-167269"/>
    <x v="1"/>
    <x v="382"/>
    <d v="2012-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4-106964"/>
    <x v="3"/>
    <x v="94"/>
    <d v="2014-12-21T00:00:00"/>
    <s v="First Class"/>
    <s v="HR-14770"/>
    <s v="Hallie Redmond"/>
    <s v="Home Office"/>
    <s v="United States"/>
    <s v="Los Angeles"/>
    <s v="California"/>
    <n v="90045"/>
    <s v="West"/>
    <s v="OFF-BI-10000320"/>
    <s v="Office Supplies"/>
    <s v="Binders"/>
    <s v="GBC Plastic Binding Combs"/>
    <n v="11.808"/>
    <n v="2"/>
    <n v="0.2"/>
    <n v="4.2804000000000002"/>
  </r>
  <r>
    <n v="1026"/>
    <s v="CA-2013-126529"/>
    <x v="0"/>
    <x v="383"/>
    <d v="2013-01-13T00:00:00"/>
    <s v="Second Class"/>
    <s v="DE-13255"/>
    <s v="Deanra Eno"/>
    <s v="Home Office"/>
    <s v="United States"/>
    <s v="Springfield"/>
    <s v="Ohio"/>
    <n v="45503"/>
    <s v="East"/>
    <s v="OFF-PA-10001166"/>
    <s v="Office Supplies"/>
    <s v="Paper"/>
    <s v="Xerox 2"/>
    <n v="15.552000000000003"/>
    <n v="3"/>
    <n v="0.2"/>
    <n v="5.4432"/>
  </r>
  <r>
    <n v="1027"/>
    <s v="CA-2013-126529"/>
    <x v="0"/>
    <x v="383"/>
    <d v="2013-01-13T00:00:00"/>
    <s v="Second Class"/>
    <s v="DE-13255"/>
    <s v="Deanra Eno"/>
    <s v="Home Office"/>
    <s v="United States"/>
    <s v="Springfield"/>
    <s v="Ohio"/>
    <n v="45503"/>
    <s v="East"/>
    <s v="OFF-PA-10003656"/>
    <s v="Office Supplies"/>
    <s v="Paper"/>
    <s v="Xerox 1935"/>
    <n v="63.311999999999998"/>
    <n v="3"/>
    <n v="0.2"/>
    <n v="20.576399999999996"/>
  </r>
  <r>
    <n v="1028"/>
    <s v="CA-2013-126529"/>
    <x v="0"/>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1-163552"/>
    <x v="2"/>
    <x v="384"/>
    <d v="2011-07-15T00:00:00"/>
    <s v="Standard Class"/>
    <s v="LA-16780"/>
    <s v="Laura Armstrong"/>
    <s v="Corporate"/>
    <s v="United States"/>
    <s v="Hackensack"/>
    <s v="New Jersey"/>
    <n v="7601"/>
    <s v="East"/>
    <s v="OFF-PA-10000474"/>
    <s v="Office Supplies"/>
    <s v="Paper"/>
    <s v="Staples"/>
    <n v="177.2"/>
    <n v="5"/>
    <n v="0"/>
    <n v="83.283999999999992"/>
  </r>
  <r>
    <n v="1030"/>
    <s v="CA-2011-163552"/>
    <x v="2"/>
    <x v="384"/>
    <d v="2011-07-15T00:00:00"/>
    <s v="Standard Class"/>
    <s v="LA-16780"/>
    <s v="Laura Armstrong"/>
    <s v="Corporate"/>
    <s v="United States"/>
    <s v="Hackensack"/>
    <s v="New Jersey"/>
    <n v="7601"/>
    <s v="East"/>
    <s v="TEC-PH-10003885"/>
    <s v="Technology"/>
    <s v="Phones"/>
    <s v="Cisco SPA508G"/>
    <n v="197.96999999999997"/>
    <n v="3"/>
    <n v="0"/>
    <n v="57.41129999999999"/>
  </r>
  <r>
    <n v="1031"/>
    <s v="CA-2011-163552"/>
    <x v="2"/>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1-163552"/>
    <x v="2"/>
    <x v="384"/>
    <d v="2011-07-15T00:00:00"/>
    <s v="Standard Class"/>
    <s v="LA-16780"/>
    <s v="Laura Armstrong"/>
    <s v="Corporate"/>
    <s v="United States"/>
    <s v="Hackensack"/>
    <s v="New Jersey"/>
    <n v="7601"/>
    <s v="East"/>
    <s v="FUR-FU-10000629"/>
    <s v="Furniture"/>
    <s v="Furnishings"/>
    <s v="9-3/4 Diameter Round Wall Clock"/>
    <n v="124.10999999999999"/>
    <n v="9"/>
    <n v="0"/>
    <n v="52.126200000000004"/>
  </r>
  <r>
    <n v="1033"/>
    <s v="CA-2011-163552"/>
    <x v="2"/>
    <x v="384"/>
    <d v="2011-07-15T00:00:00"/>
    <s v="Standard Class"/>
    <s v="LA-16780"/>
    <s v="Laura Armstrong"/>
    <s v="Corporate"/>
    <s v="United States"/>
    <s v="Hackensack"/>
    <s v="New Jersey"/>
    <n v="7601"/>
    <s v="East"/>
    <s v="OFF-LA-10001175"/>
    <s v="Office Supplies"/>
    <s v="Labels"/>
    <s v="Avery 514"/>
    <n v="14.399999999999999"/>
    <n v="5"/>
    <n v="0"/>
    <n v="7.056"/>
  </r>
  <r>
    <n v="1034"/>
    <s v="CA-2013-109820"/>
    <x v="0"/>
    <x v="73"/>
    <d v="2013-11-23T00:00:00"/>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3-109820"/>
    <x v="0"/>
    <x v="73"/>
    <d v="2013-11-23T00:00:00"/>
    <s v="First Class"/>
    <s v="AG-10390"/>
    <s v="Allen Goldenen"/>
    <s v="Consumer"/>
    <s v="United States"/>
    <s v="Cincinnati"/>
    <s v="Ohio"/>
    <n v="45231"/>
    <s v="East"/>
    <s v="OFF-BI-10003460"/>
    <s v="Office Supplies"/>
    <s v="Binders"/>
    <s v="Acco 3-Hole Punch"/>
    <n v="2.6280000000000001"/>
    <n v="2"/>
    <n v="0.7"/>
    <n v="-1.9272"/>
  </r>
  <r>
    <n v="1036"/>
    <s v="CA-2013-109820"/>
    <x v="0"/>
    <x v="73"/>
    <d v="2013-11-23T00:00:00"/>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3-113061"/>
    <x v="0"/>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2-127418"/>
    <x v="1"/>
    <x v="385"/>
    <d v="2012-06-14T00:00:00"/>
    <s v="First Class"/>
    <s v="JJ-15445"/>
    <s v="Jennifer Jackson"/>
    <s v="Consumer"/>
    <s v="United States"/>
    <s v="Los Angeles"/>
    <s v="California"/>
    <n v="90004"/>
    <s v="West"/>
    <s v="OFF-BI-10003707"/>
    <s v="Office Supplies"/>
    <s v="Binders"/>
    <s v="Aluminum Screw Posts"/>
    <n v="36.624000000000002"/>
    <n v="3"/>
    <n v="0.2"/>
    <n v="13.734"/>
  </r>
  <r>
    <n v="1039"/>
    <s v="CA-2014-121818"/>
    <x v="3"/>
    <x v="225"/>
    <d v="2014-11-22T00:00:00"/>
    <s v="First Class"/>
    <s v="JH-15430"/>
    <s v="Jennifer Halladay"/>
    <s v="Consumer"/>
    <s v="United States"/>
    <s v="Burlington"/>
    <s v="North Carolina"/>
    <n v="27217"/>
    <s v="South"/>
    <s v="OFF-AR-10000203"/>
    <s v="Office Supplies"/>
    <s v="Art"/>
    <s v="Newell 336"/>
    <n v="23.968000000000004"/>
    <n v="7"/>
    <n v="0.2"/>
    <n v="2.696399999999997"/>
  </r>
  <r>
    <n v="1040"/>
    <s v="CA-2014-121818"/>
    <x v="3"/>
    <x v="225"/>
    <d v="2014-11-22T00:00:00"/>
    <s v="First Class"/>
    <s v="JH-15430"/>
    <s v="Jennifer Halladay"/>
    <s v="Consumer"/>
    <s v="United States"/>
    <s v="Burlington"/>
    <s v="North Carolina"/>
    <n v="27217"/>
    <s v="South"/>
    <s v="OFF-AR-10004790"/>
    <s v="Office Supplies"/>
    <s v="Art"/>
    <s v="Staples"/>
    <n v="28.728000000000002"/>
    <n v="3"/>
    <n v="0.2"/>
    <n v="1.7954999999999988"/>
  </r>
  <r>
    <n v="1041"/>
    <s v="CA-2013-127670"/>
    <x v="0"/>
    <x v="231"/>
    <d v="2013-03-25T00:00:00"/>
    <s v="Standard Class"/>
    <s v="RD-19660"/>
    <s v="Robert Dilbeck"/>
    <s v="Home Office"/>
    <s v="United States"/>
    <s v="Saint Peters"/>
    <s v="Missouri"/>
    <n v="63376"/>
    <s v="Central"/>
    <s v="FUR-TA-10001095"/>
    <s v="Furniture"/>
    <s v="Tables"/>
    <s v="Chromcraft Round Conference Tables"/>
    <n v="697.16"/>
    <n v="4"/>
    <n v="0"/>
    <n v="146.40359999999998"/>
  </r>
  <r>
    <n v="1042"/>
    <s v="CA-2013-102981"/>
    <x v="0"/>
    <x v="47"/>
    <d v="2013-09-10T00:00:00"/>
    <s v="Second Class"/>
    <s v="MO-17500"/>
    <s v="Mary O'Rourke"/>
    <s v="Consumer"/>
    <s v="United States"/>
    <s v="New York City"/>
    <s v="New York"/>
    <n v="10035"/>
    <s v="East"/>
    <s v="TEC-AC-10004761"/>
    <s v="Technology"/>
    <s v="Accessories"/>
    <s v="Maxell 4.7GB DVD+RW 3/Pack"/>
    <n v="31.86"/>
    <n v="2"/>
    <n v="0"/>
    <n v="11.151"/>
  </r>
  <r>
    <n v="1043"/>
    <s v="CA-2013-102981"/>
    <x v="0"/>
    <x v="47"/>
    <d v="2013-09-10T00:00:00"/>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4-115651"/>
    <x v="3"/>
    <x v="362"/>
    <d v="2014-07-13T00:00:00"/>
    <s v="First Class"/>
    <s v="NS-18640"/>
    <s v="Noel Staavos"/>
    <s v="Corporate"/>
    <s v="United States"/>
    <s v="Chicago"/>
    <s v="Illinois"/>
    <n v="60610"/>
    <s v="Central"/>
    <s v="OFF-AR-10001130"/>
    <s v="Office Supplies"/>
    <s v="Art"/>
    <s v="Quartet Alpha White Chalk, 12/Pack"/>
    <n v="8.84"/>
    <n v="5"/>
    <n v="0.2"/>
    <n v="2.9835000000000003"/>
  </r>
  <r>
    <n v="1045"/>
    <s v="CA-2014-115651"/>
    <x v="3"/>
    <x v="362"/>
    <d v="2014-07-13T00:00:00"/>
    <s v="First Class"/>
    <s v="NS-18640"/>
    <s v="Noel Staavos"/>
    <s v="Corporate"/>
    <s v="United States"/>
    <s v="Chicago"/>
    <s v="Illinois"/>
    <n v="60610"/>
    <s v="Central"/>
    <s v="OFF-AP-10000055"/>
    <s v="Office Supplies"/>
    <s v="Appliances"/>
    <s v="Belkin F9S820V06 8 Outlet Surge"/>
    <n v="58.463999999999977"/>
    <n v="9"/>
    <n v="0.8"/>
    <n v="-146.16000000000003"/>
  </r>
  <r>
    <n v="1046"/>
    <s v="CA-2014-152702"/>
    <x v="3"/>
    <x v="386"/>
    <d v="2014-10-17T00:00:00"/>
    <s v="Standard Class"/>
    <s v="SN-20710"/>
    <s v="Steve Nguyen"/>
    <s v="Home Office"/>
    <s v="United States"/>
    <s v="Rockford"/>
    <s v="Illinois"/>
    <n v="61107"/>
    <s v="Central"/>
    <s v="FUR-CH-10002304"/>
    <s v="Furniture"/>
    <s v="Chairs"/>
    <s v="Global Stack Chair without Arms, Black"/>
    <n v="254.60399999999998"/>
    <n v="14"/>
    <n v="0.3"/>
    <n v="-18.185999999999993"/>
  </r>
  <r>
    <n v="1047"/>
    <s v="CA-2013-169103"/>
    <x v="0"/>
    <x v="387"/>
    <d v="2013-03-14T00:00:00"/>
    <s v="Standard Class"/>
    <s v="ZC-21910"/>
    <s v="Zuschuss Carroll"/>
    <s v="Consumer"/>
    <s v="United States"/>
    <s v="Miami"/>
    <s v="Florida"/>
    <n v="33142"/>
    <s v="South"/>
    <s v="TEC-PH-10001530"/>
    <s v="Technology"/>
    <s v="Phones"/>
    <s v="Cisco Unified IP Phone 7945G VoIP phone"/>
    <n v="1363.96"/>
    <n v="5"/>
    <n v="0.2"/>
    <n v="85.247500000000002"/>
  </r>
  <r>
    <n v="1048"/>
    <s v="CA-2013-169103"/>
    <x v="0"/>
    <x v="387"/>
    <d v="2013-03-14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1-139192"/>
    <x v="2"/>
    <x v="279"/>
    <d v="2011-06-01T00:00:00"/>
    <s v="Second Class"/>
    <s v="LC-16885"/>
    <s v="Lena Creighton"/>
    <s v="Consumer"/>
    <s v="United States"/>
    <s v="San Francisco"/>
    <s v="California"/>
    <n v="94109"/>
    <s v="West"/>
    <s v="TEC-PH-10000486"/>
    <s v="Technology"/>
    <s v="Phones"/>
    <s v="Plantronics HL10 Handset Lifter"/>
    <n v="1113.5039999999999"/>
    <n v="12"/>
    <n v="0.2"/>
    <n v="125.2691999999999"/>
  </r>
  <r>
    <n v="1050"/>
    <s v="CA-2011-139192"/>
    <x v="2"/>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2-153500"/>
    <x v="1"/>
    <x v="230"/>
    <d v="2012-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2-153500"/>
    <x v="1"/>
    <x v="230"/>
    <d v="2012-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2-153500"/>
    <x v="1"/>
    <x v="230"/>
    <d v="2012-07-05T00:00:00"/>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2-110667"/>
    <x v="1"/>
    <x v="388"/>
    <d v="2012-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2-110667"/>
    <x v="1"/>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2-110667"/>
    <x v="1"/>
    <x v="388"/>
    <d v="2012-04-08T00:00:00"/>
    <s v="Standard Class"/>
    <s v="NF-18595"/>
    <s v="Nicole Fjeld"/>
    <s v="Home Office"/>
    <s v="United States"/>
    <s v="New York City"/>
    <s v="New York"/>
    <n v="10009"/>
    <s v="East"/>
    <s v="OFF-BI-10002735"/>
    <s v="Office Supplies"/>
    <s v="Binders"/>
    <s v="GBC Prestige Therm-A-Bind Covers"/>
    <n v="82.344000000000008"/>
    <n v="3"/>
    <n v="0.2"/>
    <n v="27.791100000000004"/>
  </r>
  <r>
    <n v="1057"/>
    <s v="CA-2012-110667"/>
    <x v="1"/>
    <x v="388"/>
    <d v="2012-04-08T00:00:00"/>
    <s v="Standard Class"/>
    <s v="NF-18595"/>
    <s v="Nicole Fjeld"/>
    <s v="Home Office"/>
    <s v="United States"/>
    <s v="New York City"/>
    <s v="New York"/>
    <n v="10009"/>
    <s v="East"/>
    <s v="OFF-BI-10003529"/>
    <s v="Office Supplies"/>
    <s v="Binders"/>
    <s v="Avery Round Ring Poly Binders"/>
    <n v="9.0879999999999992"/>
    <n v="4"/>
    <n v="0.2"/>
    <n v="3.2944"/>
  </r>
  <r>
    <n v="1058"/>
    <s v="CA-2014-167150"/>
    <x v="3"/>
    <x v="389"/>
    <d v="2014-12-18T00:00:00"/>
    <s v="Standard Class"/>
    <s v="BP-11185"/>
    <s v="Ben Peterman"/>
    <s v="Corporate"/>
    <s v="United States"/>
    <s v="San Diego"/>
    <s v="California"/>
    <n v="92037"/>
    <s v="West"/>
    <s v="OFF-BI-10001097"/>
    <s v="Office Supplies"/>
    <s v="Binders"/>
    <s v="Avery Hole Reinforcements"/>
    <n v="19.936000000000003"/>
    <n v="4"/>
    <n v="0.2"/>
    <n v="7.2267999999999999"/>
  </r>
  <r>
    <n v="1059"/>
    <s v="CA-2014-167150"/>
    <x v="3"/>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3-105284"/>
    <x v="0"/>
    <x v="390"/>
    <d v="2013-12-02T00:00:00"/>
    <s v="Standard Class"/>
    <s v="MG-17650"/>
    <s v="Matthew Grinstein"/>
    <s v="Home Office"/>
    <s v="United States"/>
    <s v="Philadelphia"/>
    <s v="Pennsylvania"/>
    <n v="19143"/>
    <s v="East"/>
    <s v="OFF-FA-10001754"/>
    <s v="Office Supplies"/>
    <s v="Fasteners"/>
    <s v="Stockwell Gold Paper Clips"/>
    <n v="4.4160000000000004"/>
    <n v="3"/>
    <n v="0.2"/>
    <n v="1.6008"/>
  </r>
  <r>
    <n v="1061"/>
    <s v="US-2012-125374"/>
    <x v="1"/>
    <x v="391"/>
    <d v="2012-03-29T00:00:00"/>
    <s v="Standard Class"/>
    <s v="JD-16060"/>
    <s v="Julia Dunbar"/>
    <s v="Consumer"/>
    <s v="United States"/>
    <s v="Houston"/>
    <s v="Texas"/>
    <n v="77095"/>
    <s v="Central"/>
    <s v="FUR-CH-10003396"/>
    <s v="Furniture"/>
    <s v="Chairs"/>
    <s v="Global Deluxe Steno Chair"/>
    <n v="107.77200000000001"/>
    <n v="2"/>
    <n v="0.3"/>
    <n v="-29.252400000000009"/>
  </r>
  <r>
    <n v="1062"/>
    <s v="CA-2012-161263"/>
    <x v="1"/>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2-161263"/>
    <x v="1"/>
    <x v="392"/>
    <d v="2012-04-21T00:00:00"/>
    <s v="Standard Class"/>
    <s v="TS-21160"/>
    <s v="Theresa Swint"/>
    <s v="Corporate"/>
    <s v="United States"/>
    <s v="Toledo"/>
    <s v="Ohio"/>
    <n v="43615"/>
    <s v="East"/>
    <s v="OFF-FA-10004838"/>
    <s v="Office Supplies"/>
    <s v="Fasteners"/>
    <s v="Super Bands, 12/Pack"/>
    <n v="10.416000000000002"/>
    <n v="7"/>
    <n v="0.2"/>
    <n v="-2.2134"/>
  </r>
  <r>
    <n v="1064"/>
    <s v="CA-2012-161263"/>
    <x v="1"/>
    <x v="392"/>
    <d v="2012-04-21T00:00:00"/>
    <s v="Standard Class"/>
    <s v="TS-21160"/>
    <s v="Theresa Swint"/>
    <s v="Corporate"/>
    <s v="United States"/>
    <s v="Toledo"/>
    <s v="Ohio"/>
    <n v="43615"/>
    <s v="East"/>
    <s v="OFF-AR-10004757"/>
    <s v="Office Supplies"/>
    <s v="Art"/>
    <s v="Crayola Colored Pencils"/>
    <n v="7.8719999999999999"/>
    <n v="3"/>
    <n v="0.2"/>
    <n v="1.2791999999999994"/>
  </r>
  <r>
    <n v="1065"/>
    <s v="CA-2012-161263"/>
    <x v="1"/>
    <x v="392"/>
    <d v="2012-04-21T00:00:00"/>
    <s v="Standard Class"/>
    <s v="TS-21160"/>
    <s v="Theresa Swint"/>
    <s v="Corporate"/>
    <s v="United States"/>
    <s v="Toledo"/>
    <s v="Ohio"/>
    <n v="43615"/>
    <s v="East"/>
    <s v="TEC-PH-10002115"/>
    <s v="Technology"/>
    <s v="Phones"/>
    <s v="Plantronics 81402"/>
    <n v="118.78199999999998"/>
    <n v="3"/>
    <n v="0.4"/>
    <n v="-27.715799999999994"/>
  </r>
  <r>
    <n v="1066"/>
    <s v="CA-2012-161263"/>
    <x v="1"/>
    <x v="392"/>
    <d v="2012-04-21T00:00:00"/>
    <s v="Standard Class"/>
    <s v="TS-21160"/>
    <s v="Theresa Swint"/>
    <s v="Corporate"/>
    <s v="United States"/>
    <s v="Toledo"/>
    <s v="Ohio"/>
    <n v="43615"/>
    <s v="East"/>
    <s v="OFF-FA-10003059"/>
    <s v="Office Supplies"/>
    <s v="Fasteners"/>
    <s v="Assorted Color Push Pins"/>
    <n v="1.4480000000000002"/>
    <n v="1"/>
    <n v="0.2"/>
    <n v="0.2352999999999999"/>
  </r>
  <r>
    <n v="1067"/>
    <s v="CA-2012-161263"/>
    <x v="1"/>
    <x v="392"/>
    <d v="2012-04-21T00:00:00"/>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3-157686"/>
    <x v="0"/>
    <x v="393"/>
    <d v="2013-10-03T00:00:00"/>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4-139955"/>
    <x v="3"/>
    <x v="394"/>
    <d v="2014-10-01T00:00:00"/>
    <s v="Second Class"/>
    <s v="CM-12160"/>
    <s v="Charles McCrossin"/>
    <s v="Consumer"/>
    <s v="United States"/>
    <s v="Brownsville"/>
    <s v="Texas"/>
    <n v="78521"/>
    <s v="Central"/>
    <s v="OFF-SU-10001935"/>
    <s v="Office Supplies"/>
    <s v="Supplies"/>
    <s v="Staples"/>
    <n v="1.7440000000000002"/>
    <n v="1"/>
    <n v="0.2"/>
    <n v="-0.34880000000000033"/>
  </r>
  <r>
    <n v="1070"/>
    <s v="US-2012-150161"/>
    <x v="1"/>
    <x v="395"/>
    <d v="2012-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2-144652"/>
    <x v="1"/>
    <x v="312"/>
    <d v="2012-11-26T00:00:00"/>
    <s v="Standard Class"/>
    <s v="SN-20560"/>
    <s v="Skye Norling"/>
    <s v="Home Office"/>
    <s v="United States"/>
    <s v="Los Angeles"/>
    <s v="California"/>
    <n v="90008"/>
    <s v="West"/>
    <s v="OFF-AR-10003732"/>
    <s v="Office Supplies"/>
    <s v="Art"/>
    <s v="Newell 333"/>
    <n v="19.459999999999997"/>
    <n v="7"/>
    <n v="0"/>
    <n v="5.0595999999999997"/>
  </r>
  <r>
    <n v="1072"/>
    <s v="CA-2013-152814"/>
    <x v="0"/>
    <x v="236"/>
    <d v="2013-05-03T00:00:00"/>
    <s v="Standard Class"/>
    <s v="EH-14005"/>
    <s v="Erica Hernandez"/>
    <s v="Home Office"/>
    <s v="United States"/>
    <s v="Denver"/>
    <s v="Colorado"/>
    <n v="80219"/>
    <s v="West"/>
    <s v="OFF-PA-10001970"/>
    <s v="Office Supplies"/>
    <s v="Paper"/>
    <s v="Xerox 1881"/>
    <n v="29.472000000000001"/>
    <n v="3"/>
    <n v="0.2"/>
    <n v="9.9467999999999979"/>
  </r>
  <r>
    <n v="1073"/>
    <s v="CA-2014-106943"/>
    <x v="3"/>
    <x v="237"/>
    <d v="2014-11-20T00:00:00"/>
    <s v="Standard Class"/>
    <s v="FO-14305"/>
    <s v="Frank Olsen"/>
    <s v="Consumer"/>
    <s v="United States"/>
    <s v="New York City"/>
    <s v="New York"/>
    <n v="10035"/>
    <s v="East"/>
    <s v="OFF-BI-10003669"/>
    <s v="Office Supplies"/>
    <s v="Binders"/>
    <s v="3M Organizer Strips"/>
    <n v="8.64"/>
    <n v="2"/>
    <n v="0.2"/>
    <n v="3.024"/>
  </r>
  <r>
    <n v="1074"/>
    <s v="CA-2013-134348"/>
    <x v="0"/>
    <x v="396"/>
    <d v="2013-11-20T00:00:00"/>
    <s v="Standard Class"/>
    <s v="MS-17710"/>
    <s v="Maurice Satty"/>
    <s v="Consumer"/>
    <s v="United States"/>
    <s v="Mesa"/>
    <s v="Arizona"/>
    <n v="85204"/>
    <s v="West"/>
    <s v="OFF-BI-10003727"/>
    <s v="Office Supplies"/>
    <s v="Binders"/>
    <s v="Avery Durable Slant Ring Binders With Label Holder"/>
    <n v="6.27"/>
    <n v="5"/>
    <n v="0.7"/>
    <n v="-4.5980000000000008"/>
  </r>
  <r>
    <n v="1075"/>
    <s v="CA-2013-134348"/>
    <x v="0"/>
    <x v="396"/>
    <d v="2013-11-20T00:00:00"/>
    <s v="Standard Class"/>
    <s v="MS-17710"/>
    <s v="Maurice Satty"/>
    <s v="Consumer"/>
    <s v="United States"/>
    <s v="Mesa"/>
    <s v="Arizona"/>
    <n v="85204"/>
    <s v="West"/>
    <s v="OFF-BI-10004967"/>
    <s v="Office Supplies"/>
    <s v="Binders"/>
    <s v="Round Ring Binders"/>
    <n v="4.3680000000000003"/>
    <n v="7"/>
    <n v="0.7"/>
    <n v="-3.3487999999999998"/>
  </r>
  <r>
    <n v="1076"/>
    <s v="CA-2013-134348"/>
    <x v="0"/>
    <x v="396"/>
    <d v="2013-11-20T00:00:00"/>
    <s v="Standard Class"/>
    <s v="MS-17710"/>
    <s v="Maurice Satty"/>
    <s v="Consumer"/>
    <s v="United States"/>
    <s v="Mesa"/>
    <s v="Arizona"/>
    <n v="85204"/>
    <s v="West"/>
    <s v="TEC-AC-10003447"/>
    <s v="Technology"/>
    <s v="Accessories"/>
    <s v="Micropad Numeric Keypads"/>
    <n v="31.983999999999998"/>
    <n v="2"/>
    <n v="0.2"/>
    <n v="1.9989999999999979"/>
  </r>
  <r>
    <n v="1077"/>
    <s v="CA-2013-161781"/>
    <x v="0"/>
    <x v="321"/>
    <d v="2013-10-01T00:00:00"/>
    <s v="First Class"/>
    <s v="CC-12100"/>
    <s v="Chad Cunningham"/>
    <s v="Home Office"/>
    <s v="United States"/>
    <s v="Columbus"/>
    <s v="Indiana"/>
    <n v="47201"/>
    <s v="Central"/>
    <s v="OFF-AR-10000255"/>
    <s v="Office Supplies"/>
    <s v="Art"/>
    <s v="Newell 328"/>
    <n v="40.879999999999995"/>
    <n v="7"/>
    <n v="0"/>
    <n v="10.628799999999998"/>
  </r>
  <r>
    <n v="1078"/>
    <s v="CA-2014-132521"/>
    <x v="3"/>
    <x v="397"/>
    <d v="2014-09-26T00:00:00"/>
    <s v="Second Class"/>
    <s v="DW-13540"/>
    <s v="Don Weiss"/>
    <s v="Consumer"/>
    <s v="United States"/>
    <s v="Seattle"/>
    <s v="Washington"/>
    <n v="98105"/>
    <s v="West"/>
    <s v="OFF-AP-10002191"/>
    <s v="Office Supplies"/>
    <s v="Appliances"/>
    <s v="Belkin 8 Outlet SurgeMaster II Gold Surge Protector"/>
    <n v="119.96"/>
    <n v="2"/>
    <n v="0"/>
    <n v="33.588800000000006"/>
  </r>
  <r>
    <n v="1079"/>
    <s v="CA-2014-132521"/>
    <x v="3"/>
    <x v="397"/>
    <d v="2014-09-26T00:00:00"/>
    <s v="Second Class"/>
    <s v="DW-13540"/>
    <s v="Don Weiss"/>
    <s v="Consumer"/>
    <s v="United States"/>
    <s v="Seattle"/>
    <s v="Washington"/>
    <n v="98105"/>
    <s v="West"/>
    <s v="OFF-ST-10001325"/>
    <s v="Office Supplies"/>
    <s v="Storage"/>
    <s v="Sterilite Officeware Hinged File Box"/>
    <n v="31.44"/>
    <n v="3"/>
    <n v="0"/>
    <n v="8.4888000000000012"/>
  </r>
  <r>
    <n v="1080"/>
    <s v="CA-2014-132521"/>
    <x v="3"/>
    <x v="397"/>
    <d v="2014-09-26T00:00:00"/>
    <s v="Second Class"/>
    <s v="DW-13540"/>
    <s v="Don Weiss"/>
    <s v="Consumer"/>
    <s v="United States"/>
    <s v="Seattle"/>
    <s v="Washington"/>
    <n v="98105"/>
    <s v="West"/>
    <s v="OFF-BI-10000404"/>
    <s v="Office Supplies"/>
    <s v="Binders"/>
    <s v="Avery Printable Repositionable Plastic Tabs"/>
    <n v="6.88"/>
    <n v="1"/>
    <n v="0.2"/>
    <n v="2.3220000000000001"/>
  </r>
  <r>
    <n v="1081"/>
    <s v="CA-2012-110016"/>
    <x v="1"/>
    <x v="239"/>
    <d v="2012-12-04T00:00:00"/>
    <s v="Standard Class"/>
    <s v="BT-11395"/>
    <s v="Bill Tyler"/>
    <s v="Corporate"/>
    <s v="United States"/>
    <s v="Detroit"/>
    <s v="Michigan"/>
    <n v="48227"/>
    <s v="Central"/>
    <s v="OFF-PA-10000349"/>
    <s v="Office Supplies"/>
    <s v="Paper"/>
    <s v="Staples"/>
    <n v="19.920000000000002"/>
    <n v="4"/>
    <n v="0"/>
    <n v="9.3624000000000009"/>
  </r>
  <r>
    <n v="1082"/>
    <s v="CA-2012-110016"/>
    <x v="1"/>
    <x v="239"/>
    <d v="2012-12-04T00:00:00"/>
    <s v="Standard Class"/>
    <s v="BT-11395"/>
    <s v="Bill Tyler"/>
    <s v="Corporate"/>
    <s v="United States"/>
    <s v="Detroit"/>
    <s v="Michigan"/>
    <n v="48227"/>
    <s v="Central"/>
    <s v="FUR-CH-10002880"/>
    <s v="Furniture"/>
    <s v="Chairs"/>
    <s v="Global High-Back Leather Tilter, Burgundy"/>
    <n v="1106.9099999999999"/>
    <n v="9"/>
    <n v="0"/>
    <n v="121.76009999999994"/>
  </r>
  <r>
    <n v="1083"/>
    <s v="US-2013-143819"/>
    <x v="0"/>
    <x v="398"/>
    <d v="2013-03-06T00:00:00"/>
    <s v="Standard Class"/>
    <s v="KD-16270"/>
    <s v="Karen Daniels"/>
    <s v="Consumer"/>
    <s v="United States"/>
    <s v="Yonkers"/>
    <s v="New York"/>
    <n v="10701"/>
    <s v="East"/>
    <s v="FUR-TA-10001095"/>
    <s v="Furniture"/>
    <s v="Tables"/>
    <s v="Chromcraft Round Conference Tables"/>
    <n v="836.59199999999998"/>
    <n v="8"/>
    <n v="0.4"/>
    <n v="-264.92079999999999"/>
  </r>
  <r>
    <n v="1084"/>
    <s v="US-2013-143819"/>
    <x v="0"/>
    <x v="398"/>
    <d v="2013-03-06T00:00:00"/>
    <s v="Standard Class"/>
    <s v="KD-16270"/>
    <s v="Karen Daniels"/>
    <s v="Consumer"/>
    <s v="United States"/>
    <s v="Yonkers"/>
    <s v="New York"/>
    <n v="10701"/>
    <s v="East"/>
    <s v="OFF-PA-10003127"/>
    <s v="Office Supplies"/>
    <s v="Paper"/>
    <s v="Staples"/>
    <n v="26.38"/>
    <n v="1"/>
    <n v="0"/>
    <n v="12.134799999999998"/>
  </r>
  <r>
    <n v="1085"/>
    <s v="US-2013-143819"/>
    <x v="0"/>
    <x v="398"/>
    <d v="2013-03-06T00:00:00"/>
    <s v="Standard Class"/>
    <s v="KD-16270"/>
    <s v="Karen Daniels"/>
    <s v="Consumer"/>
    <s v="United States"/>
    <s v="Yonkers"/>
    <s v="New York"/>
    <n v="10701"/>
    <s v="East"/>
    <s v="OFF-ST-10003208"/>
    <s v="Office Supplies"/>
    <s v="Storage"/>
    <s v="Adjustable Depth Letter/Legal Cart"/>
    <n v="362.92"/>
    <n v="2"/>
    <n v="0"/>
    <n v="105.24679999999995"/>
  </r>
  <r>
    <n v="1086"/>
    <s v="US-2013-143819"/>
    <x v="0"/>
    <x v="398"/>
    <d v="2013-03-06T00:00:00"/>
    <s v="Standard Class"/>
    <s v="KD-16270"/>
    <s v="Karen Daniels"/>
    <s v="Consumer"/>
    <s v="United States"/>
    <s v="Yonkers"/>
    <s v="New York"/>
    <n v="10701"/>
    <s v="East"/>
    <s v="TEC-MA-10003979"/>
    <s v="Technology"/>
    <s v="Machines"/>
    <s v="Ativa V4110MDD Micro-Cut Shredder"/>
    <n v="4899.93"/>
    <n v="7"/>
    <n v="0"/>
    <n v="2400.9656999999997"/>
  </r>
  <r>
    <n v="1087"/>
    <s v="CA-2013-167584"/>
    <x v="0"/>
    <x v="399"/>
    <d v="2013-08-13T00:00:00"/>
    <s v="Same Day"/>
    <s v="LC-16870"/>
    <s v="Lena Cacioppo"/>
    <s v="Consumer"/>
    <s v="United States"/>
    <s v="Des Moines"/>
    <s v="Iowa"/>
    <n v="50315"/>
    <s v="Central"/>
    <s v="OFF-PA-10000029"/>
    <s v="Office Supplies"/>
    <s v="Paper"/>
    <s v="Xerox 224"/>
    <n v="6.48"/>
    <n v="1"/>
    <n v="0"/>
    <n v="3.1104000000000003"/>
  </r>
  <r>
    <n v="1088"/>
    <s v="CA-2013-166163"/>
    <x v="0"/>
    <x v="243"/>
    <d v="2013-08-21T00:00:00"/>
    <s v="Second Class"/>
    <s v="CY-12745"/>
    <s v="Craig Yedwab"/>
    <s v="Corporate"/>
    <s v="United States"/>
    <s v="Oakland"/>
    <s v="California"/>
    <n v="94601"/>
    <s v="West"/>
    <s v="TEC-PH-10004896"/>
    <s v="Technology"/>
    <s v="Phones"/>
    <s v="Nokia Lumia 521 (T-Mobile)"/>
    <n v="71.975999999999999"/>
    <n v="3"/>
    <n v="0.2"/>
    <n v="7.1976000000000049"/>
  </r>
  <r>
    <n v="1089"/>
    <s v="CA-2013-166163"/>
    <x v="0"/>
    <x v="243"/>
    <d v="2013-08-21T00:00:00"/>
    <s v="Second Class"/>
    <s v="CY-12745"/>
    <s v="Craig Yedwab"/>
    <s v="Corporate"/>
    <s v="United States"/>
    <s v="Oakland"/>
    <s v="California"/>
    <n v="94601"/>
    <s v="West"/>
    <s v="OFF-LA-10000452"/>
    <s v="Office Supplies"/>
    <s v="Labels"/>
    <s v="Avery 488"/>
    <n v="3.15"/>
    <n v="1"/>
    <n v="0"/>
    <n v="1.512"/>
  </r>
  <r>
    <n v="1090"/>
    <s v="CA-2014-158407"/>
    <x v="3"/>
    <x v="400"/>
    <d v="2014-06-11T00:00:00"/>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4-158407"/>
    <x v="3"/>
    <x v="400"/>
    <d v="2014-06-11T00:00:00"/>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2-143490"/>
    <x v="1"/>
    <x v="401"/>
    <d v="2012-12-13T00:00:00"/>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2-143490"/>
    <x v="1"/>
    <x v="401"/>
    <d v="2012-12-13T00:00:00"/>
    <s v="Standard Class"/>
    <s v="NP-18325"/>
    <s v="Naresj Patel"/>
    <s v="Consumer"/>
    <s v="United States"/>
    <s v="San Diego"/>
    <s v="California"/>
    <n v="92105"/>
    <s v="West"/>
    <s v="TEC-PH-10000576"/>
    <s v="Technology"/>
    <s v="Phones"/>
    <s v="AT&amp;T 1080 Corded phone"/>
    <n v="219.18400000000003"/>
    <n v="2"/>
    <n v="0.2"/>
    <n v="19.178600000000003"/>
  </r>
  <r>
    <n v="1094"/>
    <s v="CA-2012-165085"/>
    <x v="1"/>
    <x v="17"/>
    <d v="2012-12-31T00:00:00"/>
    <s v="Standard Class"/>
    <s v="BT-11485"/>
    <s v="Brad Thomas"/>
    <s v="Home Office"/>
    <s v="United States"/>
    <s v="Clinton"/>
    <s v="Maryland"/>
    <n v="20735"/>
    <s v="East"/>
    <s v="OFF-PA-10000605"/>
    <s v="Office Supplies"/>
    <s v="Paper"/>
    <s v="Xerox 1950"/>
    <n v="28.900000000000002"/>
    <n v="5"/>
    <n v="0"/>
    <n v="14.161000000000001"/>
  </r>
  <r>
    <n v="1095"/>
    <s v="CA-2012-165085"/>
    <x v="1"/>
    <x v="17"/>
    <d v="2012-12-31T00:00:00"/>
    <s v="Standard Class"/>
    <s v="BT-11485"/>
    <s v="Brad Thomas"/>
    <s v="Home Office"/>
    <s v="United States"/>
    <s v="Clinton"/>
    <s v="Maryland"/>
    <n v="20735"/>
    <s v="East"/>
    <s v="OFF-AP-10002518"/>
    <s v="Office Supplies"/>
    <s v="Appliances"/>
    <s v="Kensington 7 Outlet MasterPiece Power Center"/>
    <n v="355.96"/>
    <n v="2"/>
    <n v="0"/>
    <n v="103.22839999999997"/>
  </r>
  <r>
    <n v="1096"/>
    <s v="CA-2014-160423"/>
    <x v="3"/>
    <x v="276"/>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4-160423"/>
    <x v="3"/>
    <x v="276"/>
    <d v="2014-01-27T00:00:00"/>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1-159338"/>
    <x v="2"/>
    <x v="402"/>
    <d v="2011-06-28T00:00:00"/>
    <s v="First Class"/>
    <s v="NS-18640"/>
    <s v="Noel Staavos"/>
    <s v="Corporate"/>
    <s v="United States"/>
    <s v="Los Angeles"/>
    <s v="California"/>
    <n v="90049"/>
    <s v="West"/>
    <s v="FUR-TA-10004147"/>
    <s v="Furniture"/>
    <s v="Tables"/>
    <s v="Hon 4060 Series Tables"/>
    <n v="447.84"/>
    <n v="5"/>
    <n v="0.2"/>
    <n v="11.19599999999997"/>
  </r>
  <r>
    <n v="1099"/>
    <s v="CA-2013-107216"/>
    <x v="0"/>
    <x v="403"/>
    <d v="2013-06-18T00:00:00"/>
    <s v="First Class"/>
    <s v="PV-18985"/>
    <s v="Paul Van Hugh"/>
    <s v="Home Office"/>
    <s v="United States"/>
    <s v="San Francisco"/>
    <s v="California"/>
    <n v="94122"/>
    <s v="West"/>
    <s v="OFF-AR-10001545"/>
    <s v="Office Supplies"/>
    <s v="Art"/>
    <s v="Newell 326"/>
    <n v="7.04"/>
    <n v="4"/>
    <n v="0"/>
    <n v="2.0415999999999999"/>
  </r>
  <r>
    <n v="1100"/>
    <s v="CA-2013-107216"/>
    <x v="0"/>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3-107216"/>
    <x v="0"/>
    <x v="403"/>
    <d v="2013-06-18T00:00:00"/>
    <s v="First Class"/>
    <s v="PV-18985"/>
    <s v="Paul Van Hugh"/>
    <s v="Home Office"/>
    <s v="United States"/>
    <s v="San Francisco"/>
    <s v="California"/>
    <n v="94122"/>
    <s v="West"/>
    <s v="TEC-AC-10001013"/>
    <s v="Technology"/>
    <s v="Accessories"/>
    <s v="Logitech ClearChat Comfort/USB Headset H390"/>
    <n v="29.29"/>
    <n v="1"/>
    <n v="0"/>
    <n v="9.6656999999999975"/>
  </r>
  <r>
    <n v="1102"/>
    <s v="CA-2013-107216"/>
    <x v="0"/>
    <x v="403"/>
    <d v="2013-06-18T00:00:00"/>
    <s v="First Class"/>
    <s v="PV-18985"/>
    <s v="Paul Van Hugh"/>
    <s v="Home Office"/>
    <s v="United States"/>
    <s v="San Francisco"/>
    <s v="California"/>
    <n v="94122"/>
    <s v="West"/>
    <s v="OFF-AR-10002255"/>
    <s v="Office Supplies"/>
    <s v="Art"/>
    <s v="Newell 346"/>
    <n v="8.64"/>
    <n v="3"/>
    <n v="0"/>
    <n v="2.5055999999999998"/>
  </r>
  <r>
    <n v="1103"/>
    <s v="US-2014-145863"/>
    <x v="3"/>
    <x v="81"/>
    <d v="2014-04-28T00:00:00"/>
    <s v="Standard Class"/>
    <s v="RP-19390"/>
    <s v="Resi Pölking"/>
    <s v="Consumer"/>
    <s v="United States"/>
    <s v="Houston"/>
    <s v="Texas"/>
    <n v="77041"/>
    <s v="Central"/>
    <s v="OFF-BI-10004140"/>
    <s v="Office Supplies"/>
    <s v="Binders"/>
    <s v="Avery Non-Stick Binders"/>
    <n v="2.6939999999999995"/>
    <n v="3"/>
    <n v="0.8"/>
    <n v="-4.7145000000000028"/>
  </r>
  <r>
    <n v="1104"/>
    <s v="US-2014-145863"/>
    <x v="3"/>
    <x v="81"/>
    <d v="2014-04-28T00:00:00"/>
    <s v="Standard Class"/>
    <s v="RP-19390"/>
    <s v="Resi Pölking"/>
    <s v="Consumer"/>
    <s v="United States"/>
    <s v="Houston"/>
    <s v="Texas"/>
    <n v="77041"/>
    <s v="Central"/>
    <s v="OFF-BI-10002049"/>
    <s v="Office Supplies"/>
    <s v="Binders"/>
    <s v="UniKeep View Case Binders"/>
    <n v="2.9339999999999993"/>
    <n v="3"/>
    <n v="0.8"/>
    <n v="-4.9878000000000018"/>
  </r>
  <r>
    <n v="1105"/>
    <s v="CA-2013-112340"/>
    <x v="0"/>
    <x v="147"/>
    <d v="2013-10-28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3-110156"/>
    <x v="0"/>
    <x v="258"/>
    <d v="2013-11-25T00:00:00"/>
    <s v="Standard Class"/>
    <s v="EH-13945"/>
    <s v="Eric Hoffmann"/>
    <s v="Consumer"/>
    <s v="United States"/>
    <s v="Houston"/>
    <s v="Texas"/>
    <n v="77041"/>
    <s v="Central"/>
    <s v="OFF-ST-10000642"/>
    <s v="Office Supplies"/>
    <s v="Storage"/>
    <s v="Tennsco Lockers, Gray"/>
    <n v="100.70400000000001"/>
    <n v="6"/>
    <n v="0.2"/>
    <n v="-16.36440000000001"/>
  </r>
  <r>
    <n v="1107"/>
    <s v="US-2013-110156"/>
    <x v="0"/>
    <x v="258"/>
    <d v="2013-11-25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3-110156"/>
    <x v="0"/>
    <x v="258"/>
    <d v="2013-11-25T00:00:00"/>
    <s v="Standard Class"/>
    <s v="EH-13945"/>
    <s v="Eric Hoffmann"/>
    <s v="Consumer"/>
    <s v="United States"/>
    <s v="Houston"/>
    <s v="Texas"/>
    <n v="77041"/>
    <s v="Central"/>
    <s v="OFF-FA-10003495"/>
    <s v="Office Supplies"/>
    <s v="Fasteners"/>
    <s v="Staples"/>
    <n v="58.368000000000009"/>
    <n v="12"/>
    <n v="0.2"/>
    <n v="21.888000000000002"/>
  </r>
  <r>
    <n v="1110"/>
    <s v="US-2013-110156"/>
    <x v="0"/>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3-110156"/>
    <x v="0"/>
    <x v="258"/>
    <d v="2013-11-25T00:00:00"/>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3-110156"/>
    <x v="0"/>
    <x v="258"/>
    <d v="2013-11-25T00:00:00"/>
    <s v="Standard Class"/>
    <s v="EH-13945"/>
    <s v="Eric Hoffmann"/>
    <s v="Consumer"/>
    <s v="United States"/>
    <s v="Houston"/>
    <s v="Texas"/>
    <n v="77041"/>
    <s v="Central"/>
    <s v="OFF-PA-10004735"/>
    <s v="Office Supplies"/>
    <s v="Paper"/>
    <s v="Xerox 1905"/>
    <n v="10.368000000000002"/>
    <n v="2"/>
    <n v="0.2"/>
    <n v="3.6288"/>
  </r>
  <r>
    <n v="1113"/>
    <s v="US-2013-110156"/>
    <x v="0"/>
    <x v="258"/>
    <d v="2013-11-25T00:00:00"/>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4-140585"/>
    <x v="3"/>
    <x v="404"/>
    <d v="2014-12-24T00:00:00"/>
    <s v="Second Class"/>
    <s v="RA-19915"/>
    <s v="Russell Applegate"/>
    <s v="Consumer"/>
    <s v="United States"/>
    <s v="Encinitas"/>
    <s v="California"/>
    <n v="92024"/>
    <s v="West"/>
    <s v="OFF-BI-10003364"/>
    <s v="Office Supplies"/>
    <s v="Binders"/>
    <s v="Binding Machine Supplies"/>
    <n v="46.672000000000004"/>
    <n v="2"/>
    <n v="0.2"/>
    <n v="16.3352"/>
  </r>
  <r>
    <n v="1115"/>
    <s v="CA-2014-140585"/>
    <x v="3"/>
    <x v="404"/>
    <d v="2014-12-24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4-140585"/>
    <x v="3"/>
    <x v="404"/>
    <d v="2014-12-24T00:00:00"/>
    <s v="Second Class"/>
    <s v="RA-19915"/>
    <s v="Russell Applegate"/>
    <s v="Consumer"/>
    <s v="United States"/>
    <s v="Encinitas"/>
    <s v="California"/>
    <n v="92024"/>
    <s v="West"/>
    <s v="TEC-AC-10003610"/>
    <s v="Technology"/>
    <s v="Accessories"/>
    <s v="Logitech Illuminated - Keyboard"/>
    <n v="119.98"/>
    <n v="2"/>
    <n v="0"/>
    <n v="57.590400000000002"/>
  </r>
  <r>
    <n v="1117"/>
    <s v="CA-2013-144855"/>
    <x v="0"/>
    <x v="405"/>
    <d v="2013-07-25T00:00:00"/>
    <s v="Second Class"/>
    <s v="DL-13495"/>
    <s v="Dionis Lloyd"/>
    <s v="Corporate"/>
    <s v="United States"/>
    <s v="San Francisco"/>
    <s v="California"/>
    <n v="94110"/>
    <s v="West"/>
    <s v="OFF-LA-10003766"/>
    <s v="Office Supplies"/>
    <s v="Labels"/>
    <s v="Self-Adhesive Removable Labels"/>
    <n v="6.3"/>
    <n v="2"/>
    <n v="0"/>
    <n v="3.024"/>
  </r>
  <r>
    <n v="1118"/>
    <s v="CA-2012-142755"/>
    <x v="1"/>
    <x v="406"/>
    <d v="2012-09-08T00:00:00"/>
    <s v="Standard Class"/>
    <s v="CS-12355"/>
    <s v="Christine Sundaresam"/>
    <s v="Consumer"/>
    <s v="United States"/>
    <s v="Roswell"/>
    <s v="Georgia"/>
    <n v="30076"/>
    <s v="South"/>
    <s v="OFF-PA-10001970"/>
    <s v="Office Supplies"/>
    <s v="Paper"/>
    <s v="Xerox 1908"/>
    <n v="279.89999999999998"/>
    <n v="5"/>
    <n v="0"/>
    <n v="137.15100000000001"/>
  </r>
  <r>
    <n v="1119"/>
    <s v="CA-2012-142755"/>
    <x v="1"/>
    <x v="406"/>
    <d v="2012-09-08T00:00:00"/>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2-142755"/>
    <x v="1"/>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2-142755"/>
    <x v="1"/>
    <x v="406"/>
    <d v="2012-09-08T00:00:00"/>
    <s v="Standard Class"/>
    <s v="CS-12355"/>
    <s v="Christine Sundaresam"/>
    <s v="Consumer"/>
    <s v="United States"/>
    <s v="Roswell"/>
    <s v="Georgia"/>
    <n v="30076"/>
    <s v="South"/>
    <s v="OFF-EN-10004459"/>
    <s v="Office Supplies"/>
    <s v="Envelopes"/>
    <s v="Security-Tint Envelopes"/>
    <n v="15.28"/>
    <n v="2"/>
    <n v="0"/>
    <n v="7.4871999999999996"/>
  </r>
  <r>
    <n v="1122"/>
    <s v="US-2011-147627"/>
    <x v="2"/>
    <x v="407"/>
    <d v="2011-01-27T00:00:00"/>
    <s v="Standard Class"/>
    <s v="HL-15040"/>
    <s v="Hunter Lopez"/>
    <s v="Consumer"/>
    <s v="United States"/>
    <s v="Jonesboro"/>
    <s v="Arkansas"/>
    <n v="72401"/>
    <s v="South"/>
    <s v="TEC-PH-10001061"/>
    <s v="Technology"/>
    <s v="Phones"/>
    <s v="Apple iPhone 5C"/>
    <n v="699.93"/>
    <n v="7"/>
    <n v="0"/>
    <n v="181.98179999999999"/>
  </r>
  <r>
    <n v="1123"/>
    <s v="US-2011-147627"/>
    <x v="2"/>
    <x v="407"/>
    <d v="2011-01-27T00:00:00"/>
    <s v="Standard Class"/>
    <s v="HL-15040"/>
    <s v="Hunter Lopez"/>
    <s v="Consumer"/>
    <s v="United States"/>
    <s v="Jonesboro"/>
    <s v="Arkansas"/>
    <n v="72401"/>
    <s v="South"/>
    <s v="OFF-AR-10002375"/>
    <s v="Office Supplies"/>
    <s v="Art"/>
    <s v="Newell 351"/>
    <n v="22.959999999999997"/>
    <n v="7"/>
    <n v="0"/>
    <n v="6.6583999999999968"/>
  </r>
  <r>
    <n v="1124"/>
    <s v="US-2011-147627"/>
    <x v="2"/>
    <x v="407"/>
    <d v="2011-01-27T00:00:00"/>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1-147627"/>
    <x v="2"/>
    <x v="407"/>
    <d v="2011-01-27T00:00:00"/>
    <s v="Standard Class"/>
    <s v="HL-15040"/>
    <s v="Hunter Lopez"/>
    <s v="Consumer"/>
    <s v="United States"/>
    <s v="Jonesboro"/>
    <s v="Arkansas"/>
    <n v="72401"/>
    <s v="South"/>
    <s v="OFF-AR-10003811"/>
    <s v="Office Supplies"/>
    <s v="Art"/>
    <s v="Newell 327"/>
    <n v="6.63"/>
    <n v="3"/>
    <n v="0"/>
    <n v="1.7901"/>
  </r>
  <r>
    <n v="1126"/>
    <s v="US-2011-147627"/>
    <x v="2"/>
    <x v="407"/>
    <d v="2011-01-27T00:00:00"/>
    <s v="Standard Class"/>
    <s v="HL-15040"/>
    <s v="Hunter Lopez"/>
    <s v="Consumer"/>
    <s v="United States"/>
    <s v="Jonesboro"/>
    <s v="Arkansas"/>
    <n v="72401"/>
    <s v="South"/>
    <s v="OFF-EN-10001539"/>
    <s v="Office Supplies"/>
    <s v="Envelopes"/>
    <s v="Staples"/>
    <n v="23.34"/>
    <n v="3"/>
    <n v="0"/>
    <n v="10.969799999999999"/>
  </r>
  <r>
    <n v="1127"/>
    <s v="US-2011-147627"/>
    <x v="2"/>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2-105970"/>
    <x v="1"/>
    <x v="56"/>
    <d v="2012-03-07T00:00:00"/>
    <s v="Standard Class"/>
    <s v="PA-19060"/>
    <s v="Pete Armstrong"/>
    <s v="Home Office"/>
    <s v="United States"/>
    <s v="Richmond"/>
    <s v="Indiana"/>
    <n v="47374"/>
    <s v="Central"/>
    <s v="OFF-AR-10003156"/>
    <s v="Office Supplies"/>
    <s v="Art"/>
    <s v="50 Colored Long Pencils"/>
    <n v="10.16"/>
    <n v="1"/>
    <n v="0"/>
    <n v="2.6416000000000004"/>
  </r>
  <r>
    <n v="1129"/>
    <s v="CA-2012-105970"/>
    <x v="1"/>
    <x v="56"/>
    <d v="2012-03-07T00:00:00"/>
    <s v="Standard Class"/>
    <s v="PA-19060"/>
    <s v="Pete Armstrong"/>
    <s v="Home Office"/>
    <s v="United States"/>
    <s v="Richmond"/>
    <s v="Indiana"/>
    <n v="47374"/>
    <s v="Central"/>
    <s v="OFF-EN-10001532"/>
    <s v="Office Supplies"/>
    <s v="Envelopes"/>
    <s v="Brown Kraft Recycled Envelopes"/>
    <n v="101.88"/>
    <n v="6"/>
    <n v="0"/>
    <n v="50.94"/>
  </r>
  <r>
    <n v="1130"/>
    <s v="CA-2013-112102"/>
    <x v="0"/>
    <x v="408"/>
    <d v="2013-04-17T00:00:00"/>
    <s v="Standard Class"/>
    <s v="BD-11605"/>
    <s v="Brian Dahlen"/>
    <s v="Consumer"/>
    <s v="United States"/>
    <s v="Springfield"/>
    <s v="Virginia"/>
    <n v="22153"/>
    <s v="South"/>
    <s v="FUR-TA-10004086"/>
    <s v="Furniture"/>
    <s v="Tables"/>
    <s v="KI Adjustable-Height Table"/>
    <n v="343.92"/>
    <n v="4"/>
    <n v="0"/>
    <n v="75.662399999999991"/>
  </r>
  <r>
    <n v="1131"/>
    <s v="CA-2013-112102"/>
    <x v="0"/>
    <x v="408"/>
    <d v="2013-04-17T00:00:00"/>
    <s v="Standard Class"/>
    <s v="BD-11605"/>
    <s v="Brian Dahlen"/>
    <s v="Consumer"/>
    <s v="United States"/>
    <s v="Springfield"/>
    <s v="Virginia"/>
    <n v="22153"/>
    <s v="South"/>
    <s v="OFF-PA-10000100"/>
    <s v="Office Supplies"/>
    <s v="Paper"/>
    <s v="Xerox 1945"/>
    <n v="40.99"/>
    <n v="1"/>
    <n v="0"/>
    <n v="20.085100000000001"/>
  </r>
  <r>
    <n v="1132"/>
    <s v="CA-2013-112102"/>
    <x v="0"/>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5"/>
  </r>
  <r>
    <n v="1133"/>
    <s v="US-2013-114776"/>
    <x v="0"/>
    <x v="409"/>
    <d v="2013-12-08T00:00:00"/>
    <s v="First Class"/>
    <s v="GG-14650"/>
    <s v="Greg Guthrie"/>
    <s v="Corporate"/>
    <s v="United States"/>
    <s v="Antioch"/>
    <s v="California"/>
    <n v="94509"/>
    <s v="West"/>
    <s v="OFF-PA-10004100"/>
    <s v="Office Supplies"/>
    <s v="Paper"/>
    <s v="Xerox 216"/>
    <n v="19.440000000000001"/>
    <n v="3"/>
    <n v="0"/>
    <n v="9.3312000000000008"/>
  </r>
  <r>
    <n v="1134"/>
    <s v="US-2013-134908"/>
    <x v="0"/>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3-134908"/>
    <x v="0"/>
    <x v="410"/>
    <d v="2013-06-10T00:00:00"/>
    <s v="Standard Class"/>
    <s v="JS-15940"/>
    <s v="Joni Sundaresam"/>
    <s v="Home Office"/>
    <s v="United States"/>
    <s v="Philadelphia"/>
    <s v="Pennsylvania"/>
    <n v="19134"/>
    <s v="East"/>
    <s v="OFF-LA-10000973"/>
    <s v="Office Supplies"/>
    <s v="Labels"/>
    <s v="Avery 502"/>
    <n v="7.5600000000000005"/>
    <n v="3"/>
    <n v="0.2"/>
    <n v="2.6459999999999995"/>
  </r>
  <r>
    <n v="1136"/>
    <s v="US-2013-148803"/>
    <x v="0"/>
    <x v="25"/>
    <d v="2013-12-12T00:00:00"/>
    <s v="Same Day"/>
    <s v="LR-16915"/>
    <s v="Lena Radford"/>
    <s v="Consumer"/>
    <s v="United States"/>
    <s v="Homestead"/>
    <s v="Florida"/>
    <n v="33030"/>
    <s v="South"/>
    <s v="OFF-ST-10001476"/>
    <s v="Office Supplies"/>
    <s v="Storage"/>
    <s v="Steel Personal Filing/Posting Tote"/>
    <n v="85.224000000000004"/>
    <n v="3"/>
    <n v="0.2"/>
    <n v="7.4571000000000041"/>
  </r>
  <r>
    <n v="1137"/>
    <s v="CA-2013-152170"/>
    <x v="0"/>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3-152170"/>
    <x v="0"/>
    <x v="396"/>
    <d v="2013-11-16T00:00:00"/>
    <s v="Second Class"/>
    <s v="FH-14275"/>
    <s v="Frank Hawley"/>
    <s v="Corporate"/>
    <s v="United States"/>
    <s v="La Porte"/>
    <s v="Indiana"/>
    <n v="46350"/>
    <s v="Central"/>
    <s v="OFF-AP-10002350"/>
    <s v="Office Supplies"/>
    <s v="Appliances"/>
    <s v="Belkin F9H710-06 7 Outlet SurgeMaster Surge Protector"/>
    <n v="37.68"/>
    <n v="2"/>
    <n v="0"/>
    <n v="10.5504"/>
  </r>
  <r>
    <n v="1139"/>
    <s v="CA-2013-152170"/>
    <x v="0"/>
    <x v="396"/>
    <d v="2013-11-16T00:00:00"/>
    <s v="Second Class"/>
    <s v="FH-14275"/>
    <s v="Frank Hawley"/>
    <s v="Corporate"/>
    <s v="United States"/>
    <s v="La Porte"/>
    <s v="Indiana"/>
    <n v="46350"/>
    <s v="Central"/>
    <s v="OFF-PA-10001763"/>
    <s v="Office Supplies"/>
    <s v="Paper"/>
    <s v="Xerox 1896"/>
    <n v="19.98"/>
    <n v="2"/>
    <n v="0"/>
    <n v="8.9909999999999997"/>
  </r>
  <r>
    <n v="1140"/>
    <s v="CA-2013-152170"/>
    <x v="0"/>
    <x v="396"/>
    <d v="2013-11-16T00:00:00"/>
    <s v="Second Class"/>
    <s v="FH-14275"/>
    <s v="Frank Hawley"/>
    <s v="Corporate"/>
    <s v="United States"/>
    <s v="La Porte"/>
    <s v="Indiana"/>
    <n v="46350"/>
    <s v="Central"/>
    <s v="OFF-AR-10003394"/>
    <s v="Office Supplies"/>
    <s v="Art"/>
    <s v="Newell 332"/>
    <n v="20.58"/>
    <n v="7"/>
    <n v="0"/>
    <n v="5.5566000000000004"/>
  </r>
  <r>
    <n v="1141"/>
    <s v="CA-2013-152170"/>
    <x v="0"/>
    <x v="396"/>
    <d v="2013-11-16T00:00:00"/>
    <s v="Second Class"/>
    <s v="FH-14275"/>
    <s v="Frank Hawley"/>
    <s v="Corporate"/>
    <s v="United States"/>
    <s v="La Porte"/>
    <s v="Indiana"/>
    <n v="46350"/>
    <s v="Central"/>
    <s v="OFF-BI-10002072"/>
    <s v="Office Supplies"/>
    <s v="Binders"/>
    <s v="Cardinal Slant-D Ring Binders"/>
    <n v="17.38"/>
    <n v="2"/>
    <n v="0"/>
    <n v="8.69"/>
  </r>
  <r>
    <n v="1142"/>
    <s v="CA-2011-146969"/>
    <x v="2"/>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1-146969"/>
    <x v="2"/>
    <x v="411"/>
    <d v="2011-10-03T00:00:00"/>
    <s v="Standard Class"/>
    <s v="AP-10915"/>
    <s v="Arthur Prichep"/>
    <s v="Consumer"/>
    <s v="United States"/>
    <s v="Los Angeles"/>
    <s v="California"/>
    <n v="90045"/>
    <s v="West"/>
    <s v="OFF-FA-10001561"/>
    <s v="Office Supplies"/>
    <s v="Fasteners"/>
    <s v="Stockwell Push Pins"/>
    <n v="8.7200000000000006"/>
    <n v="4"/>
    <n v="0"/>
    <n v="2.8776000000000002"/>
  </r>
  <r>
    <n v="1144"/>
    <s v="CA-2011-146969"/>
    <x v="2"/>
    <x v="411"/>
    <d v="2011-10-03T00:00:00"/>
    <s v="Standard Class"/>
    <s v="AP-10915"/>
    <s v="Arthur Prichep"/>
    <s v="Consumer"/>
    <s v="United States"/>
    <s v="Los Angeles"/>
    <s v="California"/>
    <n v="90045"/>
    <s v="West"/>
    <s v="OFF-PA-10002105"/>
    <s v="Office Supplies"/>
    <s v="Paper"/>
    <s v="Xerox 223"/>
    <n v="6.48"/>
    <n v="1"/>
    <n v="0"/>
    <n v="3.1104000000000003"/>
  </r>
  <r>
    <n v="1145"/>
    <s v="CA-2011-146969"/>
    <x v="2"/>
    <x v="411"/>
    <d v="2011-10-03T00:00:00"/>
    <s v="Standard Class"/>
    <s v="AP-10915"/>
    <s v="Arthur Prichep"/>
    <s v="Consumer"/>
    <s v="United States"/>
    <s v="Los Angeles"/>
    <s v="California"/>
    <n v="90045"/>
    <s v="West"/>
    <s v="TEC-MA-10004241"/>
    <s v="Technology"/>
    <s v="Machines"/>
    <s v="Star Micronics TSP800 TSP847IIU Receipt Printer"/>
    <n v="686.32"/>
    <n v="2"/>
    <n v="0.2"/>
    <n v="223.05399999999995"/>
  </r>
  <r>
    <n v="1146"/>
    <s v="CA-2011-146969"/>
    <x v="2"/>
    <x v="411"/>
    <d v="2011-10-03T00:00:00"/>
    <s v="Standard Class"/>
    <s v="AP-10915"/>
    <s v="Arthur Prichep"/>
    <s v="Consumer"/>
    <s v="United States"/>
    <s v="Los Angeles"/>
    <s v="California"/>
    <n v="90045"/>
    <s v="West"/>
    <s v="OFF-ST-10004340"/>
    <s v="Office Supplies"/>
    <s v="Storage"/>
    <s v="Fellowes Mobile File Cart, Black"/>
    <n v="62.18"/>
    <n v="1"/>
    <n v="0"/>
    <n v="16.788600000000002"/>
  </r>
  <r>
    <n v="1147"/>
    <s v="CA-2012-112452"/>
    <x v="1"/>
    <x v="388"/>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2-112452"/>
    <x v="1"/>
    <x v="388"/>
    <d v="2012-04-04T00:00:00"/>
    <s v="Same Day"/>
    <s v="NC-18340"/>
    <s v="Nat Carroll"/>
    <s v="Consumer"/>
    <s v="United States"/>
    <s v="Lansing"/>
    <s v="Michigan"/>
    <n v="48911"/>
    <s v="Central"/>
    <s v="OFF-FA-10000735"/>
    <s v="Office Supplies"/>
    <s v="Fasteners"/>
    <s v="Staples"/>
    <n v="5.84"/>
    <n v="2"/>
    <n v="0"/>
    <n v="2.6279999999999997"/>
  </r>
  <r>
    <n v="1149"/>
    <s v="CA-2012-112452"/>
    <x v="1"/>
    <x v="388"/>
    <d v="2012-04-04T00:00:00"/>
    <s v="Same Day"/>
    <s v="NC-18340"/>
    <s v="Nat Carroll"/>
    <s v="Consumer"/>
    <s v="United States"/>
    <s v="Lansing"/>
    <s v="Michigan"/>
    <n v="48911"/>
    <s v="Central"/>
    <s v="OFF-BI-10003350"/>
    <s v="Office Supplies"/>
    <s v="Binders"/>
    <s v="Acco Expandable Hanging Binders"/>
    <n v="12.76"/>
    <n v="2"/>
    <n v="0"/>
    <n v="5.8695999999999993"/>
  </r>
  <r>
    <n v="1150"/>
    <s v="CA-2012-112452"/>
    <x v="1"/>
    <x v="388"/>
    <d v="2012-04-04T00:00:00"/>
    <s v="Same Day"/>
    <s v="NC-18340"/>
    <s v="Nat Carroll"/>
    <s v="Consumer"/>
    <s v="United States"/>
    <s v="Lansing"/>
    <s v="Michigan"/>
    <n v="48911"/>
    <s v="Central"/>
    <s v="TEC-PH-10000307"/>
    <s v="Technology"/>
    <s v="Phones"/>
    <s v="Shocksock Galaxy S4 Armband"/>
    <n v="10.95"/>
    <n v="1"/>
    <n v="0"/>
    <n v="0.43799999999999883"/>
  </r>
  <r>
    <n v="1151"/>
    <s v="CA-2012-112452"/>
    <x v="1"/>
    <x v="388"/>
    <d v="2012-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2-113971"/>
    <x v="1"/>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4-160395"/>
    <x v="3"/>
    <x v="413"/>
    <d v="2014-01-07T00:00:00"/>
    <s v="Standard Class"/>
    <s v="KL-16555"/>
    <s v="Kelly Lampkin"/>
    <s v="Corporate"/>
    <s v="United States"/>
    <s v="Reno"/>
    <s v="Nevada"/>
    <n v="89502"/>
    <s v="West"/>
    <s v="OFF-AR-10003759"/>
    <s v="Office Supplies"/>
    <s v="Art"/>
    <s v="Crayola Anti Dust Chalk, 12/Pack"/>
    <n v="3.64"/>
    <n v="2"/>
    <n v="0"/>
    <n v="1.6379999999999999"/>
  </r>
  <r>
    <n v="1154"/>
    <s v="CA-2014-160395"/>
    <x v="3"/>
    <x v="413"/>
    <d v="2014-01-07T00:00:00"/>
    <s v="Standard Class"/>
    <s v="KL-16555"/>
    <s v="Kelly Lampkin"/>
    <s v="Corporate"/>
    <s v="United States"/>
    <s v="Reno"/>
    <s v="Nevada"/>
    <n v="89502"/>
    <s v="West"/>
    <s v="OFF-BI-10003984"/>
    <s v="Office Supplies"/>
    <s v="Binders"/>
    <s v="Lock-Up Easel 'Spel-Binder'"/>
    <n v="159.768"/>
    <n v="7"/>
    <n v="0.2"/>
    <n v="53.921700000000008"/>
  </r>
  <r>
    <n v="1155"/>
    <s v="CA-2011-136567"/>
    <x v="2"/>
    <x v="414"/>
    <d v="2011-12-21T00:00:00"/>
    <s v="First Class"/>
    <s v="PS-19045"/>
    <s v="Penelope Sewall"/>
    <s v="Home Office"/>
    <s v="United States"/>
    <s v="Harrisonburg"/>
    <s v="Virginia"/>
    <n v="22801"/>
    <s v="South"/>
    <s v="OFF-ST-10004337"/>
    <s v="Office Supplies"/>
    <s v="Storage"/>
    <s v="SAFCO Commercial Wire Shelving, 72h"/>
    <n v="122.48"/>
    <n v="2"/>
    <n v="0"/>
    <n v="0"/>
  </r>
  <r>
    <n v="1156"/>
    <s v="CA-2011-136567"/>
    <x v="2"/>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1-136567"/>
    <x v="2"/>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1-136567"/>
    <x v="2"/>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3-149314"/>
    <x v="0"/>
    <x v="415"/>
    <d v="2013-07-08T00:00:00"/>
    <s v="Second Class"/>
    <s v="GB-14530"/>
    <s v="George Bell"/>
    <s v="Corporate"/>
    <s v="United States"/>
    <s v="Los Angeles"/>
    <s v="California"/>
    <n v="90004"/>
    <s v="West"/>
    <s v="FUR-CH-10002126"/>
    <s v="Furniture"/>
    <s v="Chairs"/>
    <s v="Hon Deluxe Fabric Upholstered Stacking Chairs"/>
    <n v="195.184"/>
    <n v="1"/>
    <n v="0.2"/>
    <n v="19.518400000000007"/>
  </r>
  <r>
    <n v="1160"/>
    <s v="CA-2014-147039"/>
    <x v="3"/>
    <x v="222"/>
    <d v="2014-07-05T00:00:00"/>
    <s v="Standard Class"/>
    <s v="AA-10315"/>
    <s v="Alex Avila"/>
    <s v="Consumer"/>
    <s v="United States"/>
    <s v="Minneapolis"/>
    <s v="Minnesota"/>
    <n v="55407"/>
    <s v="Central"/>
    <s v="OFF-AP-10000576"/>
    <s v="Office Supplies"/>
    <s v="Appliances"/>
    <s v="Belkin 325VA UPS Surge Protector, 6'"/>
    <n v="362.94"/>
    <n v="3"/>
    <n v="0"/>
    <n v="90.735000000000014"/>
  </r>
  <r>
    <n v="1161"/>
    <s v="CA-2014-147039"/>
    <x v="3"/>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1-126522"/>
    <x v="2"/>
    <x v="416"/>
    <d v="2011-09-05T00:00:00"/>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1-127964"/>
    <x v="2"/>
    <x v="223"/>
    <d v="2011-03-08T00:00:00"/>
    <s v="Standard Class"/>
    <s v="AP-10720"/>
    <s v="Anne Pryor"/>
    <s v="Home Office"/>
    <s v="United States"/>
    <s v="New York City"/>
    <s v="New York"/>
    <n v="10035"/>
    <s v="East"/>
    <s v="TEC-PH-10004700"/>
    <s v="Technology"/>
    <s v="Phones"/>
    <s v="PowerGen Dual USB Car Charger"/>
    <n v="9.99"/>
    <n v="1"/>
    <n v="0"/>
    <n v="4.5953999999999997"/>
  </r>
  <r>
    <n v="1164"/>
    <s v="CA-2011-127964"/>
    <x v="2"/>
    <x v="223"/>
    <d v="2011-03-08T00:00:00"/>
    <s v="Standard Class"/>
    <s v="AP-10720"/>
    <s v="Anne Pryor"/>
    <s v="Home Office"/>
    <s v="United States"/>
    <s v="New York City"/>
    <s v="New York"/>
    <n v="10035"/>
    <s v="East"/>
    <s v="OFF-BI-10004593"/>
    <s v="Office Supplies"/>
    <s v="Binders"/>
    <s v="Ibico Laser Imprintable Binding System Covers"/>
    <n v="125.76"/>
    <n v="3"/>
    <n v="0.2"/>
    <n v="40.872"/>
  </r>
  <r>
    <n v="1165"/>
    <s v="CA-2011-127964"/>
    <x v="2"/>
    <x v="223"/>
    <d v="2011-03-08T00:00:00"/>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1-117709"/>
    <x v="2"/>
    <x v="417"/>
    <d v="2011-05-08T00:00:00"/>
    <s v="Standard Class"/>
    <s v="PM-18940"/>
    <s v="Paul MacIntyre"/>
    <s v="Consumer"/>
    <s v="United States"/>
    <s v="Jackson"/>
    <s v="Michigan"/>
    <n v="49201"/>
    <s v="Central"/>
    <s v="OFF-BI-10001294"/>
    <s v="Office Supplies"/>
    <s v="Binders"/>
    <s v="Fellowes Binding Cases"/>
    <n v="46.8"/>
    <n v="4"/>
    <n v="0"/>
    <n v="21.059999999999995"/>
  </r>
  <r>
    <n v="1167"/>
    <s v="CA-2012-125416"/>
    <x v="1"/>
    <x v="121"/>
    <d v="2012-11-02T00:00:00"/>
    <s v="Same Day"/>
    <s v="KC-16540"/>
    <s v="Kelly Collister"/>
    <s v="Consumer"/>
    <s v="United States"/>
    <s v="Seattle"/>
    <s v="Washington"/>
    <n v="98115"/>
    <s v="West"/>
    <s v="TEC-AC-10001552"/>
    <s v="Technology"/>
    <s v="Accessories"/>
    <s v="Logitech K350 2.4Ghz Wireless Keyboard"/>
    <n v="447.93"/>
    <n v="9"/>
    <n v="0"/>
    <n v="49.272299999999987"/>
  </r>
  <r>
    <n v="1168"/>
    <s v="CA-2014-145226"/>
    <x v="3"/>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4-145226"/>
    <x v="3"/>
    <x v="166"/>
    <d v="2014-12-11T00:00:00"/>
    <s v="Second Class"/>
    <s v="DL-13315"/>
    <s v="Delfina Latchford"/>
    <s v="Consumer"/>
    <s v="United States"/>
    <s v="New York City"/>
    <s v="New York"/>
    <n v="10035"/>
    <s v="East"/>
    <s v="OFF-ST-10004123"/>
    <s v="Office Supplies"/>
    <s v="Storage"/>
    <s v="Safco Industrial Wire Shelving System"/>
    <n v="272.94"/>
    <n v="3"/>
    <n v="0"/>
    <n v="0"/>
  </r>
  <r>
    <n v="1170"/>
    <s v="CA-2014-145226"/>
    <x v="3"/>
    <x v="166"/>
    <d v="2014-12-11T00:00:00"/>
    <s v="Second Class"/>
    <s v="DL-13315"/>
    <s v="Delfina Latchford"/>
    <s v="Consumer"/>
    <s v="United States"/>
    <s v="New York City"/>
    <s v="New York"/>
    <n v="10035"/>
    <s v="East"/>
    <s v="OFF-PA-10003172"/>
    <s v="Office Supplies"/>
    <s v="Paper"/>
    <s v="Xerox 1996"/>
    <n v="19.440000000000001"/>
    <n v="3"/>
    <n v="0"/>
    <n v="9.3312000000000008"/>
  </r>
  <r>
    <n v="1171"/>
    <s v="CA-2014-145226"/>
    <x v="3"/>
    <x v="166"/>
    <d v="2014-12-11T00:00:00"/>
    <s v="Second Class"/>
    <s v="DL-13315"/>
    <s v="Delfina Latchford"/>
    <s v="Consumer"/>
    <s v="United States"/>
    <s v="New York City"/>
    <s v="New York"/>
    <n v="10035"/>
    <s v="East"/>
    <s v="OFF-ST-10002352"/>
    <s v="Office Supplies"/>
    <s v="Storage"/>
    <s v="Iris Project Case"/>
    <n v="31.92"/>
    <n v="4"/>
    <n v="0"/>
    <n v="8.299199999999999"/>
  </r>
  <r>
    <n v="1172"/>
    <s v="US-2011-100279"/>
    <x v="2"/>
    <x v="418"/>
    <d v="2011-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1-158064"/>
    <x v="2"/>
    <x v="419"/>
    <d v="2011-04-25T00:00:00"/>
    <s v="Standard Class"/>
    <s v="AA-10375"/>
    <s v="Allen Armold"/>
    <s v="Consumer"/>
    <s v="United States"/>
    <s v="Los Angeles"/>
    <s v="California"/>
    <n v="90008"/>
    <s v="West"/>
    <s v="OFF-BI-10002976"/>
    <s v="Office Supplies"/>
    <s v="Binders"/>
    <s v="ACCOHIDE Binder by Acco"/>
    <n v="16.520000000000003"/>
    <n v="5"/>
    <n v="0.2"/>
    <n v="5.5754999999999999"/>
  </r>
  <r>
    <n v="1174"/>
    <s v="US-2012-104430"/>
    <x v="1"/>
    <x v="420"/>
    <d v="2012-10-26T00:00:00"/>
    <s v="Standard Class"/>
    <s v="LT-17110"/>
    <s v="Liz Thompson"/>
    <s v="Consumer"/>
    <s v="United States"/>
    <s v="Bloomington"/>
    <s v="Illinois"/>
    <n v="61701"/>
    <s v="Central"/>
    <s v="OFF-BI-10000301"/>
    <s v="Office Supplies"/>
    <s v="Binders"/>
    <s v="GBC Instant Report Kit"/>
    <n v="5.1759999999999984"/>
    <n v="4"/>
    <n v="0.8"/>
    <n v="-7.7640000000000011"/>
  </r>
  <r>
    <n v="1175"/>
    <s v="CA-2012-132080"/>
    <x v="1"/>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3-161207"/>
    <x v="0"/>
    <x v="48"/>
    <d v="2013-09-04T00:00:00"/>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1-120243"/>
    <x v="2"/>
    <x v="422"/>
    <d v="2011-12-30T00:00:00"/>
    <s v="Second Class"/>
    <s v="AT-10435"/>
    <s v="Alyssa Tate"/>
    <s v="Home Office"/>
    <s v="United States"/>
    <s v="Los Angeles"/>
    <s v="California"/>
    <n v="90004"/>
    <s v="West"/>
    <s v="OFF-LA-10004425"/>
    <s v="Office Supplies"/>
    <s v="Labels"/>
    <s v="Staples"/>
    <n v="11.56"/>
    <n v="4"/>
    <n v="0"/>
    <n v="5.4332000000000003"/>
  </r>
  <r>
    <n v="1178"/>
    <s v="CA-2013-113621"/>
    <x v="0"/>
    <x v="49"/>
    <d v="2013-12-06T00:00:00"/>
    <s v="Standard Class"/>
    <s v="JE-15745"/>
    <s v="Joel Eaton"/>
    <s v="Consumer"/>
    <s v="United States"/>
    <s v="Rockville"/>
    <s v="Maryland"/>
    <n v="20852"/>
    <s v="East"/>
    <s v="FUR-CH-10001270"/>
    <s v="Furniture"/>
    <s v="Chairs"/>
    <s v="Harbour Creations Steel Folding Chair"/>
    <n v="172.5"/>
    <n v="2"/>
    <n v="0"/>
    <n v="51.749999999999986"/>
  </r>
  <r>
    <n v="1179"/>
    <s v="CA-2013-113621"/>
    <x v="0"/>
    <x v="49"/>
    <d v="2013-12-06T00:00:00"/>
    <s v="Standard Class"/>
    <s v="JE-15745"/>
    <s v="Joel Eaton"/>
    <s v="Consumer"/>
    <s v="United States"/>
    <s v="Rockville"/>
    <s v="Maryland"/>
    <n v="20852"/>
    <s v="East"/>
    <s v="TEC-PH-10003931"/>
    <s v="Technology"/>
    <s v="Phones"/>
    <s v="JBL Micro Wireless Portable Bluetooth Speaker"/>
    <n v="179.97"/>
    <n v="3"/>
    <n v="0"/>
    <n v="44.992500000000007"/>
  </r>
  <r>
    <n v="1180"/>
    <s v="CA-2013-168081"/>
    <x v="0"/>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1-128146"/>
    <x v="2"/>
    <x v="261"/>
    <d v="2011-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1-128146"/>
    <x v="2"/>
    <x v="261"/>
    <d v="2011-06-25T00:00:00"/>
    <s v="Standard Class"/>
    <s v="DB-13060"/>
    <s v="Dave Brooks"/>
    <s v="Consumer"/>
    <s v="United States"/>
    <s v="Lakewood"/>
    <s v="New Jersey"/>
    <n v="8701"/>
    <s v="East"/>
    <s v="OFF-AR-10001919"/>
    <s v="Office Supplies"/>
    <s v="Art"/>
    <s v="OIC #2 Pencils, Medium Soft"/>
    <n v="3.76"/>
    <n v="2"/>
    <n v="0"/>
    <n v="1.0903999999999998"/>
  </r>
  <r>
    <n v="1183"/>
    <s v="CA-2014-138779"/>
    <x v="3"/>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4-138779"/>
    <x v="3"/>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1-127131"/>
    <x v="2"/>
    <x v="156"/>
    <d v="2011-11-30T00:00:00"/>
    <s v="Standard Class"/>
    <s v="HR-14830"/>
    <s v="Harold Ryan"/>
    <s v="Corporate"/>
    <s v="United States"/>
    <s v="Seattle"/>
    <s v="Washington"/>
    <n v="98103"/>
    <s v="West"/>
    <s v="OFF-BI-10004656"/>
    <s v="Office Supplies"/>
    <s v="Binders"/>
    <s v="Peel &amp; Stick Add-On Corner Pockets"/>
    <n v="12.096000000000002"/>
    <n v="7"/>
    <n v="0.2"/>
    <n v="4.2335999999999991"/>
  </r>
  <r>
    <n v="1186"/>
    <s v="CA-2011-127131"/>
    <x v="2"/>
    <x v="156"/>
    <d v="2011-11-30T00:00:00"/>
    <s v="Standard Class"/>
    <s v="HR-14830"/>
    <s v="Harold Ryan"/>
    <s v="Corporate"/>
    <s v="United States"/>
    <s v="Seattle"/>
    <s v="Washington"/>
    <n v="98103"/>
    <s v="West"/>
    <s v="OFF-ST-10002344"/>
    <s v="Office Supplies"/>
    <s v="Storage"/>
    <s v="Carina 42&quot;Hx23 3/4&quot;W Media Storage Unit"/>
    <n v="485.88"/>
    <n v="6"/>
    <n v="0"/>
    <n v="9.7176000000000329"/>
  </r>
  <r>
    <n v="1187"/>
    <s v="CA-2011-127131"/>
    <x v="2"/>
    <x v="156"/>
    <d v="2011-11-30T00:00:00"/>
    <s v="Standard Class"/>
    <s v="HR-14830"/>
    <s v="Harold Ryan"/>
    <s v="Corporate"/>
    <s v="United States"/>
    <s v="Seattle"/>
    <s v="Washington"/>
    <n v="98103"/>
    <s v="West"/>
    <s v="OFF-PA-10001800"/>
    <s v="Office Supplies"/>
    <s v="Paper"/>
    <s v="Xerox 220"/>
    <n v="25.92"/>
    <n v="4"/>
    <n v="0"/>
    <n v="12.441600000000001"/>
  </r>
  <r>
    <n v="1188"/>
    <s v="CA-2011-127131"/>
    <x v="2"/>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4-117212"/>
    <x v="3"/>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4-117212"/>
    <x v="3"/>
    <x v="425"/>
    <d v="2014-03-01T00:00:00"/>
    <s v="Second Class"/>
    <s v="BT-11530"/>
    <s v="Bradley Talbott"/>
    <s v="Home Office"/>
    <s v="United States"/>
    <s v="Los Angeles"/>
    <s v="California"/>
    <n v="90036"/>
    <s v="West"/>
    <s v="TEC-PH-10004447"/>
    <s v="Technology"/>
    <s v="Phones"/>
    <s v="Toshiba IPT2010-SD IP Telephone"/>
    <n v="889.53600000000006"/>
    <n v="8"/>
    <n v="0.2"/>
    <n v="66.715199999999982"/>
  </r>
  <r>
    <n v="1191"/>
    <s v="CA-2014-117212"/>
    <x v="3"/>
    <x v="425"/>
    <d v="2014-03-01T00:00:00"/>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4-117212"/>
    <x v="3"/>
    <x v="425"/>
    <d v="2014-03-01T00:00:00"/>
    <s v="Second Class"/>
    <s v="BT-11530"/>
    <s v="Bradley Talbott"/>
    <s v="Home Office"/>
    <s v="United States"/>
    <s v="Los Angeles"/>
    <s v="California"/>
    <n v="90036"/>
    <s v="West"/>
    <s v="OFF-PA-10001970"/>
    <s v="Office Supplies"/>
    <s v="Paper"/>
    <s v="Xerox 1908"/>
    <n v="223.92"/>
    <n v="4"/>
    <n v="0"/>
    <n v="109.7208"/>
  </r>
  <r>
    <n v="1193"/>
    <s v="CA-2014-117212"/>
    <x v="3"/>
    <x v="425"/>
    <d v="2014-03-01T00:00:00"/>
    <s v="Second Class"/>
    <s v="BT-11530"/>
    <s v="Bradley Talbott"/>
    <s v="Home Office"/>
    <s v="United States"/>
    <s v="Los Angeles"/>
    <s v="California"/>
    <n v="90036"/>
    <s v="West"/>
    <s v="OFF-PA-10000682"/>
    <s v="Office Supplies"/>
    <s v="Paper"/>
    <s v="Xerox 1924"/>
    <n v="23.12"/>
    <n v="4"/>
    <n v="0"/>
    <n v="11.328800000000001"/>
  </r>
  <r>
    <n v="1194"/>
    <s v="US-2012-130519"/>
    <x v="1"/>
    <x v="426"/>
    <d v="2012-09-15T00:00:00"/>
    <s v="Same Day"/>
    <s v="NG-18355"/>
    <s v="Nat Gilpin"/>
    <s v="Corporate"/>
    <s v="United States"/>
    <s v="Coral Springs"/>
    <s v="Florida"/>
    <n v="33065"/>
    <s v="South"/>
    <s v="OFF-PA-10001937"/>
    <s v="Office Supplies"/>
    <s v="Paper"/>
    <s v="Xerox 21"/>
    <n v="15.552000000000003"/>
    <n v="3"/>
    <n v="0.2"/>
    <n v="5.4432"/>
  </r>
  <r>
    <n v="1195"/>
    <s v="US-2012-130519"/>
    <x v="1"/>
    <x v="426"/>
    <d v="2012-09-15T00:00:00"/>
    <s v="Same Day"/>
    <s v="NG-18355"/>
    <s v="Nat Gilpin"/>
    <s v="Corporate"/>
    <s v="United States"/>
    <s v="Coral Springs"/>
    <s v="Florida"/>
    <n v="33065"/>
    <s v="South"/>
    <s v="FUR-FU-10002268"/>
    <s v="Furniture"/>
    <s v="Furnishings"/>
    <s v="Ultra Door Push Plate"/>
    <n v="15.712000000000002"/>
    <n v="4"/>
    <n v="0.2"/>
    <n v="2.553199999999999"/>
  </r>
  <r>
    <n v="1196"/>
    <s v="US-2012-130519"/>
    <x v="1"/>
    <x v="426"/>
    <d v="2012-09-15T00:00:00"/>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2-130519"/>
    <x v="1"/>
    <x v="426"/>
    <d v="2012-09-15T00:00:00"/>
    <s v="Same Day"/>
    <s v="NG-18355"/>
    <s v="Nat Gilpin"/>
    <s v="Corporate"/>
    <s v="United States"/>
    <s v="Coral Springs"/>
    <s v="Florida"/>
    <n v="33065"/>
    <s v="South"/>
    <s v="FUR-FU-10003394"/>
    <s v="Furniture"/>
    <s v="Furnishings"/>
    <s v="Tenex &quot;The Solids&quot; Textured Chair Mats"/>
    <n v="55.967999999999996"/>
    <n v="1"/>
    <n v="0.2"/>
    <n v="-2.098800000000006"/>
  </r>
  <r>
    <n v="1198"/>
    <s v="CA-2013-130946"/>
    <x v="0"/>
    <x v="143"/>
    <d v="2013-04-13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3-130946"/>
    <x v="0"/>
    <x v="143"/>
    <d v="2013-04-13T00:00:00"/>
    <s v="Standard Class"/>
    <s v="ZC-21910"/>
    <s v="Zuschuss Carroll"/>
    <s v="Consumer"/>
    <s v="United States"/>
    <s v="Houston"/>
    <s v="Texas"/>
    <n v="77041"/>
    <s v="Central"/>
    <s v="FUR-CH-10004540"/>
    <s v="Furniture"/>
    <s v="Chairs"/>
    <s v="Global Chrome Stack Chair"/>
    <n v="95.983999999999995"/>
    <n v="4"/>
    <n v="0.3"/>
    <n v="-4.1135999999999981"/>
  </r>
  <r>
    <n v="1200"/>
    <s v="CA-2013-130946"/>
    <x v="0"/>
    <x v="143"/>
    <d v="2013-04-13T00:00:00"/>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3-114727"/>
    <x v="0"/>
    <x v="427"/>
    <d v="2013-07-25T00:00:00"/>
    <s v="Standard Class"/>
    <s v="LS-16945"/>
    <s v="Linda Southworth"/>
    <s v="Corporate"/>
    <s v="United States"/>
    <s v="Denver"/>
    <s v="Colorado"/>
    <n v="80219"/>
    <s v="West"/>
    <s v="FUR-CH-10002335"/>
    <s v="Furniture"/>
    <s v="Chairs"/>
    <s v="Hon GuestStacker Chair"/>
    <n v="544.00800000000004"/>
    <n v="3"/>
    <n v="0.2"/>
    <n v="40.800600000000003"/>
  </r>
  <r>
    <n v="1202"/>
    <s v="CA-2013-114727"/>
    <x v="0"/>
    <x v="427"/>
    <d v="2013-07-25T00:00:00"/>
    <s v="Standard Class"/>
    <s v="LS-16945"/>
    <s v="Linda Southworth"/>
    <s v="Corporate"/>
    <s v="United States"/>
    <s v="Denver"/>
    <s v="Colorado"/>
    <n v="80219"/>
    <s v="West"/>
    <s v="OFF-BI-10004967"/>
    <s v="Office Supplies"/>
    <s v="Binders"/>
    <s v="Round Ring Binders"/>
    <n v="1.8720000000000003"/>
    <n v="3"/>
    <n v="0.7"/>
    <n v="-1.4352"/>
  </r>
  <r>
    <n v="1203"/>
    <s v="CA-2013-114727"/>
    <x v="0"/>
    <x v="427"/>
    <d v="2013-07-25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3-114727"/>
    <x v="0"/>
    <x v="427"/>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3-114727"/>
    <x v="0"/>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4-133235"/>
    <x v="3"/>
    <x v="378"/>
    <d v="2014-08-05T00:00:00"/>
    <s v="First Class"/>
    <s v="LH-16750"/>
    <s v="Larry Hughes"/>
    <s v="Consumer"/>
    <s v="United States"/>
    <s v="Charlotte"/>
    <s v="North Carolina"/>
    <n v="28205"/>
    <s v="South"/>
    <s v="TEC-PH-10002660"/>
    <s v="Technology"/>
    <s v="Phones"/>
    <s v="Nortel Networks T7316 E Nt8 B27"/>
    <n v="271.95999999999998"/>
    <n v="5"/>
    <n v="0.2"/>
    <n v="16.997500000000016"/>
  </r>
  <r>
    <n v="1207"/>
    <s v="CA-2013-137050"/>
    <x v="0"/>
    <x v="216"/>
    <d v="2013-07-19T00:00:00"/>
    <s v="Second Class"/>
    <s v="SW-20755"/>
    <s v="Steven Ward"/>
    <s v="Corporate"/>
    <s v="United States"/>
    <s v="New York City"/>
    <s v="New York"/>
    <n v="10009"/>
    <s v="East"/>
    <s v="OFF-ST-10004634"/>
    <s v="Office Supplies"/>
    <s v="Storage"/>
    <s v="Personal Folder Holder, Ebony"/>
    <n v="11.21"/>
    <n v="1"/>
    <n v="0"/>
    <n v="3.3629999999999995"/>
  </r>
  <r>
    <n v="1208"/>
    <s v="CA-2013-137050"/>
    <x v="0"/>
    <x v="216"/>
    <d v="2013-07-19T00:00:00"/>
    <s v="Second Class"/>
    <s v="SW-20755"/>
    <s v="Steven Ward"/>
    <s v="Corporate"/>
    <s v="United States"/>
    <s v="New York City"/>
    <s v="New York"/>
    <n v="10009"/>
    <s v="East"/>
    <s v="OFF-BI-10002160"/>
    <s v="Office Supplies"/>
    <s v="Binders"/>
    <s v="Acco Hanging Data Binders"/>
    <n v="9.1440000000000001"/>
    <n v="3"/>
    <n v="0.2"/>
    <n v="3.2003999999999997"/>
  </r>
  <r>
    <n v="1209"/>
    <s v="CA-2013-137050"/>
    <x v="0"/>
    <x v="216"/>
    <d v="2013-07-19T00:00:00"/>
    <s v="Second Class"/>
    <s v="SW-20755"/>
    <s v="Steven Ward"/>
    <s v="Corporate"/>
    <s v="United States"/>
    <s v="New York City"/>
    <s v="New York"/>
    <n v="10009"/>
    <s v="East"/>
    <s v="OFF-FA-10002988"/>
    <s v="Office Supplies"/>
    <s v="Fasteners"/>
    <s v="Ideal Clamps"/>
    <n v="14.069999999999999"/>
    <n v="7"/>
    <n v="0"/>
    <n v="6.8942999999999994"/>
  </r>
  <r>
    <n v="1210"/>
    <s v="CA-2013-137050"/>
    <x v="0"/>
    <x v="216"/>
    <d v="2013-07-19T00:00:00"/>
    <s v="Second Class"/>
    <s v="SW-20755"/>
    <s v="Steven Ward"/>
    <s v="Corporate"/>
    <s v="United States"/>
    <s v="New York City"/>
    <s v="New York"/>
    <n v="10009"/>
    <s v="East"/>
    <s v="OFF-AR-10004999"/>
    <s v="Office Supplies"/>
    <s v="Art"/>
    <s v="Newell 315"/>
    <n v="41.86"/>
    <n v="7"/>
    <n v="0"/>
    <n v="10.465"/>
  </r>
  <r>
    <n v="1211"/>
    <s v="CA-2013-137050"/>
    <x v="0"/>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3-137050"/>
    <x v="0"/>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4-118087"/>
    <x v="3"/>
    <x v="428"/>
    <d v="2014-09-14T00:00:00"/>
    <s v="Standard Class"/>
    <s v="SP-20620"/>
    <s v="Stefania Perrino"/>
    <s v="Corporate"/>
    <s v="United States"/>
    <s v="Philadelphia"/>
    <s v="Pennsylvania"/>
    <n v="19134"/>
    <s v="East"/>
    <s v="FUR-CH-10004860"/>
    <s v="Furniture"/>
    <s v="Chairs"/>
    <s v="Global Low Back Tilter Chair"/>
    <n v="141.37199999999999"/>
    <n v="2"/>
    <n v="0.3"/>
    <n v="-48.470400000000019"/>
  </r>
  <r>
    <n v="1214"/>
    <s v="US-2014-118087"/>
    <x v="3"/>
    <x v="428"/>
    <d v="2014-09-14T00:00:00"/>
    <s v="Standard Class"/>
    <s v="SP-20620"/>
    <s v="Stefania Perrino"/>
    <s v="Corporate"/>
    <s v="United States"/>
    <s v="Philadelphia"/>
    <s v="Pennsylvania"/>
    <n v="19134"/>
    <s v="East"/>
    <s v="OFF-BI-10002432"/>
    <s v="Office Supplies"/>
    <s v="Binders"/>
    <s v="Wilson Jones Standard D-Ring Binders"/>
    <n v="3.036"/>
    <n v="2"/>
    <n v="0.7"/>
    <n v="-2.3275999999999994"/>
  </r>
  <r>
    <n v="1215"/>
    <s v="US-2014-118087"/>
    <x v="3"/>
    <x v="428"/>
    <d v="2014-09-14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4-118087"/>
    <x v="3"/>
    <x v="428"/>
    <d v="2014-09-14T00:00:00"/>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4-118087"/>
    <x v="3"/>
    <x v="428"/>
    <d v="2014-09-14T00:00:00"/>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4-118087"/>
    <x v="3"/>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4-118087"/>
    <x v="3"/>
    <x v="428"/>
    <d v="2014-09-14T00:00:00"/>
    <s v="Standard Class"/>
    <s v="SP-20620"/>
    <s v="Stefania Perrino"/>
    <s v="Corporate"/>
    <s v="United States"/>
    <s v="Philadelphia"/>
    <s v="Pennsylvania"/>
    <n v="19134"/>
    <s v="East"/>
    <s v="TEC-PH-10002200"/>
    <s v="Technology"/>
    <s v="Phones"/>
    <s v="Samsung Galaxy Note 2"/>
    <n v="1931.9579999999999"/>
    <n v="7"/>
    <n v="0.4"/>
    <n v="-386.3915999999997"/>
  </r>
  <r>
    <n v="1221"/>
    <s v="CA-2011-110184"/>
    <x v="2"/>
    <x v="136"/>
    <d v="2011-07-16T00:00:00"/>
    <s v="Standard Class"/>
    <s v="BF-11170"/>
    <s v="Ben Ferrer"/>
    <s v="Home Office"/>
    <s v="United States"/>
    <s v="Los Angeles"/>
    <s v="California"/>
    <n v="90036"/>
    <s v="West"/>
    <s v="OFF-ST-10000107"/>
    <s v="Office Supplies"/>
    <s v="Storage"/>
    <s v="Fellowes Super Stor/Drawer"/>
    <n v="249.75"/>
    <n v="9"/>
    <n v="0"/>
    <n v="44.954999999999977"/>
  </r>
  <r>
    <n v="1222"/>
    <s v="CA-2011-110184"/>
    <x v="2"/>
    <x v="136"/>
    <d v="2011-07-16T00:00:00"/>
    <s v="Standard Class"/>
    <s v="BF-11170"/>
    <s v="Ben Ferrer"/>
    <s v="Home Office"/>
    <s v="United States"/>
    <s v="Los Angeles"/>
    <s v="California"/>
    <n v="90036"/>
    <s v="West"/>
    <s v="TEC-PH-10000439"/>
    <s v="Technology"/>
    <s v="Phones"/>
    <s v="GE DSL Phone Line Filter"/>
    <n v="255.93600000000004"/>
    <n v="8"/>
    <n v="0.2"/>
    <n v="28.792799999999971"/>
  </r>
  <r>
    <n v="1223"/>
    <s v="CA-2013-126004"/>
    <x v="0"/>
    <x v="429"/>
    <d v="2013-12-06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3-126004"/>
    <x v="0"/>
    <x v="429"/>
    <d v="2013-12-06T00:00:00"/>
    <s v="First Class"/>
    <s v="BM-11140"/>
    <s v="Becky Martin"/>
    <s v="Consumer"/>
    <s v="United States"/>
    <s v="New York City"/>
    <s v="New York"/>
    <n v="10024"/>
    <s v="East"/>
    <s v="TEC-AC-10001432"/>
    <s v="Technology"/>
    <s v="Accessories"/>
    <s v="Enermax Aurora Lite Keyboard"/>
    <n v="78.150000000000006"/>
    <n v="1"/>
    <n v="0"/>
    <n v="34.38600000000001"/>
  </r>
  <r>
    <n v="1225"/>
    <s v="CA-2013-126004"/>
    <x v="0"/>
    <x v="429"/>
    <d v="2013-12-06T00:00:00"/>
    <s v="First Class"/>
    <s v="BM-11140"/>
    <s v="Becky Martin"/>
    <s v="Consumer"/>
    <s v="United States"/>
    <s v="New York City"/>
    <s v="New York"/>
    <n v="10024"/>
    <s v="East"/>
    <s v="OFF-BI-10004656"/>
    <s v="Office Supplies"/>
    <s v="Binders"/>
    <s v="Peel &amp; Stick Add-On Corner Pockets"/>
    <n v="1.7280000000000002"/>
    <n v="1"/>
    <n v="0.2"/>
    <n v="0.60479999999999989"/>
  </r>
  <r>
    <n v="1226"/>
    <s v="CA-2013-126004"/>
    <x v="0"/>
    <x v="429"/>
    <d v="2013-12-06T00:00:00"/>
    <s v="First Class"/>
    <s v="BM-11140"/>
    <s v="Becky Martin"/>
    <s v="Consumer"/>
    <s v="United States"/>
    <s v="New York City"/>
    <s v="New York"/>
    <n v="10024"/>
    <s v="East"/>
    <s v="OFF-PA-10001685"/>
    <s v="Office Supplies"/>
    <s v="Paper"/>
    <s v="Staples"/>
    <n v="40.56"/>
    <n v="4"/>
    <n v="0"/>
    <n v="19.874400000000001"/>
  </r>
  <r>
    <n v="1227"/>
    <s v="CA-2013-126004"/>
    <x v="0"/>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4"/>
  </r>
  <r>
    <n v="1228"/>
    <s v="CA-2013-126004"/>
    <x v="0"/>
    <x v="429"/>
    <d v="2013-12-06T00:00:00"/>
    <s v="First Class"/>
    <s v="BM-11140"/>
    <s v="Becky Martin"/>
    <s v="Consumer"/>
    <s v="United States"/>
    <s v="New York City"/>
    <s v="New York"/>
    <n v="10024"/>
    <s v="East"/>
    <s v="OFF-ST-10000676"/>
    <s v="Office Supplies"/>
    <s v="Storage"/>
    <s v="Fellowes Econo/Stor Drawers"/>
    <n v="193.86"/>
    <n v="2"/>
    <n v="0"/>
    <n v="11.631599999999992"/>
  </r>
  <r>
    <n v="1229"/>
    <s v="CA-2014-100013"/>
    <x v="3"/>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4-100013"/>
    <x v="3"/>
    <x v="44"/>
    <d v="2014-11-12T00:00:00"/>
    <s v="Standard Class"/>
    <s v="ZC-21910"/>
    <s v="Zuschuss Carroll"/>
    <s v="Consumer"/>
    <s v="United States"/>
    <s v="Los Angeles"/>
    <s v="California"/>
    <n v="90045"/>
    <s v="West"/>
    <s v="FUR-FU-10001424"/>
    <s v="Furniture"/>
    <s v="Furnishings"/>
    <s v="Dax Clear Box Frame"/>
    <n v="8.73"/>
    <n v="1"/>
    <n v="0"/>
    <n v="2.9681999999999995"/>
  </r>
  <r>
    <n v="1231"/>
    <s v="CA-2014-100013"/>
    <x v="3"/>
    <x v="44"/>
    <d v="2014-11-12T00:00:00"/>
    <s v="Standard Class"/>
    <s v="ZC-21910"/>
    <s v="Zuschuss Carroll"/>
    <s v="Consumer"/>
    <s v="United States"/>
    <s v="Los Angeles"/>
    <s v="California"/>
    <n v="90045"/>
    <s v="West"/>
    <s v="OFF-AR-10001022"/>
    <s v="Office Supplies"/>
    <s v="Art"/>
    <s v="SANFORD Liquid Accent Tank-Style Highlighters"/>
    <n v="5.68"/>
    <n v="2"/>
    <n v="0"/>
    <n v="1.7607999999999997"/>
  </r>
  <r>
    <n v="1232"/>
    <s v="CA-2012-132570"/>
    <x v="1"/>
    <x v="89"/>
    <d v="2012-11-02T00:00:00"/>
    <s v="Second Class"/>
    <s v="KT-16480"/>
    <s v="Kean Thornton"/>
    <s v="Consumer"/>
    <s v="United States"/>
    <s v="Buffalo"/>
    <s v="New York"/>
    <n v="14215"/>
    <s v="East"/>
    <s v="OFF-AR-10000369"/>
    <s v="Office Supplies"/>
    <s v="Art"/>
    <s v="Design Ebony Sketching Pencil"/>
    <n v="2.78"/>
    <n v="2"/>
    <n v="0"/>
    <n v="0.72279999999999989"/>
  </r>
  <r>
    <n v="1233"/>
    <s v="CA-2012-132570"/>
    <x v="1"/>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3-153682"/>
    <x v="0"/>
    <x v="198"/>
    <d v="2013-06-02T00:00:00"/>
    <s v="First Class"/>
    <s v="BG-11695"/>
    <s v="Brooke Gillingham"/>
    <s v="Corporate"/>
    <s v="United States"/>
    <s v="Cincinnati"/>
    <s v="Ohio"/>
    <n v="45231"/>
    <s v="East"/>
    <s v="TEC-CO-10001046"/>
    <s v="Technology"/>
    <s v="Copiers"/>
    <s v="Canon Imageclass D680 Copier / Fax"/>
    <n v="839.98799999999994"/>
    <n v="2"/>
    <n v="0.4"/>
    <n v="69.99899999999991"/>
  </r>
  <r>
    <n v="1235"/>
    <s v="CA-2013-144344"/>
    <x v="0"/>
    <x v="99"/>
    <d v="2013-10-29T00:00:00"/>
    <s v="Same Day"/>
    <s v="PG-18820"/>
    <s v="Patrick Gardner"/>
    <s v="Consumer"/>
    <s v="United States"/>
    <s v="Boynton Beach"/>
    <s v="Florida"/>
    <n v="33437"/>
    <s v="South"/>
    <s v="FUR-FU-10000076"/>
    <s v="Furniture"/>
    <s v="Furnishings"/>
    <s v="24-Hour Round Wall Clock"/>
    <n v="47.952000000000005"/>
    <n v="3"/>
    <n v="0.2"/>
    <n v="13.786200000000006"/>
  </r>
  <r>
    <n v="1236"/>
    <s v="CA-2013-144344"/>
    <x v="0"/>
    <x v="99"/>
    <d v="2013-10-29T00:00:00"/>
    <s v="Same Day"/>
    <s v="PG-18820"/>
    <s v="Patrick Gardner"/>
    <s v="Consumer"/>
    <s v="United States"/>
    <s v="Boynton Beach"/>
    <s v="Florida"/>
    <n v="33437"/>
    <s v="South"/>
    <s v="OFF-BI-10003719"/>
    <s v="Office Supplies"/>
    <s v="Binders"/>
    <s v="Large Capacity Hanging Post Binders"/>
    <n v="37.425000000000004"/>
    <n v="5"/>
    <n v="0.7"/>
    <n v="-29.940000000000012"/>
  </r>
  <r>
    <n v="1237"/>
    <s v="CA-2013-144344"/>
    <x v="0"/>
    <x v="99"/>
    <d v="2013-10-29T00:00:00"/>
    <s v="Same Day"/>
    <s v="PG-18820"/>
    <s v="Patrick Gardner"/>
    <s v="Consumer"/>
    <s v="United States"/>
    <s v="Boynton Beach"/>
    <s v="Florida"/>
    <n v="33437"/>
    <s v="South"/>
    <s v="FUR-FU-10003268"/>
    <s v="Furniture"/>
    <s v="Furnishings"/>
    <s v="Eldon Radial Chair Mat for Low to Medium Pile Carpets"/>
    <n v="63.967999999999996"/>
    <n v="2"/>
    <n v="0.2"/>
    <n v="0"/>
  </r>
  <r>
    <n v="1238"/>
    <s v="CA-2013-144344"/>
    <x v="0"/>
    <x v="99"/>
    <d v="2013-10-29T00:00:00"/>
    <s v="Same Day"/>
    <s v="PG-18820"/>
    <s v="Patrick Gardner"/>
    <s v="Consumer"/>
    <s v="United States"/>
    <s v="Boynton Beach"/>
    <s v="Florida"/>
    <n v="33437"/>
    <s v="South"/>
    <s v="FUR-FU-10003553"/>
    <s v="Furniture"/>
    <s v="Furnishings"/>
    <s v="Howard Miller 13-1/2&quot; Diameter Rosebrook Wall Clock"/>
    <n v="165.048"/>
    <n v="3"/>
    <n v="0.2"/>
    <n v="41.262"/>
  </r>
  <r>
    <n v="1239"/>
    <s v="CA-2011-127012"/>
    <x v="2"/>
    <x v="430"/>
    <d v="2011-08-15T00:00:00"/>
    <s v="Standard Class"/>
    <s v="GM-14680"/>
    <s v="Greg Matthias"/>
    <s v="Consumer"/>
    <s v="United States"/>
    <s v="Seattle"/>
    <s v="Washington"/>
    <n v="98105"/>
    <s v="West"/>
    <s v="FUR-FU-10003691"/>
    <s v="Furniture"/>
    <s v="Furnishings"/>
    <s v="Eldon Image Series Desk Accessories, Ebony"/>
    <n v="12.35"/>
    <n v="1"/>
    <n v="0"/>
    <n v="5.4340000000000002"/>
  </r>
  <r>
    <n v="1240"/>
    <s v="CA-2011-127012"/>
    <x v="2"/>
    <x v="430"/>
    <d v="2011-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1-127012"/>
    <x v="2"/>
    <x v="430"/>
    <d v="2011-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3-128727"/>
    <x v="0"/>
    <x v="48"/>
    <d v="2013-09-05T00:00:00"/>
    <s v="Standard Class"/>
    <s v="MO-17800"/>
    <s v="Meg O'Connel"/>
    <s v="Home Office"/>
    <s v="United States"/>
    <s v="New York City"/>
    <s v="New York"/>
    <n v="10024"/>
    <s v="East"/>
    <s v="TEC-PH-10003442"/>
    <s v="Technology"/>
    <s v="Phones"/>
    <s v="Samsung Replacement EH64AVFWE Premium Headset"/>
    <n v="22"/>
    <n v="4"/>
    <n v="0"/>
    <n v="5.5"/>
  </r>
  <r>
    <n v="1243"/>
    <s v="US-2013-162859"/>
    <x v="0"/>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3-162859"/>
    <x v="0"/>
    <x v="431"/>
    <d v="2013-02-22T00:00:00"/>
    <s v="Standard Class"/>
    <s v="PG-18820"/>
    <s v="Patrick Gardner"/>
    <s v="Consumer"/>
    <s v="United States"/>
    <s v="New York City"/>
    <s v="New York"/>
    <n v="10009"/>
    <s v="East"/>
    <s v="OFF-FA-10000304"/>
    <s v="Office Supplies"/>
    <s v="Fasteners"/>
    <s v="Advantus Push Pins"/>
    <n v="8.7200000000000006"/>
    <n v="4"/>
    <n v="0"/>
    <n v="3.5752000000000006"/>
  </r>
  <r>
    <n v="1245"/>
    <s v="CA-2014-133641"/>
    <x v="3"/>
    <x v="304"/>
    <d v="2014-05-22T00:00:00"/>
    <s v="Standard Class"/>
    <s v="EJ-14155"/>
    <s v="Eva Jacobs"/>
    <s v="Consumer"/>
    <s v="United States"/>
    <s v="Gulfport"/>
    <s v="Mississippi"/>
    <n v="39503"/>
    <s v="South"/>
    <s v="OFF-EN-10004955"/>
    <s v="Office Supplies"/>
    <s v="Envelopes"/>
    <s v="Fashion Color Clasp Envelopes"/>
    <n v="48.69"/>
    <n v="9"/>
    <n v="0"/>
    <n v="23.8581"/>
  </r>
  <r>
    <n v="1246"/>
    <s v="CA-2011-168494"/>
    <x v="2"/>
    <x v="432"/>
    <d v="2011-12-14T00:00:00"/>
    <s v="Second Class"/>
    <s v="NP-18700"/>
    <s v="Nora Preis"/>
    <s v="Consumer"/>
    <s v="United States"/>
    <s v="Fresno"/>
    <s v="California"/>
    <n v="93727"/>
    <s v="West"/>
    <s v="FUR-TA-10004619"/>
    <s v="Furniture"/>
    <s v="Tables"/>
    <s v="Hon Non-Folding Utility Tables"/>
    <n v="764.6880000000001"/>
    <n v="6"/>
    <n v="0.2"/>
    <n v="95.585999999999899"/>
  </r>
  <r>
    <n v="1247"/>
    <s v="CA-2011-168494"/>
    <x v="2"/>
    <x v="432"/>
    <d v="2011-12-14T00:00:00"/>
    <s v="Second Class"/>
    <s v="NP-18700"/>
    <s v="Nora Preis"/>
    <s v="Consumer"/>
    <s v="United States"/>
    <s v="Fresno"/>
    <s v="California"/>
    <n v="93727"/>
    <s v="West"/>
    <s v="FUR-TA-10003473"/>
    <s v="Furniture"/>
    <s v="Tables"/>
    <s v="Bretford Rectangular Conference Table Tops"/>
    <n v="3610.848"/>
    <n v="12"/>
    <n v="0.2"/>
    <n v="135.4068000000002"/>
  </r>
  <r>
    <n v="1248"/>
    <s v="CA-2011-168494"/>
    <x v="2"/>
    <x v="432"/>
    <d v="2011-12-14T00:00:00"/>
    <s v="Second Class"/>
    <s v="NP-18700"/>
    <s v="Nora Preis"/>
    <s v="Consumer"/>
    <s v="United States"/>
    <s v="Fresno"/>
    <s v="California"/>
    <n v="93727"/>
    <s v="West"/>
    <s v="FUR-BO-10004467"/>
    <s v="Furniture"/>
    <s v="Bookcases"/>
    <s v="Bestar Classic Bookcase"/>
    <n v="254.97449999999998"/>
    <n v="3"/>
    <n v="0.15"/>
    <n v="11.998799999999989"/>
  </r>
  <r>
    <n v="1249"/>
    <s v="CA-2014-115602"/>
    <x v="3"/>
    <x v="404"/>
    <d v="2014-12-25T00:00:00"/>
    <s v="Standard Class"/>
    <s v="DJ-13630"/>
    <s v="Doug Jacobs"/>
    <s v="Consumer"/>
    <s v="United States"/>
    <s v="New York City"/>
    <s v="New York"/>
    <n v="10009"/>
    <s v="East"/>
    <s v="OFF-AR-10002280"/>
    <s v="Office Supplies"/>
    <s v="Art"/>
    <s v="Staples"/>
    <n v="38.82"/>
    <n v="6"/>
    <n v="0"/>
    <n v="17.468999999999998"/>
  </r>
  <r>
    <n v="1250"/>
    <s v="CA-2014-115602"/>
    <x v="3"/>
    <x v="404"/>
    <d v="2014-12-25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4-115602"/>
    <x v="3"/>
    <x v="404"/>
    <d v="2014-12-25T00:00:00"/>
    <s v="Standard Class"/>
    <s v="DJ-13630"/>
    <s v="Doug Jacobs"/>
    <s v="Consumer"/>
    <s v="United States"/>
    <s v="New York City"/>
    <s v="New York"/>
    <n v="10009"/>
    <s v="East"/>
    <s v="OFF-AR-10000462"/>
    <s v="Office Supplies"/>
    <s v="Art"/>
    <s v="Sanford Pocket Accent Highlighters"/>
    <n v="3.2"/>
    <n v="2"/>
    <n v="0"/>
    <n v="1.3760000000000003"/>
  </r>
  <r>
    <n v="1253"/>
    <s v="CA-2012-154956"/>
    <x v="1"/>
    <x v="433"/>
    <d v="2012-07-09T00:00:00"/>
    <s v="Standard Class"/>
    <s v="IM-15070"/>
    <s v="Irene Maddox"/>
    <s v="Consumer"/>
    <s v="United States"/>
    <s v="Milwaukee"/>
    <s v="Wisconsin"/>
    <n v="53209"/>
    <s v="Central"/>
    <s v="TEC-PH-10004165"/>
    <s v="Technology"/>
    <s v="Phones"/>
    <s v="Mitel MiVoice 5330e IP Phone"/>
    <n v="1099.96"/>
    <n v="4"/>
    <n v="0"/>
    <n v="285.9896"/>
  </r>
  <r>
    <n v="1254"/>
    <s v="CA-2014-144638"/>
    <x v="3"/>
    <x v="434"/>
    <d v="2014-03-15T00:00:00"/>
    <s v="Standard Class"/>
    <s v="MH-18115"/>
    <s v="Mick Hernandez"/>
    <s v="Home Office"/>
    <s v="United States"/>
    <s v="Chester"/>
    <s v="Pennsylvania"/>
    <n v="19013"/>
    <s v="East"/>
    <s v="OFF-AR-10003958"/>
    <s v="Office Supplies"/>
    <s v="Art"/>
    <s v="Newell 337"/>
    <n v="5.2480000000000002"/>
    <n v="2"/>
    <n v="0.2"/>
    <n v="0.59039999999999915"/>
  </r>
  <r>
    <n v="1255"/>
    <s v="CA-2014-144638"/>
    <x v="3"/>
    <x v="434"/>
    <d v="2014-03-15T00:00:00"/>
    <s v="Standard Class"/>
    <s v="MH-18115"/>
    <s v="Mick Hernandez"/>
    <s v="Home Office"/>
    <s v="United States"/>
    <s v="Chester"/>
    <s v="Pennsylvania"/>
    <n v="19013"/>
    <s v="East"/>
    <s v="TEC-PH-10000149"/>
    <s v="Technology"/>
    <s v="Phones"/>
    <s v="Cisco SPA525G2 IP Phone - Wireless"/>
    <n v="35.909999999999997"/>
    <n v="3"/>
    <n v="0.4"/>
    <n v="-8.3790000000000031"/>
  </r>
  <r>
    <n v="1256"/>
    <s v="CA-2014-144638"/>
    <x v="3"/>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4-144638"/>
    <x v="3"/>
    <x v="434"/>
    <d v="2014-03-15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3-168620"/>
    <x v="0"/>
    <x v="435"/>
    <d v="2013-12-29T00:00:00"/>
    <s v="Second Class"/>
    <s v="RB-19795"/>
    <s v="Ross Baird"/>
    <s v="Home Office"/>
    <s v="United States"/>
    <s v="Charlotte"/>
    <s v="North Carolina"/>
    <n v="28205"/>
    <s v="South"/>
    <s v="OFF-BI-10001575"/>
    <s v="Office Supplies"/>
    <s v="Binders"/>
    <s v="GBC Linen Binding Covers"/>
    <n v="27.882000000000005"/>
    <n v="3"/>
    <n v="0.7"/>
    <n v="-20.446799999999996"/>
  </r>
  <r>
    <n v="1259"/>
    <s v="US-2013-168620"/>
    <x v="0"/>
    <x v="435"/>
    <d v="2013-12-29T00:00:00"/>
    <s v="Second Class"/>
    <s v="RB-19795"/>
    <s v="Ross Baird"/>
    <s v="Home Office"/>
    <s v="United States"/>
    <s v="Charlotte"/>
    <s v="North Carolina"/>
    <n v="28205"/>
    <s v="South"/>
    <s v="OFF-ST-10003716"/>
    <s v="Office Supplies"/>
    <s v="Storage"/>
    <s v="Tennsco Double-Tier Lockers"/>
    <n v="540.048"/>
    <n v="3"/>
    <n v="0.2"/>
    <n v="-47.254199999999997"/>
  </r>
  <r>
    <n v="1260"/>
    <s v="US-2013-168620"/>
    <x v="0"/>
    <x v="435"/>
    <d v="2013-12-29T00:00:00"/>
    <s v="Second Class"/>
    <s v="RB-19795"/>
    <s v="Ross Baird"/>
    <s v="Home Office"/>
    <s v="United States"/>
    <s v="Charlotte"/>
    <s v="North Carolina"/>
    <n v="28205"/>
    <s v="South"/>
    <s v="TEC-AC-10004469"/>
    <s v="Technology"/>
    <s v="Accessories"/>
    <s v="Microsoft Sculpt Comfort Mouse"/>
    <n v="255.68000000000004"/>
    <n v="8"/>
    <n v="0.2"/>
    <n v="76.704000000000008"/>
  </r>
  <r>
    <n v="1261"/>
    <s v="CA-2014-117079"/>
    <x v="3"/>
    <x v="436"/>
    <d v="2014-10-28T00:00:00"/>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3-144393"/>
    <x v="0"/>
    <x v="99"/>
    <d v="2013-11-05T00:00:00"/>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4-105053"/>
    <x v="3"/>
    <x v="437"/>
    <d v="2014-07-10T00:00:00"/>
    <s v="Second Class"/>
    <s v="CS-12355"/>
    <s v="Christine Sundaresam"/>
    <s v="Consumer"/>
    <s v="United States"/>
    <s v="Long Beach"/>
    <s v="New York"/>
    <n v="11561"/>
    <s v="East"/>
    <s v="OFF-BI-10001634"/>
    <s v="Office Supplies"/>
    <s v="Binders"/>
    <s v="Wilson Jones Active Use Binders"/>
    <n v="17.472000000000001"/>
    <n v="3"/>
    <n v="0.2"/>
    <n v="6.3336000000000006"/>
  </r>
  <r>
    <n v="1264"/>
    <s v="CA-2013-155992"/>
    <x v="0"/>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3-155992"/>
    <x v="0"/>
    <x v="393"/>
    <d v="2013-10-03T00:00:00"/>
    <s v="First Class"/>
    <s v="CC-12220"/>
    <s v="Chris Cortes"/>
    <s v="Consumer"/>
    <s v="United States"/>
    <s v="La Porte"/>
    <s v="Indiana"/>
    <n v="46350"/>
    <s v="Central"/>
    <s v="FUR-FU-10003724"/>
    <s v="Furniture"/>
    <s v="Furnishings"/>
    <s v="Westinghouse Clip-On Gooseneck Lamps"/>
    <n v="41.849999999999994"/>
    <n v="5"/>
    <n v="0"/>
    <n v="10.880999999999998"/>
  </r>
  <r>
    <n v="1266"/>
    <s v="CA-2014-110380"/>
    <x v="3"/>
    <x v="264"/>
    <d v="2014-09-08T00:00:00"/>
    <s v="Standard Class"/>
    <s v="PF-19225"/>
    <s v="Phillip Flathmann"/>
    <s v="Consumer"/>
    <s v="United States"/>
    <s v="San Francisco"/>
    <s v="California"/>
    <n v="94122"/>
    <s v="West"/>
    <s v="OFF-AR-10000422"/>
    <s v="Office Supplies"/>
    <s v="Art"/>
    <s v="Pencil and Crayon Sharpener"/>
    <n v="6.57"/>
    <n v="3"/>
    <n v="0"/>
    <n v="1.7738999999999998"/>
  </r>
  <r>
    <n v="1267"/>
    <s v="US-2011-167738"/>
    <x v="2"/>
    <x v="163"/>
    <d v="2011-12-29T00:00:00"/>
    <s v="Standard Class"/>
    <s v="JC-16105"/>
    <s v="Julie Creighton"/>
    <s v="Corporate"/>
    <s v="United States"/>
    <s v="Los Angeles"/>
    <s v="California"/>
    <n v="90045"/>
    <s v="West"/>
    <s v="OFF-ST-10003306"/>
    <s v="Office Supplies"/>
    <s v="Storage"/>
    <s v="Letter Size Cart"/>
    <n v="142.86000000000001"/>
    <n v="1"/>
    <n v="0"/>
    <n v="41.429399999999987"/>
  </r>
  <r>
    <n v="1268"/>
    <s v="US-2011-167738"/>
    <x v="2"/>
    <x v="163"/>
    <d v="2011-12-29T00:00:00"/>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4-121412"/>
    <x v="3"/>
    <x v="397"/>
    <d v="2014-09-28T00:00:00"/>
    <s v="Standard Class"/>
    <s v="BG-11695"/>
    <s v="Brooke Gillingham"/>
    <s v="Corporate"/>
    <s v="United States"/>
    <s v="Louisville"/>
    <s v="Colorado"/>
    <n v="80027"/>
    <s v="West"/>
    <s v="FUR-FU-10000246"/>
    <s v="Furniture"/>
    <s v="Furnishings"/>
    <s v="Aluminum Document Frame"/>
    <n v="29.328000000000003"/>
    <n v="3"/>
    <n v="0.2"/>
    <n v="3.665999999999995"/>
  </r>
  <r>
    <n v="1270"/>
    <s v="CA-2014-100426"/>
    <x v="3"/>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3-103646"/>
    <x v="0"/>
    <x v="438"/>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3-103646"/>
    <x v="0"/>
    <x v="438"/>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3-103646"/>
    <x v="0"/>
    <x v="438"/>
    <d v="2013-04-27T00:00:00"/>
    <s v="Standard Class"/>
    <s v="SP-20545"/>
    <s v="Sibella Parks"/>
    <s v="Corporate"/>
    <s v="United States"/>
    <s v="Chicago"/>
    <s v="Illinois"/>
    <n v="60623"/>
    <s v="Central"/>
    <s v="OFF-BI-10002854"/>
    <s v="Office Supplies"/>
    <s v="Binders"/>
    <s v="Performers Binder/Pad Holder, Black"/>
    <n v="44.847999999999992"/>
    <n v="8"/>
    <n v="0.8"/>
    <n v="-67.27200000000002"/>
  </r>
  <r>
    <n v="1274"/>
    <s v="CA-2013-119186"/>
    <x v="0"/>
    <x v="439"/>
    <d v="2013-05-27T00:00:00"/>
    <s v="Same Day"/>
    <s v="MS-17710"/>
    <s v="Maurice Satty"/>
    <s v="Consumer"/>
    <s v="United States"/>
    <s v="Fort Worth"/>
    <s v="Texas"/>
    <n v="76106"/>
    <s v="Central"/>
    <s v="OFF-PA-10004621"/>
    <s v="Office Supplies"/>
    <s v="Paper"/>
    <s v="Xerox 212"/>
    <n v="10.368000000000002"/>
    <n v="2"/>
    <n v="0.2"/>
    <n v="3.6288"/>
  </r>
  <r>
    <n v="1275"/>
    <s v="CA-2013-119186"/>
    <x v="0"/>
    <x v="439"/>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3-119186"/>
    <x v="0"/>
    <x v="439"/>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3-119186"/>
    <x v="0"/>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3-148698"/>
    <x v="0"/>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1-163293"/>
    <x v="2"/>
    <x v="78"/>
    <d v="2011-09-11T00:00:00"/>
    <s v="First Class"/>
    <s v="KC-16255"/>
    <s v="Karen Carlisle"/>
    <s v="Corporate"/>
    <s v="United States"/>
    <s v="Macon"/>
    <s v="Georgia"/>
    <n v="31204"/>
    <s v="South"/>
    <s v="TEC-AC-10004209"/>
    <s v="Technology"/>
    <s v="Accessories"/>
    <s v="Memorex Froggy Flash Drive 4 GB"/>
    <n v="32.97"/>
    <n v="3"/>
    <n v="0"/>
    <n v="12.8583"/>
  </r>
  <r>
    <n v="1280"/>
    <s v="CA-2011-163293"/>
    <x v="2"/>
    <x v="78"/>
    <d v="2011-09-11T00:00:00"/>
    <s v="First Class"/>
    <s v="KC-16255"/>
    <s v="Karen Carlisle"/>
    <s v="Corporate"/>
    <s v="United States"/>
    <s v="Macon"/>
    <s v="Georgia"/>
    <n v="31204"/>
    <s v="South"/>
    <s v="TEC-AC-10000023"/>
    <s v="Technology"/>
    <s v="Accessories"/>
    <s v="Maxell 74 Minute CD-R Spindle, 50/Pack"/>
    <n v="83.88"/>
    <n v="4"/>
    <n v="0"/>
    <n v="30.196799999999996"/>
  </r>
  <r>
    <n v="1281"/>
    <s v="CA-2013-160815"/>
    <x v="0"/>
    <x v="64"/>
    <d v="2013-09-07T00:00:00"/>
    <s v="First Class"/>
    <s v="TR-21325"/>
    <s v="Toby Ritter"/>
    <s v="Consumer"/>
    <s v="United States"/>
    <s v="Cedar Rapids"/>
    <s v="Iowa"/>
    <n v="52402"/>
    <s v="Central"/>
    <s v="TEC-PH-10003505"/>
    <s v="Technology"/>
    <s v="Phones"/>
    <s v="Geemarc AmpliPOWER60"/>
    <n v="278.39999999999998"/>
    <n v="3"/>
    <n v="0"/>
    <n v="80.735999999999976"/>
  </r>
  <r>
    <n v="1282"/>
    <s v="CA-2014-122154"/>
    <x v="3"/>
    <x v="359"/>
    <d v="2014-04-12T00:00:00"/>
    <s v="First Class"/>
    <s v="SA-20830"/>
    <s v="Sue Ann Reed"/>
    <s v="Consumer"/>
    <s v="United States"/>
    <s v="Jacksonville"/>
    <s v="Florida"/>
    <n v="32216"/>
    <s v="South"/>
    <s v="OFF-LA-10000121"/>
    <s v="Office Supplies"/>
    <s v="Labels"/>
    <s v="Avery 48"/>
    <n v="15.120000000000001"/>
    <n v="3"/>
    <n v="0.2"/>
    <n v="4.9139999999999988"/>
  </r>
  <r>
    <n v="1283"/>
    <s v="CA-2014-122154"/>
    <x v="3"/>
    <x v="359"/>
    <d v="2014-04-12T00:00:00"/>
    <s v="First Class"/>
    <s v="SA-20830"/>
    <s v="Sue Ann Reed"/>
    <s v="Consumer"/>
    <s v="United States"/>
    <s v="Jacksonville"/>
    <s v="Florida"/>
    <n v="32216"/>
    <s v="South"/>
    <s v="OFF-BI-10002026"/>
    <s v="Office Supplies"/>
    <s v="Binders"/>
    <s v="Avery Arch Ring Binders"/>
    <n v="17.430000000000003"/>
    <n v="1"/>
    <n v="0.7"/>
    <n v="-13.363000000000003"/>
  </r>
  <r>
    <n v="1284"/>
    <s v="CA-2014-122154"/>
    <x v="3"/>
    <x v="359"/>
    <d v="2014-04-12T00:00:00"/>
    <s v="First Class"/>
    <s v="SA-20830"/>
    <s v="Sue Ann Reed"/>
    <s v="Consumer"/>
    <s v="United States"/>
    <s v="Jacksonville"/>
    <s v="Florida"/>
    <n v="32216"/>
    <s v="South"/>
    <s v="OFF-PA-10000994"/>
    <s v="Office Supplies"/>
    <s v="Paper"/>
    <s v="Xerox 1915"/>
    <n v="251.64"/>
    <n v="3"/>
    <n v="0.2"/>
    <n v="88.073999999999984"/>
  </r>
  <r>
    <n v="1285"/>
    <s v="US-2012-149692"/>
    <x v="1"/>
    <x v="401"/>
    <d v="2012-12-12T00:00:00"/>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3-119445"/>
    <x v="0"/>
    <x v="190"/>
    <d v="2013-07-04T00:00:00"/>
    <s v="Standard Class"/>
    <s v="GM-14500"/>
    <s v="Gene McClure"/>
    <s v="Consumer"/>
    <s v="United States"/>
    <s v="Providence"/>
    <s v="Rhode Island"/>
    <n v="2908"/>
    <s v="East"/>
    <s v="OFF-ST-10000617"/>
    <s v="Office Supplies"/>
    <s v="Storage"/>
    <s v="Woodgrain Magazine Files by Perma"/>
    <n v="14.9"/>
    <n v="5"/>
    <n v="0"/>
    <n v="1.0429999999999984"/>
  </r>
  <r>
    <n v="1287"/>
    <s v="CA-2012-124268"/>
    <x v="1"/>
    <x v="433"/>
    <d v="2012-07-08T00:00:00"/>
    <s v="Standard Class"/>
    <s v="AD-10180"/>
    <s v="Alan Dominguez"/>
    <s v="Home Office"/>
    <s v="United States"/>
    <s v="New York City"/>
    <s v="New York"/>
    <n v="10035"/>
    <s v="East"/>
    <s v="OFF-AR-10004817"/>
    <s v="Office Supplies"/>
    <s v="Art"/>
    <s v="Colorific Watercolor Pencils"/>
    <n v="15.48"/>
    <n v="3"/>
    <n v="0"/>
    <n v="4.4891999999999985"/>
  </r>
  <r>
    <n v="1288"/>
    <s v="CA-2013-154711"/>
    <x v="0"/>
    <x v="441"/>
    <d v="2013-11-27T00:00:00"/>
    <s v="Standard Class"/>
    <s v="TB-21355"/>
    <s v="Todd Boyes"/>
    <s v="Corporate"/>
    <s v="United States"/>
    <s v="New York City"/>
    <s v="New York"/>
    <n v="10009"/>
    <s v="East"/>
    <s v="FUR-FU-10000397"/>
    <s v="Furniture"/>
    <s v="Furnishings"/>
    <s v="Luxo Economy Swing Arm Lamp"/>
    <n v="39.880000000000003"/>
    <n v="2"/>
    <n v="0"/>
    <n v="11.166400000000003"/>
  </r>
  <r>
    <n v="1289"/>
    <s v="CA-2013-154711"/>
    <x v="0"/>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3-154711"/>
    <x v="0"/>
    <x v="441"/>
    <d v="2013-11-27T00:00:00"/>
    <s v="Standard Class"/>
    <s v="TB-21355"/>
    <s v="Todd Boyes"/>
    <s v="Corporate"/>
    <s v="United States"/>
    <s v="New York City"/>
    <s v="New York"/>
    <n v="10009"/>
    <s v="East"/>
    <s v="OFF-AR-10001860"/>
    <s v="Office Supplies"/>
    <s v="Art"/>
    <s v="BIC Liqua Brite Liner"/>
    <n v="20.82"/>
    <n v="3"/>
    <n v="0"/>
    <n v="7.4952000000000005"/>
  </r>
  <r>
    <n v="1291"/>
    <s v="CA-2013-163384"/>
    <x v="0"/>
    <x v="338"/>
    <d v="2013-11-13T00:00:00"/>
    <s v="First Class"/>
    <s v="CC-12430"/>
    <s v="Chuck Clark"/>
    <s v="Home Office"/>
    <s v="United States"/>
    <s v="San Francisco"/>
    <s v="California"/>
    <n v="94122"/>
    <s v="West"/>
    <s v="OFF-BI-10004970"/>
    <s v="Office Supplies"/>
    <s v="Binders"/>
    <s v="ACCOHIDE 3-Ring Binder, Blue, 1&quot;"/>
    <n v="13.216000000000001"/>
    <n v="4"/>
    <n v="0.2"/>
    <n v="4.4603999999999999"/>
  </r>
  <r>
    <n v="1292"/>
    <s v="CA-2013-163384"/>
    <x v="0"/>
    <x v="338"/>
    <d v="2013-11-13T00:00:00"/>
    <s v="First Class"/>
    <s v="CC-12430"/>
    <s v="Chuck Clark"/>
    <s v="Home Office"/>
    <s v="United States"/>
    <s v="San Francisco"/>
    <s v="California"/>
    <n v="94122"/>
    <s v="West"/>
    <s v="OFF-PA-10003172"/>
    <s v="Office Supplies"/>
    <s v="Paper"/>
    <s v="Xerox 1996"/>
    <n v="32.400000000000006"/>
    <n v="5"/>
    <n v="0"/>
    <n v="15.552000000000001"/>
  </r>
  <r>
    <n v="1293"/>
    <s v="CA-2012-101707"/>
    <x v="1"/>
    <x v="375"/>
    <d v="2012-09-01T00:00:00"/>
    <s v="Standard Class"/>
    <s v="PF-19165"/>
    <s v="Philip Fox"/>
    <s v="Consumer"/>
    <s v="United States"/>
    <s v="San Diego"/>
    <s v="California"/>
    <n v="92105"/>
    <s v="West"/>
    <s v="OFF-SU-10001218"/>
    <s v="Office Supplies"/>
    <s v="Supplies"/>
    <s v="Fiskars Softgrip Scissors"/>
    <n v="32.94"/>
    <n v="3"/>
    <n v="0"/>
    <n v="9.2232000000000021"/>
  </r>
  <r>
    <n v="1294"/>
    <s v="CA-2012-101707"/>
    <x v="1"/>
    <x v="375"/>
    <d v="2012-09-01T00:00:00"/>
    <s v="Standard Class"/>
    <s v="PF-19165"/>
    <s v="Philip Fox"/>
    <s v="Consumer"/>
    <s v="United States"/>
    <s v="San Diego"/>
    <s v="California"/>
    <n v="92105"/>
    <s v="West"/>
    <s v="OFF-PA-10002968"/>
    <s v="Office Supplies"/>
    <s v="Paper"/>
    <s v="Xerox 1973"/>
    <n v="114.2"/>
    <n v="5"/>
    <n v="0"/>
    <n v="52.531999999999996"/>
  </r>
  <r>
    <n v="1295"/>
    <s v="CA-2012-101707"/>
    <x v="1"/>
    <x v="375"/>
    <d v="2012-09-01T00:00:00"/>
    <s v="Standard Class"/>
    <s v="PF-19165"/>
    <s v="Philip Fox"/>
    <s v="Consumer"/>
    <s v="United States"/>
    <s v="San Diego"/>
    <s v="California"/>
    <n v="92105"/>
    <s v="West"/>
    <s v="OFF-LA-10000134"/>
    <s v="Office Supplies"/>
    <s v="Labels"/>
    <s v="Avery 511"/>
    <n v="3.08"/>
    <n v="1"/>
    <n v="0"/>
    <n v="1.4783999999999999"/>
  </r>
  <r>
    <n v="1296"/>
    <s v="CA-2012-138898"/>
    <x v="1"/>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4-115427"/>
    <x v="3"/>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4-115427"/>
    <x v="3"/>
    <x v="247"/>
    <d v="2015-01-04T00:00:00"/>
    <s v="Standard Class"/>
    <s v="EB-13975"/>
    <s v="Erica Bern"/>
    <s v="Corporate"/>
    <s v="United States"/>
    <s v="Fairfield"/>
    <s v="California"/>
    <n v="94533"/>
    <s v="West"/>
    <s v="OFF-BI-10004632"/>
    <s v="Office Supplies"/>
    <s v="Binders"/>
    <s v="GBC Binding covers"/>
    <n v="20.72"/>
    <n v="2"/>
    <n v="0.2"/>
    <n v="6.4749999999999979"/>
  </r>
  <r>
    <n v="1299"/>
    <s v="CA-2013-134425"/>
    <x v="0"/>
    <x v="16"/>
    <d v="2013-12-13T00:00:00"/>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2-121391"/>
    <x v="1"/>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3-137043"/>
    <x v="0"/>
    <x v="443"/>
    <d v="2013-12-26T00:00:00"/>
    <s v="Second Class"/>
    <s v="LC-17140"/>
    <s v="Logan Currie"/>
    <s v="Consumer"/>
    <s v="United States"/>
    <s v="Springfield"/>
    <s v="Virginia"/>
    <n v="22153"/>
    <s v="South"/>
    <s v="FUR-FU-10003664"/>
    <s v="Furniture"/>
    <s v="Furnishings"/>
    <s v="Electrix Architect's Clamp-On Swing Arm Lamp, Black"/>
    <n v="572.76"/>
    <n v="6"/>
    <n v="0"/>
    <n v="166.10039999999995"/>
  </r>
  <r>
    <n v="1302"/>
    <s v="CA-2013-137043"/>
    <x v="0"/>
    <x v="443"/>
    <d v="2013-12-26T00:00:00"/>
    <s v="Second Class"/>
    <s v="LC-17140"/>
    <s v="Logan Currie"/>
    <s v="Consumer"/>
    <s v="United States"/>
    <s v="Springfield"/>
    <s v="Virginia"/>
    <n v="22153"/>
    <s v="South"/>
    <s v="FUR-FU-10003664"/>
    <s v="Furniture"/>
    <s v="Furnishings"/>
    <s v="Electrix Architect's Clamp-On Swing Arm Lamp, Black"/>
    <n v="286.38"/>
    <n v="3"/>
    <n v="0"/>
    <n v="83.050199999999975"/>
  </r>
  <r>
    <n v="1303"/>
    <s v="CA-2012-115847"/>
    <x v="1"/>
    <x v="444"/>
    <d v="2012-09-24T00:00:00"/>
    <s v="Second Class"/>
    <s v="TC-21535"/>
    <s v="Tracy Collins"/>
    <s v="Home Office"/>
    <s v="United States"/>
    <s v="Arlington"/>
    <s v="Virginia"/>
    <n v="22204"/>
    <s v="South"/>
    <s v="FUR-BO-10003433"/>
    <s v="Furniture"/>
    <s v="Bookcases"/>
    <s v="Sauder Cornerstone Collection Library"/>
    <n v="61.96"/>
    <n v="2"/>
    <n v="0"/>
    <n v="4.3371999999999957"/>
  </r>
  <r>
    <n v="1304"/>
    <s v="US-2014-126179"/>
    <x v="3"/>
    <x v="445"/>
    <d v="2014-07-08T00:00:00"/>
    <s v="Standard Class"/>
    <s v="CS-12460"/>
    <s v="Chuck Sachs"/>
    <s v="Consumer"/>
    <s v="United States"/>
    <s v="Columbus"/>
    <s v="Georgia"/>
    <n v="31907"/>
    <s v="South"/>
    <s v="FUR-FU-10002554"/>
    <s v="Furniture"/>
    <s v="Furnishings"/>
    <s v="Westinghouse Floor Lamp with Metal Mesh Shade, Black"/>
    <n v="23.99"/>
    <n v="1"/>
    <n v="0"/>
    <n v="5.5176999999999978"/>
  </r>
  <r>
    <n v="1305"/>
    <s v="US-2014-126179"/>
    <x v="3"/>
    <x v="445"/>
    <d v="2014-07-08T00:00:00"/>
    <s v="Standard Class"/>
    <s v="CS-12460"/>
    <s v="Chuck Sachs"/>
    <s v="Consumer"/>
    <s v="United States"/>
    <s v="Columbus"/>
    <s v="Georgia"/>
    <n v="31907"/>
    <s v="South"/>
    <s v="TEC-PH-10001557"/>
    <s v="Technology"/>
    <s v="Phones"/>
    <s v="Pyle PMP37LED"/>
    <n v="287.96999999999997"/>
    <n v="3"/>
    <n v="0"/>
    <n v="77.751899999999992"/>
  </r>
  <r>
    <n v="1306"/>
    <s v="CA-2013-101966"/>
    <x v="0"/>
    <x v="216"/>
    <d v="2013-07-17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3-141397"/>
    <x v="0"/>
    <x v="23"/>
    <d v="2013-06-22T00:00:00"/>
    <s v="First Class"/>
    <s v="RC-19825"/>
    <s v="Roy Collins"/>
    <s v="Consumer"/>
    <s v="United States"/>
    <s v="Pasadena"/>
    <s v="California"/>
    <n v="91104"/>
    <s v="West"/>
    <s v="OFF-PA-10002986"/>
    <s v="Office Supplies"/>
    <s v="Paper"/>
    <s v="Xerox 1898"/>
    <n v="46.76"/>
    <n v="7"/>
    <n v="0"/>
    <n v="22.444800000000001"/>
  </r>
  <r>
    <n v="1308"/>
    <s v="CA-2013-141397"/>
    <x v="0"/>
    <x v="23"/>
    <d v="2013-06-22T00:00:00"/>
    <s v="First Class"/>
    <s v="RC-19825"/>
    <s v="Roy Collins"/>
    <s v="Consumer"/>
    <s v="United States"/>
    <s v="Pasadena"/>
    <s v="California"/>
    <n v="91104"/>
    <s v="West"/>
    <s v="OFF-BI-10000320"/>
    <s v="Office Supplies"/>
    <s v="Binders"/>
    <s v="GBC Plastic Binding Combs"/>
    <n v="17.712"/>
    <n v="3"/>
    <n v="0.2"/>
    <n v="6.4206000000000012"/>
  </r>
  <r>
    <n v="1309"/>
    <s v="CA-2013-141397"/>
    <x v="0"/>
    <x v="23"/>
    <d v="2013-06-22T00:00:00"/>
    <s v="First Class"/>
    <s v="RC-19825"/>
    <s v="Roy Collins"/>
    <s v="Consumer"/>
    <s v="United States"/>
    <s v="Pasadena"/>
    <s v="California"/>
    <n v="91104"/>
    <s v="West"/>
    <s v="OFF-AP-10003971"/>
    <s v="Office Supplies"/>
    <s v="Appliances"/>
    <s v="Belkin 6 Outlet Metallic Surge Strip"/>
    <n v="21.78"/>
    <n v="2"/>
    <n v="0"/>
    <n v="5.6628000000000007"/>
  </r>
  <r>
    <n v="1310"/>
    <s v="CA-2013-141397"/>
    <x v="0"/>
    <x v="23"/>
    <d v="2013-06-22T00:00:00"/>
    <s v="First Class"/>
    <s v="RC-19825"/>
    <s v="Roy Collins"/>
    <s v="Consumer"/>
    <s v="United States"/>
    <s v="Pasadena"/>
    <s v="California"/>
    <n v="91104"/>
    <s v="West"/>
    <s v="OFF-ST-10001469"/>
    <s v="Office Supplies"/>
    <s v="Storage"/>
    <s v="Fellowes Bankers Box Recycled Super Stor/Drawer"/>
    <n v="161.94"/>
    <n v="3"/>
    <n v="0"/>
    <n v="9.716399999999993"/>
  </r>
  <r>
    <n v="1311"/>
    <s v="CA-2013-141397"/>
    <x v="0"/>
    <x v="23"/>
    <d v="2013-06-22T00:00:00"/>
    <s v="First Class"/>
    <s v="RC-19825"/>
    <s v="Roy Collins"/>
    <s v="Consumer"/>
    <s v="United States"/>
    <s v="Pasadena"/>
    <s v="California"/>
    <n v="91104"/>
    <s v="West"/>
    <s v="FUR-CH-10003846"/>
    <s v="Furniture"/>
    <s v="Chairs"/>
    <s v="Hon Valutask Swivel Chairs"/>
    <n v="161.56800000000001"/>
    <n v="2"/>
    <n v="0.2"/>
    <n v="-8.0783999999999949"/>
  </r>
  <r>
    <n v="1312"/>
    <s v="CA-2013-141082"/>
    <x v="0"/>
    <x v="10"/>
    <d v="2013-12-14T00:00:00"/>
    <s v="Standard Class"/>
    <s v="FM-14380"/>
    <s v="Fred McMath"/>
    <s v="Consumer"/>
    <s v="United States"/>
    <s v="Lawrence"/>
    <s v="Massachusetts"/>
    <n v="1841"/>
    <s v="East"/>
    <s v="OFF-LA-10001404"/>
    <s v="Office Supplies"/>
    <s v="Labels"/>
    <s v="Avery 517"/>
    <n v="3.69"/>
    <n v="1"/>
    <n v="0"/>
    <n v="1.7343"/>
  </r>
  <r>
    <n v="1313"/>
    <s v="CA-2013-141082"/>
    <x v="0"/>
    <x v="10"/>
    <d v="2013-12-14T00:00:00"/>
    <s v="Standard Class"/>
    <s v="FM-14380"/>
    <s v="Fred McMath"/>
    <s v="Consumer"/>
    <s v="United States"/>
    <s v="Lawrence"/>
    <s v="Massachusetts"/>
    <n v="1841"/>
    <s v="East"/>
    <s v="OFF-LA-10001474"/>
    <s v="Office Supplies"/>
    <s v="Labels"/>
    <s v="Avery 477"/>
    <n v="122.12"/>
    <n v="4"/>
    <n v="0"/>
    <n v="56.175200000000004"/>
  </r>
  <r>
    <n v="1314"/>
    <s v="US-2013-134488"/>
    <x v="0"/>
    <x v="446"/>
    <d v="2013-10-02T00:00:00"/>
    <s v="Standard Class"/>
    <s v="PK-19075"/>
    <s v="Pete Kriz"/>
    <s v="Consumer"/>
    <s v="United States"/>
    <s v="Columbus"/>
    <s v="Ohio"/>
    <n v="43229"/>
    <s v="East"/>
    <s v="FUR-CH-10003199"/>
    <s v="Furniture"/>
    <s v="Chairs"/>
    <s v="Office Star - Contemporary Task Swivel Chair"/>
    <n v="155.37199999999999"/>
    <n v="2"/>
    <n v="0.3"/>
    <n v="-13.317599999999999"/>
  </r>
  <r>
    <n v="1315"/>
    <s v="CA-2013-145919"/>
    <x v="0"/>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3-145919"/>
    <x v="0"/>
    <x v="122"/>
    <d v="2013-12-24T00:00:00"/>
    <s v="Standard Class"/>
    <s v="HG-14965"/>
    <s v="Henry Goldwyn"/>
    <s v="Corporate"/>
    <s v="United States"/>
    <s v="Los Angeles"/>
    <s v="California"/>
    <n v="90032"/>
    <s v="West"/>
    <s v="FUR-FU-10004960"/>
    <s v="Furniture"/>
    <s v="Furnishings"/>
    <s v="Seth Thomas 12&quot; Clock w/ Goldtone Case"/>
    <n v="183.84"/>
    <n v="8"/>
    <n v="0"/>
    <n v="62.505600000000001"/>
  </r>
  <r>
    <n v="1317"/>
    <s v="CA-2013-145919"/>
    <x v="0"/>
    <x v="122"/>
    <d v="2013-12-24T00:00:00"/>
    <s v="Standard Class"/>
    <s v="HG-14965"/>
    <s v="Henry Goldwyn"/>
    <s v="Corporate"/>
    <s v="United States"/>
    <s v="Los Angeles"/>
    <s v="California"/>
    <n v="90032"/>
    <s v="West"/>
    <s v="OFF-SU-10003505"/>
    <s v="Office Supplies"/>
    <s v="Supplies"/>
    <s v="Premier Electric Letter Opener"/>
    <n v="579.29999999999995"/>
    <n v="5"/>
    <n v="0"/>
    <n v="28.964999999999961"/>
  </r>
  <r>
    <n v="1318"/>
    <s v="CA-2014-157651"/>
    <x v="3"/>
    <x v="389"/>
    <d v="2014-12-15T00:00:00"/>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1-160773"/>
    <x v="2"/>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1-160773"/>
    <x v="2"/>
    <x v="268"/>
    <d v="2011-07-05T00:00:00"/>
    <s v="Standard Class"/>
    <s v="LW-16825"/>
    <s v="Laurel Workman"/>
    <s v="Corporate"/>
    <s v="United States"/>
    <s v="Deltona"/>
    <s v="Florida"/>
    <n v="32725"/>
    <s v="South"/>
    <s v="OFF-BI-10000546"/>
    <s v="Office Supplies"/>
    <s v="Binders"/>
    <s v="Avery Durable Binders"/>
    <n v="5.1840000000000011"/>
    <n v="6"/>
    <n v="0.7"/>
    <n v="-3.6288"/>
  </r>
  <r>
    <n v="1321"/>
    <s v="CA-2014-167703"/>
    <x v="3"/>
    <x v="447"/>
    <d v="2014-02-09T00:00:00"/>
    <s v="Standard Class"/>
    <s v="MC-17575"/>
    <s v="Matt Collins"/>
    <s v="Consumer"/>
    <s v="United States"/>
    <s v="Cincinnati"/>
    <s v="Ohio"/>
    <n v="45231"/>
    <s v="East"/>
    <s v="OFF-BI-10002071"/>
    <s v="Office Supplies"/>
    <s v="Binders"/>
    <s v="Fellowes Black Plastic Comb Bindings"/>
    <n v="5.2290000000000001"/>
    <n v="3"/>
    <n v="0.7"/>
    <n v="-4.1831999999999976"/>
  </r>
  <r>
    <n v="1322"/>
    <s v="CA-2014-167703"/>
    <x v="3"/>
    <x v="447"/>
    <d v="2014-02-09T00:00:00"/>
    <s v="Standard Class"/>
    <s v="MC-17575"/>
    <s v="Matt Collins"/>
    <s v="Consumer"/>
    <s v="United States"/>
    <s v="Cincinnati"/>
    <s v="Ohio"/>
    <n v="45231"/>
    <s v="East"/>
    <s v="OFF-ST-10001490"/>
    <s v="Office Supplies"/>
    <s v="Storage"/>
    <s v="Hot File 7-Pocket, Floor Stand"/>
    <n v="285.55200000000002"/>
    <n v="2"/>
    <n v="0.2"/>
    <n v="35.69399999999996"/>
  </r>
  <r>
    <n v="1323"/>
    <s v="CA-2014-121804"/>
    <x v="3"/>
    <x v="448"/>
    <d v="2014-03-09T00:00:00"/>
    <s v="Standard Class"/>
    <s v="LP-17095"/>
    <s v="Liz Preis"/>
    <s v="Consumer"/>
    <s v="United States"/>
    <s v="Murray"/>
    <s v="Kentucky"/>
    <n v="42071"/>
    <s v="South"/>
    <s v="OFF-AP-10004859"/>
    <s v="Office Supplies"/>
    <s v="Appliances"/>
    <s v="Acco 6 Outlet Guardian Premium Surge Suppressor"/>
    <n v="72.8"/>
    <n v="5"/>
    <n v="0"/>
    <n v="19.656000000000002"/>
  </r>
  <r>
    <n v="1324"/>
    <s v="CA-2014-162635"/>
    <x v="3"/>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1-107153"/>
    <x v="2"/>
    <x v="450"/>
    <d v="2011-10-03T00:00:00"/>
    <s v="Standard Class"/>
    <s v="GZ-14545"/>
    <s v="George Zrebassa"/>
    <s v="Corporate"/>
    <s v="United States"/>
    <s v="Lawrence"/>
    <s v="Massachusetts"/>
    <n v="1841"/>
    <s v="East"/>
    <s v="OFF-ST-10001321"/>
    <s v="Office Supplies"/>
    <s v="Storage"/>
    <s v="Decoflex Hanging Personal Folder File, Blue"/>
    <n v="46.26"/>
    <n v="3"/>
    <n v="0"/>
    <n v="12.490200000000003"/>
  </r>
  <r>
    <n v="1326"/>
    <s v="US-2011-117058"/>
    <x v="2"/>
    <x v="279"/>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2-120439"/>
    <x v="1"/>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3-128258"/>
    <x v="0"/>
    <x v="452"/>
    <d v="2013-04-02T00:00:00"/>
    <s v="First Class"/>
    <s v="CP-12085"/>
    <s v="Cathy Prescott"/>
    <s v="Corporate"/>
    <s v="United States"/>
    <s v="Norwich"/>
    <s v="Connecticut"/>
    <n v="6360"/>
    <s v="East"/>
    <s v="OFF-PA-10004156"/>
    <s v="Office Supplies"/>
    <s v="Paper"/>
    <s v="Xerox 188"/>
    <n v="11.34"/>
    <n v="1"/>
    <n v="0"/>
    <n v="5.5565999999999995"/>
  </r>
  <r>
    <n v="1329"/>
    <s v="CA-2014-106033"/>
    <x v="3"/>
    <x v="453"/>
    <d v="2014-10-19T00:00:00"/>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3-142762"/>
    <x v="0"/>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4-127705"/>
    <x v="3"/>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4-127705"/>
    <x v="3"/>
    <x v="455"/>
    <d v="2014-06-07T00:00:00"/>
    <s v="Standard Class"/>
    <s v="AB-10255"/>
    <s v="Alejandro Ballentine"/>
    <s v="Home Office"/>
    <s v="United States"/>
    <s v="Lorain"/>
    <s v="Ohio"/>
    <n v="44052"/>
    <s v="East"/>
    <s v="OFF-ST-10004507"/>
    <s v="Office Supplies"/>
    <s v="Storage"/>
    <s v="Advantus Rolling Storage Box"/>
    <n v="27.439999999999998"/>
    <n v="2"/>
    <n v="0.2"/>
    <n v="2.4009999999999998"/>
  </r>
  <r>
    <n v="1333"/>
    <s v="CA-2011-122567"/>
    <x v="2"/>
    <x v="456"/>
    <d v="2011-02-22T00:00:00"/>
    <s v="Standard Class"/>
    <s v="MN-17935"/>
    <s v="Michael Nguyen"/>
    <s v="Consumer"/>
    <s v="United States"/>
    <s v="Dallas"/>
    <s v="Texas"/>
    <n v="75220"/>
    <s v="Central"/>
    <s v="OFF-BI-10002012"/>
    <s v="Office Supplies"/>
    <s v="Binders"/>
    <s v="Wilson Jones Easy Flow II Sheet Lifters"/>
    <n v="1.0799999999999998"/>
    <n v="3"/>
    <n v="0.8"/>
    <n v="-1.7280000000000002"/>
  </r>
  <r>
    <n v="1334"/>
    <s v="CA-2011-122567"/>
    <x v="2"/>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3-122133"/>
    <x v="0"/>
    <x v="458"/>
    <d v="2013-05-24T00:00:00"/>
    <s v="Standard Class"/>
    <s v="JR-15670"/>
    <s v="Jim Radford"/>
    <s v="Consumer"/>
    <s v="United States"/>
    <s v="Middletown"/>
    <s v="Connecticut"/>
    <n v="6457"/>
    <s v="East"/>
    <s v="OFF-ST-10002574"/>
    <s v="Office Supplies"/>
    <s v="Storage"/>
    <s v="SAFCO Commercial Wire Shelving, Black"/>
    <n v="552.55999999999995"/>
    <n v="4"/>
    <n v="0"/>
    <n v="0"/>
  </r>
  <r>
    <n v="1337"/>
    <s v="US-2014-123281"/>
    <x v="3"/>
    <x v="459"/>
    <d v="2014-04-08T00:00:00"/>
    <s v="Standard Class"/>
    <s v="JF-15190"/>
    <s v="Jamie Frazer"/>
    <s v="Consumer"/>
    <s v="United States"/>
    <s v="Los Angeles"/>
    <s v="California"/>
    <n v="90008"/>
    <s v="West"/>
    <s v="FUR-FU-10003724"/>
    <s v="Furniture"/>
    <s v="Furnishings"/>
    <s v="Westinghouse Clip-On Gooseneck Lamps"/>
    <n v="25.11"/>
    <n v="3"/>
    <n v="0"/>
    <n v="6.5285999999999991"/>
  </r>
  <r>
    <n v="1338"/>
    <s v="CA-2014-100524"/>
    <x v="3"/>
    <x v="185"/>
    <d v="2014-04-03T00:00:00"/>
    <s v="Second Class"/>
    <s v="CM-12115"/>
    <s v="Chad McGuire"/>
    <s v="Consumer"/>
    <s v="United States"/>
    <s v="New York City"/>
    <s v="New York"/>
    <n v="10011"/>
    <s v="East"/>
    <s v="FUR-FU-10004018"/>
    <s v="Furniture"/>
    <s v="Furnishings"/>
    <s v="Tensor Computer Mounted Lamp"/>
    <n v="29.78"/>
    <n v="2"/>
    <n v="0"/>
    <n v="8.0406000000000013"/>
  </r>
  <r>
    <n v="1339"/>
    <s v="CA-2014-100524"/>
    <x v="3"/>
    <x v="185"/>
    <d v="2014-04-03T00:00:00"/>
    <s v="Second Class"/>
    <s v="CM-12115"/>
    <s v="Chad McGuire"/>
    <s v="Consumer"/>
    <s v="United States"/>
    <s v="New York City"/>
    <s v="New York"/>
    <n v="10011"/>
    <s v="East"/>
    <s v="TEC-PH-10002549"/>
    <s v="Technology"/>
    <s v="Phones"/>
    <s v="Polycom SoundPoint IP 450 VoIP phone"/>
    <n v="677.58"/>
    <n v="3"/>
    <n v="0"/>
    <n v="176.17080000000001"/>
  </r>
  <r>
    <n v="1340"/>
    <s v="CA-2014-100524"/>
    <x v="3"/>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4-113481"/>
    <x v="3"/>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4-113481"/>
    <x v="3"/>
    <x v="460"/>
    <d v="2014-01-05T00:00:00"/>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4-113481"/>
    <x v="3"/>
    <x v="460"/>
    <d v="2014-01-05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2-131758"/>
    <x v="1"/>
    <x v="71"/>
    <d v="2012-06-01T00:00:00"/>
    <s v="Standard Class"/>
    <s v="KB-16315"/>
    <s v="Karl Braun"/>
    <s v="Consumer"/>
    <s v="United States"/>
    <s v="Freeport"/>
    <s v="New York"/>
    <n v="11520"/>
    <s v="East"/>
    <s v="OFF-AR-10000411"/>
    <s v="Office Supplies"/>
    <s v="Art"/>
    <s v="Boston 16701 Slimline Battery Pencil Sharpener"/>
    <n v="47.82"/>
    <n v="3"/>
    <n v="0"/>
    <n v="14.345999999999995"/>
  </r>
  <r>
    <n v="1345"/>
    <s v="CA-2012-131758"/>
    <x v="1"/>
    <x v="71"/>
    <d v="2012-06-01T00:00:00"/>
    <s v="Standard Class"/>
    <s v="KB-16315"/>
    <s v="Karl Braun"/>
    <s v="Consumer"/>
    <s v="United States"/>
    <s v="Freeport"/>
    <s v="New York"/>
    <n v="11520"/>
    <s v="East"/>
    <s v="OFF-LA-10000262"/>
    <s v="Office Supplies"/>
    <s v="Labels"/>
    <s v="Avery 494"/>
    <n v="13.049999999999999"/>
    <n v="5"/>
    <n v="0"/>
    <n v="6.0029999999999992"/>
  </r>
  <r>
    <n v="1346"/>
    <s v="CA-2011-118339"/>
    <x v="2"/>
    <x v="461"/>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1-118339"/>
    <x v="2"/>
    <x v="461"/>
    <d v="2011-03-24T00:00:00"/>
    <s v="Standard Class"/>
    <s v="BN-11515"/>
    <s v="Bradley Nguyen"/>
    <s v="Consumer"/>
    <s v="United States"/>
    <s v="Lakeville"/>
    <s v="Minnesota"/>
    <n v="55044"/>
    <s v="Central"/>
    <s v="OFF-PA-10000466"/>
    <s v="Office Supplies"/>
    <s v="Paper"/>
    <s v="Memo Book, 100 Message Capacity, 5 3/8” x 11”"/>
    <n v="47.18"/>
    <n v="7"/>
    <n v="0"/>
    <n v="23.59"/>
  </r>
  <r>
    <n v="1348"/>
    <s v="CA-2011-118339"/>
    <x v="2"/>
    <x v="461"/>
    <d v="2011-03-24T00:00:00"/>
    <s v="Standard Class"/>
    <s v="BN-11515"/>
    <s v="Bradley Nguyen"/>
    <s v="Consumer"/>
    <s v="United States"/>
    <s v="Lakeville"/>
    <s v="Minnesota"/>
    <n v="55044"/>
    <s v="Central"/>
    <s v="OFF-AR-10003829"/>
    <s v="Office Supplies"/>
    <s v="Art"/>
    <s v="Newell 35"/>
    <n v="19.68"/>
    <n v="6"/>
    <n v="0"/>
    <n v="5.7071999999999976"/>
  </r>
  <r>
    <n v="1349"/>
    <s v="CA-2011-118339"/>
    <x v="2"/>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1-118339"/>
    <x v="2"/>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1-153976"/>
    <x v="2"/>
    <x v="462"/>
    <d v="2011-10-08T00:00:00"/>
    <s v="Second Class"/>
    <s v="BP-11290"/>
    <s v="Beth Paige"/>
    <s v="Consumer"/>
    <s v="United States"/>
    <s v="Evanston"/>
    <s v="Illinois"/>
    <n v="60201"/>
    <s v="Central"/>
    <s v="FUR-CH-10002880"/>
    <s v="Furniture"/>
    <s v="Chairs"/>
    <s v="Global High-Back Leather Tilter, Burgundy"/>
    <n v="258.279"/>
    <n v="3"/>
    <n v="0.3"/>
    <n v="-70.104300000000023"/>
  </r>
  <r>
    <n v="1352"/>
    <s v="CA-2013-162901"/>
    <x v="0"/>
    <x v="463"/>
    <d v="2013-04-01T00:00:00"/>
    <s v="First Class"/>
    <s v="AS-10045"/>
    <s v="Aaron Smayling"/>
    <s v="Corporate"/>
    <s v="United States"/>
    <s v="Arlington"/>
    <s v="Virginia"/>
    <n v="22204"/>
    <s v="South"/>
    <s v="OFF-ST-10000649"/>
    <s v="Office Supplies"/>
    <s v="Storage"/>
    <s v="Hanging Personal Folder File"/>
    <n v="31.4"/>
    <n v="2"/>
    <n v="0"/>
    <n v="7.8500000000000014"/>
  </r>
  <r>
    <n v="1353"/>
    <s v="CA-2014-162978"/>
    <x v="3"/>
    <x v="464"/>
    <d v="2014-05-10T00:00:00"/>
    <s v="Standard Class"/>
    <s v="LW-16990"/>
    <s v="Lindsay Williams"/>
    <s v="Corporate"/>
    <s v="United States"/>
    <s v="San Francisco"/>
    <s v="California"/>
    <n v="94109"/>
    <s v="West"/>
    <s v="TEC-PH-10003092"/>
    <s v="Technology"/>
    <s v="Phones"/>
    <s v="Motorola L804"/>
    <n v="183.96"/>
    <n v="5"/>
    <n v="0.2"/>
    <n v="20.695499999999988"/>
  </r>
  <r>
    <n v="1354"/>
    <s v="CA-2014-162978"/>
    <x v="3"/>
    <x v="464"/>
    <d v="2014-05-10T00:00:00"/>
    <s v="Standard Class"/>
    <s v="LW-16990"/>
    <s v="Lindsay Williams"/>
    <s v="Corporate"/>
    <s v="United States"/>
    <s v="San Francisco"/>
    <s v="California"/>
    <n v="94109"/>
    <s v="West"/>
    <s v="OFF-PA-10002250"/>
    <s v="Office Supplies"/>
    <s v="Paper"/>
    <s v="Things To Do Today Pad"/>
    <n v="17.61"/>
    <n v="3"/>
    <n v="0"/>
    <n v="8.4527999999999999"/>
  </r>
  <r>
    <n v="1355"/>
    <s v="CA-2014-162978"/>
    <x v="3"/>
    <x v="464"/>
    <d v="2014-05-10T00:00:00"/>
    <s v="Standard Class"/>
    <s v="LW-16990"/>
    <s v="Lindsay Williams"/>
    <s v="Corporate"/>
    <s v="United States"/>
    <s v="San Francisco"/>
    <s v="California"/>
    <n v="94109"/>
    <s v="West"/>
    <s v="FUR-TA-10003473"/>
    <s v="Furniture"/>
    <s v="Tables"/>
    <s v="Bretford Rectangular Conference Table Tops"/>
    <n v="300.904"/>
    <n v="1"/>
    <n v="0.2"/>
    <n v="11.283900000000017"/>
  </r>
  <r>
    <n v="1356"/>
    <s v="US-2011-160444"/>
    <x v="2"/>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1-160444"/>
    <x v="2"/>
    <x v="260"/>
    <d v="2011-07-05T00:00:00"/>
    <s v="Same Day"/>
    <s v="DC-12850"/>
    <s v="Dan Campbell"/>
    <s v="Consumer"/>
    <s v="United States"/>
    <s v="Houston"/>
    <s v="Texas"/>
    <n v="77036"/>
    <s v="Central"/>
    <s v="OFF-ST-10000563"/>
    <s v="Office Supplies"/>
    <s v="Storage"/>
    <s v="Fellowes Bankers Box Stor/Drawer Steel Plus"/>
    <n v="281.42400000000004"/>
    <n v="11"/>
    <n v="0.2"/>
    <n v="-35.178000000000004"/>
  </r>
  <r>
    <n v="1358"/>
    <s v="CA-2013-145247"/>
    <x v="0"/>
    <x v="465"/>
    <d v="2013-05-08T00:00:00"/>
    <s v="First Class"/>
    <s v="ND-18370"/>
    <s v="Natalie DeCherney"/>
    <s v="Consumer"/>
    <s v="United States"/>
    <s v="Louisville"/>
    <s v="Kentucky"/>
    <n v="40214"/>
    <s v="South"/>
    <s v="OFF-PA-10003641"/>
    <s v="Office Supplies"/>
    <s v="Paper"/>
    <s v="Xerox 1909"/>
    <n v="79.14"/>
    <n v="3"/>
    <n v="0"/>
    <n v="36.404399999999995"/>
  </r>
  <r>
    <n v="1359"/>
    <s v="CA-2014-160045"/>
    <x v="3"/>
    <x v="466"/>
    <d v="2014-04-28T00:00:00"/>
    <s v="First Class"/>
    <s v="LB-16735"/>
    <s v="Larry Blacks"/>
    <s v="Consumer"/>
    <s v="United States"/>
    <s v="Fort Worth"/>
    <s v="Texas"/>
    <n v="76106"/>
    <s v="Central"/>
    <s v="FUR-FU-10000010"/>
    <s v="Furniture"/>
    <s v="Furnishings"/>
    <s v="DAX Value U-Channel Document Frames, Easel Back"/>
    <n v="1.988"/>
    <n v="1"/>
    <n v="0.6"/>
    <n v="-1.4413"/>
  </r>
  <r>
    <n v="1360"/>
    <s v="US-2011-151925"/>
    <x v="2"/>
    <x v="467"/>
    <d v="2011-10-01T00:00:00"/>
    <s v="Second Class"/>
    <s v="KT-16465"/>
    <s v="Kean Takahito"/>
    <s v="Consumer"/>
    <s v="United States"/>
    <s v="Los Angeles"/>
    <s v="California"/>
    <n v="90049"/>
    <s v="West"/>
    <s v="FUR-CH-10002961"/>
    <s v="Furniture"/>
    <s v="Chairs"/>
    <s v="Leather Task Chair, Black"/>
    <n v="145.56800000000001"/>
    <n v="2"/>
    <n v="0.2"/>
    <n v="0"/>
  </r>
  <r>
    <n v="1361"/>
    <s v="CA-2014-125199"/>
    <x v="3"/>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4-125199"/>
    <x v="3"/>
    <x v="15"/>
    <d v="2014-10-26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4-125199"/>
    <x v="3"/>
    <x v="15"/>
    <d v="2014-10-26T00:00:00"/>
    <s v="Standard Class"/>
    <s v="HM-14860"/>
    <s v="Harry Marie"/>
    <s v="Corporate"/>
    <s v="United States"/>
    <s v="Philadelphia"/>
    <s v="Pennsylvania"/>
    <n v="19120"/>
    <s v="East"/>
    <s v="TEC-PH-10001336"/>
    <s v="Technology"/>
    <s v="Phones"/>
    <s v="Digium D40 VoIP phone"/>
    <n v="309.57600000000002"/>
    <n v="4"/>
    <n v="0.4"/>
    <n v="-56.755600000000015"/>
  </r>
  <r>
    <n v="1364"/>
    <s v="US-2014-155425"/>
    <x v="3"/>
    <x v="468"/>
    <d v="2014-11-12T00:00:00"/>
    <s v="First Class"/>
    <s v="AB-10600"/>
    <s v="Ann Blume"/>
    <s v="Corporate"/>
    <s v="United States"/>
    <s v="Tucson"/>
    <s v="Arizona"/>
    <n v="85705"/>
    <s v="West"/>
    <s v="OFF-BI-10001036"/>
    <s v="Office Supplies"/>
    <s v="Binders"/>
    <s v="Cardinal EasyOpen D-Ring Binders"/>
    <n v="38.388000000000005"/>
    <n v="14"/>
    <n v="0.7"/>
    <n v="-25.591999999999999"/>
  </r>
  <r>
    <n v="1365"/>
    <s v="US-2014-155425"/>
    <x v="3"/>
    <x v="468"/>
    <d v="2014-11-12T00:00:00"/>
    <s v="First Class"/>
    <s v="AB-10600"/>
    <s v="Ann Blume"/>
    <s v="Corporate"/>
    <s v="United States"/>
    <s v="Tucson"/>
    <s v="Arizona"/>
    <n v="85705"/>
    <s v="West"/>
    <s v="TEC-MA-10003183"/>
    <s v="Technology"/>
    <s v="Machines"/>
    <s v="DYMO CardScan Personal V9 Business Card Scanner"/>
    <n v="95.994000000000014"/>
    <n v="2"/>
    <n v="0.7"/>
    <n v="-63.995999999999981"/>
  </r>
  <r>
    <n v="1366"/>
    <s v="US-2014-155425"/>
    <x v="3"/>
    <x v="468"/>
    <d v="2014-11-12T00:00:00"/>
    <s v="First Class"/>
    <s v="AB-10600"/>
    <s v="Ann Blume"/>
    <s v="Corporate"/>
    <s v="United States"/>
    <s v="Tucson"/>
    <s v="Arizona"/>
    <n v="85705"/>
    <s v="West"/>
    <s v="TEC-AC-10001314"/>
    <s v="Technology"/>
    <s v="Accessories"/>
    <s v="Case Logic 2.4GHz Wireless Keyboard"/>
    <n v="239.95200000000003"/>
    <n v="6"/>
    <n v="0.2"/>
    <n v="-35.992800000000038"/>
  </r>
  <r>
    <n v="1367"/>
    <s v="US-2014-155425"/>
    <x v="3"/>
    <x v="468"/>
    <d v="2014-11-12T00:00:00"/>
    <s v="First Class"/>
    <s v="AB-10600"/>
    <s v="Ann Blume"/>
    <s v="Corporate"/>
    <s v="United States"/>
    <s v="Tucson"/>
    <s v="Arizona"/>
    <n v="85705"/>
    <s v="West"/>
    <s v="TEC-PH-10002563"/>
    <s v="Technology"/>
    <s v="Phones"/>
    <s v="Adtran 1202752G1"/>
    <n v="201.584"/>
    <n v="2"/>
    <n v="0.2"/>
    <n v="15.118800000000007"/>
  </r>
  <r>
    <n v="1368"/>
    <s v="US-2014-155425"/>
    <x v="3"/>
    <x v="468"/>
    <d v="2014-11-12T00:00:00"/>
    <s v="First Class"/>
    <s v="AB-10600"/>
    <s v="Ann Blume"/>
    <s v="Corporate"/>
    <s v="United States"/>
    <s v="Tucson"/>
    <s v="Arizona"/>
    <n v="85705"/>
    <s v="West"/>
    <s v="FUR-CH-10003312"/>
    <s v="Furniture"/>
    <s v="Chairs"/>
    <s v="Hon 2090 “Pillow Soft” Series Mid Back Swivel/Tilt Chairs"/>
    <n v="899.13600000000008"/>
    <n v="4"/>
    <n v="0.2"/>
    <n v="-146.10960000000014"/>
  </r>
  <r>
    <n v="1369"/>
    <s v="CA-2014-133249"/>
    <x v="3"/>
    <x v="141"/>
    <d v="2014-07-12T00:00:00"/>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2-103471"/>
    <x v="1"/>
    <x v="100"/>
    <d v="2012-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2-103471"/>
    <x v="1"/>
    <x v="100"/>
    <d v="2012-12-28T00:00:00"/>
    <s v="Standard Class"/>
    <s v="JR-15670"/>
    <s v="Jim Radford"/>
    <s v="Consumer"/>
    <s v="United States"/>
    <s v="Colorado Springs"/>
    <s v="Colorado"/>
    <n v="80906"/>
    <s v="West"/>
    <s v="OFF-AR-10003405"/>
    <s v="Office Supplies"/>
    <s v="Art"/>
    <s v="Dixon My First Ticonderoga Pencil, #2"/>
    <n v="14.04"/>
    <n v="3"/>
    <n v="0.2"/>
    <n v="1.5794999999999986"/>
  </r>
  <r>
    <n v="1372"/>
    <s v="CA-2014-136672"/>
    <x v="3"/>
    <x v="469"/>
    <d v="2014-03-13T00:00:00"/>
    <s v="Standard Class"/>
    <s v="MG-17890"/>
    <s v="Michael Granlund"/>
    <s v="Home Office"/>
    <s v="United States"/>
    <s v="Clinton"/>
    <s v="Maryland"/>
    <n v="20735"/>
    <s v="East"/>
    <s v="TEC-AC-10004510"/>
    <s v="Technology"/>
    <s v="Accessories"/>
    <s v="Logitech Desktop MK120 Mouse and keyboard Combo"/>
    <n v="49.08"/>
    <n v="3"/>
    <n v="0"/>
    <n v="4.9079999999999977"/>
  </r>
  <r>
    <n v="1373"/>
    <s v="US-2011-157021"/>
    <x v="2"/>
    <x v="470"/>
    <d v="2011-04-06T00:00:00"/>
    <s v="Second Class"/>
    <s v="KM-16720"/>
    <s v="Kunst Miller"/>
    <s v="Consumer"/>
    <s v="United States"/>
    <s v="Vallejo"/>
    <s v="California"/>
    <n v="94591"/>
    <s v="West"/>
    <s v="OFF-LA-10002312"/>
    <s v="Office Supplies"/>
    <s v="Labels"/>
    <s v="Avery 490"/>
    <n v="29.6"/>
    <n v="2"/>
    <n v="0"/>
    <n v="14.8"/>
  </r>
  <r>
    <n v="1374"/>
    <s v="US-2011-157021"/>
    <x v="2"/>
    <x v="470"/>
    <d v="2011-04-06T00:00:00"/>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2-120362"/>
    <x v="1"/>
    <x v="471"/>
    <d v="2012-09-19T00:00:00"/>
    <s v="Standard Class"/>
    <s v="CA-12265"/>
    <s v="Christina Anderson"/>
    <s v="Consumer"/>
    <s v="United States"/>
    <s v="Provo"/>
    <s v="Utah"/>
    <n v="84604"/>
    <s v="West"/>
    <s v="FUR-TA-10003008"/>
    <s v="Furniture"/>
    <s v="Tables"/>
    <s v="Lesro Round Back Collection Coffee Table, End Table"/>
    <n v="912.75"/>
    <n v="5"/>
    <n v="0"/>
    <n v="118.65750000000006"/>
  </r>
  <r>
    <n v="1376"/>
    <s v="CA-2011-126361"/>
    <x v="2"/>
    <x v="472"/>
    <d v="2011-08-09T00:00:00"/>
    <s v="Second Class"/>
    <s v="VD-21670"/>
    <s v="Valerie Dominguez"/>
    <s v="Consumer"/>
    <s v="United States"/>
    <s v="Pleasant Grove"/>
    <s v="Utah"/>
    <n v="84062"/>
    <s v="West"/>
    <s v="OFF-AP-10003590"/>
    <s v="Office Supplies"/>
    <s v="Appliances"/>
    <s v="Hoover WindTunnel Plus Canister Vacuum"/>
    <n v="1089.75"/>
    <n v="3"/>
    <n v="0"/>
    <n v="305.13000000000011"/>
  </r>
  <r>
    <n v="1377"/>
    <s v="CA-2011-126361"/>
    <x v="2"/>
    <x v="472"/>
    <d v="2011-08-09T00:00:00"/>
    <s v="Second Class"/>
    <s v="VD-21670"/>
    <s v="Valerie Dominguez"/>
    <s v="Consumer"/>
    <s v="United States"/>
    <s v="Pleasant Grove"/>
    <s v="Utah"/>
    <n v="84062"/>
    <s v="West"/>
    <s v="OFF-PA-10000806"/>
    <s v="Office Supplies"/>
    <s v="Paper"/>
    <s v="Xerox 1934"/>
    <n v="447.84"/>
    <n v="8"/>
    <n v="0"/>
    <n v="219.44159999999999"/>
  </r>
  <r>
    <n v="1378"/>
    <s v="CA-2011-126361"/>
    <x v="2"/>
    <x v="472"/>
    <d v="2011-08-09T00:00:00"/>
    <s v="Second Class"/>
    <s v="VD-21670"/>
    <s v="Valerie Dominguez"/>
    <s v="Consumer"/>
    <s v="United States"/>
    <s v="Pleasant Grove"/>
    <s v="Utah"/>
    <n v="84062"/>
    <s v="West"/>
    <s v="OFF-AR-10000896"/>
    <s v="Office Supplies"/>
    <s v="Art"/>
    <s v="Newell 329"/>
    <n v="16.399999999999999"/>
    <n v="5"/>
    <n v="0"/>
    <n v="4.2639999999999993"/>
  </r>
  <r>
    <n v="1379"/>
    <s v="CA-2011-126361"/>
    <x v="2"/>
    <x v="472"/>
    <d v="2011-08-09T00:00:00"/>
    <s v="Second Class"/>
    <s v="VD-21670"/>
    <s v="Valerie Dominguez"/>
    <s v="Consumer"/>
    <s v="United States"/>
    <s v="Pleasant Grove"/>
    <s v="Utah"/>
    <n v="84062"/>
    <s v="West"/>
    <s v="TEC-PH-10002310"/>
    <s v="Technology"/>
    <s v="Phones"/>
    <s v="Panasonic KX T7731-B Digital phone"/>
    <n v="399.96000000000004"/>
    <n v="5"/>
    <n v="0.2"/>
    <n v="34.996499999999969"/>
  </r>
  <r>
    <n v="1380"/>
    <s v="CA-2011-126361"/>
    <x v="2"/>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1-126361"/>
    <x v="2"/>
    <x v="472"/>
    <d v="2011-08-09T00:00:00"/>
    <s v="Second Class"/>
    <s v="VD-21670"/>
    <s v="Valerie Dominguez"/>
    <s v="Consumer"/>
    <s v="United States"/>
    <s v="Pleasant Grove"/>
    <s v="Utah"/>
    <n v="84062"/>
    <s v="West"/>
    <s v="OFF-BI-10002852"/>
    <s v="Office Supplies"/>
    <s v="Binders"/>
    <s v="Ibico Standard Transparent Covers"/>
    <n v="13.184000000000001"/>
    <n v="1"/>
    <n v="0.2"/>
    <n v="4.7792000000000003"/>
  </r>
  <r>
    <n v="1382"/>
    <s v="US-2013-100566"/>
    <x v="0"/>
    <x v="323"/>
    <d v="2013-09-10T00:00:00"/>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3-108504"/>
    <x v="0"/>
    <x v="473"/>
    <d v="2013-02-05T00:00:00"/>
    <s v="Same Day"/>
    <s v="PP-18955"/>
    <s v="Paul Prost"/>
    <s v="Home Office"/>
    <s v="United States"/>
    <s v="Smyrna"/>
    <s v="Georgia"/>
    <n v="30080"/>
    <s v="South"/>
    <s v="OFF-ST-10002344"/>
    <s v="Office Supplies"/>
    <s v="Storage"/>
    <s v="Carina 42&quot;Hx23 3/4&quot;W Media Storage Unit"/>
    <n v="80.98"/>
    <n v="1"/>
    <n v="0"/>
    <n v="1.6196000000000055"/>
  </r>
  <r>
    <n v="1384"/>
    <s v="US-2013-108504"/>
    <x v="0"/>
    <x v="473"/>
    <d v="2013-02-05T00:00:00"/>
    <s v="Same Day"/>
    <s v="PP-18955"/>
    <s v="Paul Prost"/>
    <s v="Home Office"/>
    <s v="United States"/>
    <s v="Smyrna"/>
    <s v="Georgia"/>
    <n v="30080"/>
    <s v="South"/>
    <s v="OFF-PA-10001289"/>
    <s v="Office Supplies"/>
    <s v="Paper"/>
    <s v="White Computer Printout Paper by Universal"/>
    <n v="348.84"/>
    <n v="9"/>
    <n v="0"/>
    <n v="170.9316"/>
  </r>
  <r>
    <n v="1385"/>
    <s v="US-2013-108504"/>
    <x v="0"/>
    <x v="473"/>
    <d v="2013-02-05T00:00:00"/>
    <s v="Same Day"/>
    <s v="PP-18955"/>
    <s v="Paul Prost"/>
    <s v="Home Office"/>
    <s v="United States"/>
    <s v="Smyrna"/>
    <s v="Georgia"/>
    <n v="30080"/>
    <s v="South"/>
    <s v="OFF-FA-10000053"/>
    <s v="Office Supplies"/>
    <s v="Fasteners"/>
    <s v="Revere Boxed Rubber Bands by Revere"/>
    <n v="9.4499999999999993"/>
    <n v="5"/>
    <n v="0"/>
    <n v="0.18900000000000028"/>
  </r>
  <r>
    <n v="1386"/>
    <s v="US-2013-108504"/>
    <x v="0"/>
    <x v="473"/>
    <d v="2013-02-05T00:00:00"/>
    <s v="Same Day"/>
    <s v="PP-18955"/>
    <s v="Paul Prost"/>
    <s v="Home Office"/>
    <s v="United States"/>
    <s v="Smyrna"/>
    <s v="Georgia"/>
    <n v="30080"/>
    <s v="South"/>
    <s v="FUR-FU-10004091"/>
    <s v="Furniture"/>
    <s v="Furnishings"/>
    <s v="Eldon 200 Class Desk Accessories, Black"/>
    <n v="18.84"/>
    <n v="3"/>
    <n v="0"/>
    <n v="7.1592000000000002"/>
  </r>
  <r>
    <n v="1387"/>
    <s v="US-2013-108504"/>
    <x v="0"/>
    <x v="473"/>
    <d v="2013-02-05T00:00:00"/>
    <s v="Same Day"/>
    <s v="PP-18955"/>
    <s v="Paul Prost"/>
    <s v="Home Office"/>
    <s v="United States"/>
    <s v="Smyrna"/>
    <s v="Georgia"/>
    <n v="30080"/>
    <s v="South"/>
    <s v="FUR-BO-10004015"/>
    <s v="Furniture"/>
    <s v="Bookcases"/>
    <s v="Bush Andora Bookcase, Maple/Graphite Gray Finish"/>
    <n v="239.98"/>
    <n v="2"/>
    <n v="0"/>
    <n v="52.795599999999979"/>
  </r>
  <r>
    <n v="1388"/>
    <s v="US-2013-108504"/>
    <x v="0"/>
    <x v="473"/>
    <d v="2013-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3-108504"/>
    <x v="0"/>
    <x v="473"/>
    <d v="2013-02-05T00:00:00"/>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3-108504"/>
    <x v="0"/>
    <x v="473"/>
    <d v="2013-02-05T00:00:00"/>
    <s v="Same Day"/>
    <s v="PP-18955"/>
    <s v="Paul Prost"/>
    <s v="Home Office"/>
    <s v="United States"/>
    <s v="Smyrna"/>
    <s v="Georgia"/>
    <n v="30080"/>
    <s v="South"/>
    <s v="TEC-PH-10003645"/>
    <s v="Technology"/>
    <s v="Phones"/>
    <s v="Aastra 57i VoIP phone"/>
    <n v="484.83000000000004"/>
    <n v="3"/>
    <n v="0"/>
    <n v="126.05580000000002"/>
  </r>
  <r>
    <n v="1391"/>
    <s v="US-2013-108504"/>
    <x v="0"/>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3-108504"/>
    <x v="0"/>
    <x v="473"/>
    <d v="2013-02-05T00:00:00"/>
    <s v="Same Day"/>
    <s v="PP-18955"/>
    <s v="Paul Prost"/>
    <s v="Home Office"/>
    <s v="United States"/>
    <s v="Smyrna"/>
    <s v="Georgia"/>
    <n v="30080"/>
    <s v="South"/>
    <s v="OFF-ST-10004804"/>
    <s v="Office Supplies"/>
    <s v="Storage"/>
    <s v="Belkin 19&quot; Vented Equipment Shelf, Black"/>
    <n v="154.44"/>
    <n v="3"/>
    <n v="0"/>
    <n v="1.5444000000000031"/>
  </r>
  <r>
    <n v="1393"/>
    <s v="US-2013-108504"/>
    <x v="0"/>
    <x v="473"/>
    <d v="2013-02-05T00:00:00"/>
    <s v="Same Day"/>
    <s v="PP-18955"/>
    <s v="Paul Prost"/>
    <s v="Home Office"/>
    <s v="United States"/>
    <s v="Smyrna"/>
    <s v="Georgia"/>
    <n v="30080"/>
    <s v="South"/>
    <s v="OFF-PA-10003892"/>
    <s v="Office Supplies"/>
    <s v="Paper"/>
    <s v="Xerox 1943"/>
    <n v="342.37"/>
    <n v="7"/>
    <n v="0"/>
    <n v="160.91389999999998"/>
  </r>
  <r>
    <n v="1394"/>
    <s v="CA-2014-124828"/>
    <x v="3"/>
    <x v="445"/>
    <d v="2014-07-05T00:00:00"/>
    <s v="First Class"/>
    <s v="YS-21880"/>
    <s v="Yana Sorensen"/>
    <s v="Corporate"/>
    <s v="United States"/>
    <s v="Burlington"/>
    <s v="North Carolina"/>
    <n v="27217"/>
    <s v="South"/>
    <s v="OFF-AR-10003514"/>
    <s v="Office Supplies"/>
    <s v="Art"/>
    <s v="4009 Highlighters by Sanford"/>
    <n v="9.5519999999999996"/>
    <n v="3"/>
    <n v="0.2"/>
    <n v="1.5521999999999991"/>
  </r>
  <r>
    <n v="1395"/>
    <s v="US-2014-117247"/>
    <x v="3"/>
    <x v="449"/>
    <d v="2014-10-15T00:00:00"/>
    <s v="Standard Class"/>
    <s v="CK-12760"/>
    <s v="Cyma Kinney"/>
    <s v="Corporate"/>
    <s v="United States"/>
    <s v="Aurora"/>
    <s v="Illinois"/>
    <n v="60505"/>
    <s v="Central"/>
    <s v="FUR-TA-10002958"/>
    <s v="Furniture"/>
    <s v="Tables"/>
    <s v="Bevis Oval Conference Table, Walnut"/>
    <n v="652.45000000000005"/>
    <n v="5"/>
    <n v="0.5"/>
    <n v="-430.61700000000019"/>
  </r>
  <r>
    <n v="1396"/>
    <s v="US-2014-117247"/>
    <x v="3"/>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3-124485"/>
    <x v="0"/>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3-124485"/>
    <x v="0"/>
    <x v="390"/>
    <d v="2013-11-27T00:00:00"/>
    <s v="First Class"/>
    <s v="NC-18340"/>
    <s v="Nat Carroll"/>
    <s v="Consumer"/>
    <s v="United States"/>
    <s v="New York City"/>
    <s v="New York"/>
    <n v="10035"/>
    <s v="East"/>
    <s v="OFF-PA-10004971"/>
    <s v="Office Supplies"/>
    <s v="Paper"/>
    <s v="Xerox 196"/>
    <n v="11.56"/>
    <n v="2"/>
    <n v="0"/>
    <n v="5.6644000000000005"/>
  </r>
  <r>
    <n v="1399"/>
    <s v="CA-2013-124485"/>
    <x v="0"/>
    <x v="390"/>
    <d v="2013-11-27T00:00:00"/>
    <s v="First Class"/>
    <s v="NC-18340"/>
    <s v="Nat Carroll"/>
    <s v="Consumer"/>
    <s v="United States"/>
    <s v="New York City"/>
    <s v="New York"/>
    <n v="10035"/>
    <s v="East"/>
    <s v="TEC-AC-10002323"/>
    <s v="Technology"/>
    <s v="Accessories"/>
    <s v="SanDisk Ultra 32 GB MicroSDHC Class 10 Memory Card"/>
    <n v="88.4"/>
    <n v="4"/>
    <n v="0"/>
    <n v="11.492000000000004"/>
  </r>
  <r>
    <n v="1400"/>
    <s v="CA-2013-124485"/>
    <x v="0"/>
    <x v="390"/>
    <d v="2013-11-27T00:00:00"/>
    <s v="First Class"/>
    <s v="NC-18340"/>
    <s v="Nat Carroll"/>
    <s v="Consumer"/>
    <s v="United States"/>
    <s v="New York City"/>
    <s v="New York"/>
    <n v="10035"/>
    <s v="East"/>
    <s v="OFF-PA-10004888"/>
    <s v="Office Supplies"/>
    <s v="Paper"/>
    <s v="Xerox 217"/>
    <n v="6.48"/>
    <n v="1"/>
    <n v="0"/>
    <n v="3.1104000000000003"/>
  </r>
  <r>
    <n v="1401"/>
    <s v="CA-2013-159212"/>
    <x v="0"/>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s v="Virginia"/>
    <n v="24153"/>
    <s v="South"/>
    <s v="OFF-EN-10002230"/>
    <s v="Office Supplies"/>
    <s v="Envelopes"/>
    <s v="Airmail Envelopes"/>
    <n v="251.79000000000002"/>
    <n v="3"/>
    <n v="0"/>
    <n v="118.34129999999999"/>
  </r>
  <r>
    <n v="1403"/>
    <s v="US-2013-161396"/>
    <x v="0"/>
    <x v="475"/>
    <d v="2013-04-26T00:00:00"/>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3-161396"/>
    <x v="0"/>
    <x v="475"/>
    <d v="2013-04-26T00:00:00"/>
    <s v="Standard Class"/>
    <s v="GM-14455"/>
    <s v="Gary Mitchum"/>
    <s v="Home Office"/>
    <s v="United States"/>
    <s v="Columbus"/>
    <s v="Ohio"/>
    <n v="43229"/>
    <s v="East"/>
    <s v="OFF-PA-10000418"/>
    <s v="Office Supplies"/>
    <s v="Paper"/>
    <s v="Xerox 189"/>
    <n v="419.4"/>
    <n v="5"/>
    <n v="0.2"/>
    <n v="146.79"/>
  </r>
  <r>
    <n v="1405"/>
    <s v="US-2011-118486"/>
    <x v="2"/>
    <x v="322"/>
    <d v="2011-04-08T00:00:00"/>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1-118486"/>
    <x v="2"/>
    <x v="322"/>
    <d v="2011-04-08T00:00:00"/>
    <s v="First Class"/>
    <s v="SD-20485"/>
    <s v="Shirley Daniels"/>
    <s v="Home Office"/>
    <s v="United States"/>
    <s v="Philadelphia"/>
    <s v="Pennsylvania"/>
    <n v="19143"/>
    <s v="East"/>
    <s v="FUR-TA-10001039"/>
    <s v="Furniture"/>
    <s v="Tables"/>
    <s v="KI Adjustable-Height Table"/>
    <n v="154.76400000000001"/>
    <n v="3"/>
    <n v="0.4"/>
    <n v="-36.11160000000001"/>
  </r>
  <r>
    <n v="1407"/>
    <s v="US-2011-118486"/>
    <x v="2"/>
    <x v="322"/>
    <d v="2011-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3-130407"/>
    <x v="0"/>
    <x v="476"/>
    <d v="2013-09-07T00:00:00"/>
    <s v="Standard Class"/>
    <s v="KD-16270"/>
    <s v="Karen Daniels"/>
    <s v="Consumer"/>
    <s v="United States"/>
    <s v="New York City"/>
    <s v="New York"/>
    <n v="10024"/>
    <s v="East"/>
    <s v="OFF-AR-10002240"/>
    <s v="Office Supplies"/>
    <s v="Art"/>
    <s v="Panasonic KP-150 Electric Pencil Sharpener"/>
    <n v="75.48"/>
    <n v="2"/>
    <n v="0"/>
    <n v="19.6248"/>
  </r>
  <r>
    <n v="1409"/>
    <s v="CA-2013-130407"/>
    <x v="0"/>
    <x v="476"/>
    <d v="2013-09-07T00:00:00"/>
    <s v="Standard Class"/>
    <s v="KD-16270"/>
    <s v="Karen Daniels"/>
    <s v="Consumer"/>
    <s v="United States"/>
    <s v="New York City"/>
    <s v="New York"/>
    <n v="10024"/>
    <s v="East"/>
    <s v="FUR-FU-10001967"/>
    <s v="Furniture"/>
    <s v="Furnishings"/>
    <s v="Telescoping Adjustable Floor Lamp"/>
    <n v="39.979999999999997"/>
    <n v="2"/>
    <n v="0"/>
    <n v="9.9949999999999974"/>
  </r>
  <r>
    <n v="1410"/>
    <s v="US-2013-122245"/>
    <x v="0"/>
    <x v="477"/>
    <d v="2013-10-01T00:00:00"/>
    <s v="Standard Class"/>
    <s v="AB-10105"/>
    <s v="Adrian Barton"/>
    <s v="Consumer"/>
    <s v="United States"/>
    <s v="Phoenix"/>
    <s v="Arizona"/>
    <n v="85023"/>
    <s v="West"/>
    <s v="FUR-TA-10002356"/>
    <s v="Furniture"/>
    <s v="Tables"/>
    <s v="Bevis Boat-Shaped Conference Table"/>
    <n v="393.16500000000002"/>
    <n v="3"/>
    <n v="0.5"/>
    <n v="-204.44580000000005"/>
  </r>
  <r>
    <n v="1411"/>
    <s v="CA-2014-105144"/>
    <x v="3"/>
    <x v="259"/>
    <d v="2014-11-12T00:00:00"/>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3-136329"/>
    <x v="0"/>
    <x v="478"/>
    <d v="2013-07-14T00:00:00"/>
    <s v="Standard Class"/>
    <s v="JD-15895"/>
    <s v="Jonathan Doherty"/>
    <s v="Corporate"/>
    <s v="United States"/>
    <s v="New York City"/>
    <s v="New York"/>
    <n v="10035"/>
    <s v="East"/>
    <s v="FUR-CH-10002335"/>
    <s v="Furniture"/>
    <s v="Chairs"/>
    <s v="Hon GuestStacker Chair"/>
    <n v="408.00599999999997"/>
    <n v="2"/>
    <n v="0.1"/>
    <n v="72.534400000000005"/>
  </r>
  <r>
    <n v="1413"/>
    <s v="CA-2013-136329"/>
    <x v="0"/>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1-146640"/>
    <x v="2"/>
    <x v="479"/>
    <d v="2011-07-05T00:00:00"/>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4-115994"/>
    <x v="3"/>
    <x v="480"/>
    <d v="2014-02-0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4-115994"/>
    <x v="3"/>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2-126697"/>
    <x v="1"/>
    <x v="481"/>
    <d v="2012-09-24T00:00:00"/>
    <s v="First Class"/>
    <s v="SV-20815"/>
    <s v="Stuart Van"/>
    <s v="Corporate"/>
    <s v="United States"/>
    <s v="Houston"/>
    <s v="Texas"/>
    <n v="77041"/>
    <s v="Central"/>
    <s v="TEC-PH-10002922"/>
    <s v="Technology"/>
    <s v="Phones"/>
    <s v="ShoreTel ShorePhone IP 230 VoIP phone"/>
    <n v="946.34400000000005"/>
    <n v="7"/>
    <n v="0.2"/>
    <n v="118.29299999999989"/>
  </r>
  <r>
    <n v="1418"/>
    <s v="CA-2012-126697"/>
    <x v="1"/>
    <x v="481"/>
    <d v="2012-09-24T00:00:00"/>
    <s v="First Class"/>
    <s v="SV-20815"/>
    <s v="Stuart Van"/>
    <s v="Corporate"/>
    <s v="United States"/>
    <s v="Houston"/>
    <s v="Texas"/>
    <n v="77041"/>
    <s v="Central"/>
    <s v="TEC-AC-10004353"/>
    <s v="Technology"/>
    <s v="Accessories"/>
    <s v="Hypercom P1300 Pinpad"/>
    <n v="151.20000000000002"/>
    <n v="3"/>
    <n v="0.2"/>
    <n v="32.130000000000003"/>
  </r>
  <r>
    <n v="1419"/>
    <s v="CA-2012-126697"/>
    <x v="1"/>
    <x v="481"/>
    <d v="2012-09-24T00:00:00"/>
    <s v="First Class"/>
    <s v="SV-20815"/>
    <s v="Stuart Van"/>
    <s v="Corporate"/>
    <s v="United States"/>
    <s v="Houston"/>
    <s v="Texas"/>
    <n v="77041"/>
    <s v="Central"/>
    <s v="FUR-FU-10001706"/>
    <s v="Furniture"/>
    <s v="Furnishings"/>
    <s v="Longer-Life Soft White Bulbs"/>
    <n v="4.9280000000000008"/>
    <n v="4"/>
    <n v="0.6"/>
    <n v="-1.4783999999999997"/>
  </r>
  <r>
    <n v="1420"/>
    <s v="CA-2012-124800"/>
    <x v="1"/>
    <x v="120"/>
    <d v="2012-09-30T00:00:00"/>
    <s v="Standard Class"/>
    <s v="RW-19540"/>
    <s v="Rick Wilson"/>
    <s v="Corporate"/>
    <s v="United States"/>
    <s v="Mesa"/>
    <s v="Arizona"/>
    <n v="85204"/>
    <s v="West"/>
    <s v="OFF-PA-10000501"/>
    <s v="Office Supplies"/>
    <s v="Paper"/>
    <s v="Petty Cash Envelope"/>
    <n v="86.272000000000006"/>
    <n v="4"/>
    <n v="0.2"/>
    <n v="31.273599999999998"/>
  </r>
  <r>
    <n v="1421"/>
    <s v="CA-2012-124800"/>
    <x v="1"/>
    <x v="120"/>
    <d v="2012-09-30T00:00:00"/>
    <s v="Standard Class"/>
    <s v="RW-19540"/>
    <s v="Rick Wilson"/>
    <s v="Corporate"/>
    <s v="United States"/>
    <s v="Mesa"/>
    <s v="Arizona"/>
    <n v="85204"/>
    <s v="West"/>
    <s v="OFF-BI-10000778"/>
    <s v="Office Supplies"/>
    <s v="Binders"/>
    <s v="GBC VeloBinder Electric Binding Machine"/>
    <n v="72.588000000000008"/>
    <n v="2"/>
    <n v="0.7"/>
    <n v="-48.391999999999982"/>
  </r>
  <r>
    <n v="1422"/>
    <s v="CA-2012-124800"/>
    <x v="1"/>
    <x v="120"/>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2-124800"/>
    <x v="1"/>
    <x v="120"/>
    <d v="2012-09-30T00:00:00"/>
    <s v="Standard Class"/>
    <s v="RW-19540"/>
    <s v="Rick Wilson"/>
    <s v="Corporate"/>
    <s v="United States"/>
    <s v="Mesa"/>
    <s v="Arizona"/>
    <n v="85204"/>
    <s v="West"/>
    <s v="OFF-BI-10003984"/>
    <s v="Office Supplies"/>
    <s v="Binders"/>
    <s v="Lock-Up Easel 'Spel-Binder'"/>
    <n v="77.031000000000006"/>
    <n v="9"/>
    <n v="0.7"/>
    <n v="-59.057100000000005"/>
  </r>
  <r>
    <n v="1424"/>
    <s v="CA-2012-124800"/>
    <x v="1"/>
    <x v="120"/>
    <d v="2012-09-30T00:00:00"/>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2-124800"/>
    <x v="1"/>
    <x v="120"/>
    <d v="2012-09-30T00:00:00"/>
    <s v="Standard Class"/>
    <s v="RW-19540"/>
    <s v="Rick Wilson"/>
    <s v="Corporate"/>
    <s v="United States"/>
    <s v="Mesa"/>
    <s v="Arizona"/>
    <n v="85204"/>
    <s v="West"/>
    <s v="TEC-PH-10001750"/>
    <s v="Technology"/>
    <s v="Phones"/>
    <s v="Samsung Rugby III"/>
    <n v="263.96000000000004"/>
    <n v="5"/>
    <n v="0.2"/>
    <n v="23.096500000000006"/>
  </r>
  <r>
    <n v="1426"/>
    <s v="CA-2012-124800"/>
    <x v="1"/>
    <x v="120"/>
    <d v="2012-09-30T00:00:00"/>
    <s v="Standard Class"/>
    <s v="RW-19540"/>
    <s v="Rick Wilson"/>
    <s v="Corporate"/>
    <s v="United States"/>
    <s v="Mesa"/>
    <s v="Arizona"/>
    <n v="85204"/>
    <s v="West"/>
    <s v="OFF-ST-10002743"/>
    <s v="Office Supplies"/>
    <s v="Storage"/>
    <s v="SAFCO Boltless Steel Shelving"/>
    <n v="363.64800000000002"/>
    <n v="4"/>
    <n v="0.2"/>
    <n v="-86.366400000000027"/>
  </r>
  <r>
    <n v="1427"/>
    <s v="US-2012-164448"/>
    <x v="1"/>
    <x v="89"/>
    <d v="2012-11-04T00:00:00"/>
    <s v="Second Class"/>
    <s v="DK-12835"/>
    <s v="Damala Kotsonis"/>
    <s v="Corporate"/>
    <s v="United States"/>
    <s v="Salinas"/>
    <s v="California"/>
    <n v="93905"/>
    <s v="West"/>
    <s v="OFF-BI-10002949"/>
    <s v="Office Supplies"/>
    <s v="Binders"/>
    <s v="Prestige Round Ring Binders"/>
    <n v="9.7280000000000015"/>
    <n v="2"/>
    <n v="0.2"/>
    <n v="3.283199999999999"/>
  </r>
  <r>
    <n v="1428"/>
    <s v="US-2012-164448"/>
    <x v="1"/>
    <x v="89"/>
    <d v="2012-11-04T00:00:00"/>
    <s v="Second Class"/>
    <s v="DK-12835"/>
    <s v="Damala Kotsonis"/>
    <s v="Corporate"/>
    <s v="United States"/>
    <s v="Salinas"/>
    <s v="California"/>
    <n v="93905"/>
    <s v="West"/>
    <s v="OFF-EN-10002600"/>
    <s v="Office Supplies"/>
    <s v="Envelopes"/>
    <s v="Redi-Strip #10 Envelopes, 4 1/8 x 9 1/2"/>
    <n v="14.75"/>
    <n v="5"/>
    <n v="0"/>
    <n v="7.08"/>
  </r>
  <r>
    <n v="1429"/>
    <s v="US-2012-164448"/>
    <x v="1"/>
    <x v="89"/>
    <d v="2012-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2-164448"/>
    <x v="1"/>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4-122700"/>
    <x v="3"/>
    <x v="200"/>
    <d v="2014-12-01T00:00:00"/>
    <s v="Standard Class"/>
    <s v="LT-17110"/>
    <s v="Liz Thompson"/>
    <s v="Consumer"/>
    <s v="United States"/>
    <s v="Columbus"/>
    <s v="Ohio"/>
    <n v="43229"/>
    <s v="East"/>
    <s v="TEC-PH-10003092"/>
    <s v="Technology"/>
    <s v="Phones"/>
    <s v="Motorola L804"/>
    <n v="220.75200000000001"/>
    <n v="8"/>
    <n v="0.4"/>
    <n v="-40.47120000000001"/>
  </r>
  <r>
    <n v="1432"/>
    <s v="CA-2011-120768"/>
    <x v="2"/>
    <x v="174"/>
    <d v="2011-12-21T00:00:00"/>
    <s v="Second Class"/>
    <s v="IM-15070"/>
    <s v="Irene Maddox"/>
    <s v="Consumer"/>
    <s v="United States"/>
    <s v="Florence"/>
    <s v="Alabama"/>
    <n v="35630"/>
    <s v="South"/>
    <s v="OFF-BI-10001191"/>
    <s v="Office Supplies"/>
    <s v="Binders"/>
    <s v="Canvas Sectional Post Binders"/>
    <n v="152.76"/>
    <n v="6"/>
    <n v="0"/>
    <n v="74.852400000000003"/>
  </r>
  <r>
    <n v="1433"/>
    <s v="CA-2011-120768"/>
    <x v="2"/>
    <x v="174"/>
    <d v="2011-12-21T00:00:00"/>
    <s v="Second Class"/>
    <s v="IM-15070"/>
    <s v="Irene Maddox"/>
    <s v="Consumer"/>
    <s v="United States"/>
    <s v="Florence"/>
    <s v="Alabama"/>
    <n v="35630"/>
    <s v="South"/>
    <s v="OFF-SU-10004115"/>
    <s v="Office Supplies"/>
    <s v="Supplies"/>
    <s v="Acme Stainless Steel Office Snips"/>
    <n v="7.27"/>
    <n v="1"/>
    <n v="0"/>
    <n v="1.9629000000000003"/>
  </r>
  <r>
    <n v="1434"/>
    <s v="CA-2011-120768"/>
    <x v="2"/>
    <x v="174"/>
    <d v="2011-12-21T00:00:00"/>
    <s v="Second Class"/>
    <s v="IM-15070"/>
    <s v="Irene Maddox"/>
    <s v="Consumer"/>
    <s v="United States"/>
    <s v="Florence"/>
    <s v="Alabama"/>
    <n v="35630"/>
    <s v="South"/>
    <s v="FUR-CH-10000513"/>
    <s v="Furniture"/>
    <s v="Chairs"/>
    <s v="High-Back Leather Manager's Chair"/>
    <n v="1819.8600000000001"/>
    <n v="14"/>
    <n v="0"/>
    <n v="163.78740000000002"/>
  </r>
  <r>
    <n v="1435"/>
    <s v="US-2013-153129"/>
    <x v="0"/>
    <x v="482"/>
    <d v="2013-12-31T00:00:00"/>
    <s v="Standard Class"/>
    <s v="FP-14320"/>
    <s v="Frank Preis"/>
    <s v="Consumer"/>
    <s v="United States"/>
    <s v="Seattle"/>
    <s v="Washington"/>
    <n v="98105"/>
    <s v="West"/>
    <s v="OFF-PA-10003673"/>
    <s v="Office Supplies"/>
    <s v="Paper"/>
    <s v="Strathmore Photo Mount Cards"/>
    <n v="33.9"/>
    <n v="5"/>
    <n v="0"/>
    <n v="15.593999999999999"/>
  </r>
  <r>
    <n v="1436"/>
    <s v="CA-2014-106852"/>
    <x v="3"/>
    <x v="308"/>
    <d v="2014-06-28T00:00:00"/>
    <s v="Standard Class"/>
    <s v="ST-20530"/>
    <s v="Shui Tom"/>
    <s v="Consumer"/>
    <s v="United States"/>
    <s v="Parma"/>
    <s v="Ohio"/>
    <n v="44134"/>
    <s v="East"/>
    <s v="OFF-PA-10001639"/>
    <s v="Office Supplies"/>
    <s v="Paper"/>
    <s v="Xerox 203"/>
    <n v="31.104000000000006"/>
    <n v="6"/>
    <n v="0.2"/>
    <n v="10.8864"/>
  </r>
  <r>
    <n v="1437"/>
    <s v="CA-2014-106852"/>
    <x v="3"/>
    <x v="308"/>
    <d v="2014-06-28T00:00:00"/>
    <s v="Standard Class"/>
    <s v="ST-20530"/>
    <s v="Shui Tom"/>
    <s v="Consumer"/>
    <s v="United States"/>
    <s v="Parma"/>
    <s v="Ohio"/>
    <n v="44134"/>
    <s v="East"/>
    <s v="OFF-AR-10003829"/>
    <s v="Office Supplies"/>
    <s v="Art"/>
    <s v="Newell 35"/>
    <n v="5.2480000000000002"/>
    <n v="2"/>
    <n v="0.2"/>
    <n v="0.59039999999999915"/>
  </r>
  <r>
    <n v="1438"/>
    <s v="CA-2012-139731"/>
    <x v="1"/>
    <x v="52"/>
    <d v="2012-10-15T00:00:00"/>
    <s v="Same Day"/>
    <s v="JE-15745"/>
    <s v="Joel Eaton"/>
    <s v="Consumer"/>
    <s v="United States"/>
    <s v="Amarillo"/>
    <s v="Texas"/>
    <n v="79109"/>
    <s v="Central"/>
    <s v="TEC-AC-10004975"/>
    <s v="Technology"/>
    <s v="Accessories"/>
    <s v="Plantronics Audio 995 Wireless Stereo Headset"/>
    <n v="263.88"/>
    <n v="3"/>
    <n v="0.2"/>
    <n v="42.880500000000012"/>
  </r>
  <r>
    <n v="1439"/>
    <s v="CA-2012-139731"/>
    <x v="1"/>
    <x v="52"/>
    <d v="2012-10-15T00:00:00"/>
    <s v="Same Day"/>
    <s v="JE-15745"/>
    <s v="Joel Eaton"/>
    <s v="Consumer"/>
    <s v="United States"/>
    <s v="Amarillo"/>
    <s v="Texas"/>
    <n v="79109"/>
    <s v="Central"/>
    <s v="FUR-CH-10002024"/>
    <s v="Furniture"/>
    <s v="Chairs"/>
    <s v="HON 5400 Series Task Chairs for Big and Tall"/>
    <n v="2453.4299999999998"/>
    <n v="5"/>
    <n v="0.3"/>
    <n v="-350.4899999999999"/>
  </r>
  <r>
    <n v="1440"/>
    <s v="CA-2014-122735"/>
    <x v="3"/>
    <x v="483"/>
    <d v="2014-04-16T00:00:00"/>
    <s v="Second Class"/>
    <s v="BD-11320"/>
    <s v="Bill Donatelli"/>
    <s v="Consumer"/>
    <s v="United States"/>
    <s v="Providence"/>
    <s v="Rhode Island"/>
    <n v="2908"/>
    <s v="East"/>
    <s v="OFF-BI-10004364"/>
    <s v="Office Supplies"/>
    <s v="Binders"/>
    <s v="Storex Dura Pro Binders"/>
    <n v="29.700000000000003"/>
    <n v="5"/>
    <n v="0"/>
    <n v="13.365"/>
  </r>
  <r>
    <n v="1441"/>
    <s v="CA-2014-122735"/>
    <x v="3"/>
    <x v="483"/>
    <d v="2014-04-16T00:00:00"/>
    <s v="Second Class"/>
    <s v="BD-11320"/>
    <s v="Bill Donatelli"/>
    <s v="Consumer"/>
    <s v="United States"/>
    <s v="Providence"/>
    <s v="Rhode Island"/>
    <n v="2908"/>
    <s v="East"/>
    <s v="OFF-PA-10001712"/>
    <s v="Office Supplies"/>
    <s v="Paper"/>
    <s v="Xerox 1948"/>
    <n v="39.96"/>
    <n v="4"/>
    <n v="0"/>
    <n v="17.981999999999999"/>
  </r>
  <r>
    <n v="1442"/>
    <s v="CA-2014-128160"/>
    <x v="3"/>
    <x v="484"/>
    <d v="2014-12-25T00:00:00"/>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4-117695"/>
    <x v="3"/>
    <x v="485"/>
    <d v="2014-08-09T00:00:00"/>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2-166135"/>
    <x v="1"/>
    <x v="486"/>
    <d v="2012-10-06T00:00:00"/>
    <s v="Standard Class"/>
    <s v="SC-20440"/>
    <s v="Shaun Chance"/>
    <s v="Corporate"/>
    <s v="United States"/>
    <s v="Aurora"/>
    <s v="Colorado"/>
    <n v="80013"/>
    <s v="West"/>
    <s v="OFF-ST-10002974"/>
    <s v="Office Supplies"/>
    <s v="Storage"/>
    <s v="Trav-L-File Heavy-Duty Shuttle II, Black"/>
    <n v="139.42400000000001"/>
    <n v="4"/>
    <n v="0.2"/>
    <n v="17.42799999999999"/>
  </r>
  <r>
    <n v="1445"/>
    <s v="CA-2013-133725"/>
    <x v="0"/>
    <x v="454"/>
    <d v="2013-05-29T00:00:00"/>
    <s v="Standard Class"/>
    <s v="KL-16645"/>
    <s v="Ken Lonsdale"/>
    <s v="Consumer"/>
    <s v="United States"/>
    <s v="Chicago"/>
    <s v="Illinois"/>
    <n v="60623"/>
    <s v="Central"/>
    <s v="TEC-PH-10004165"/>
    <s v="Technology"/>
    <s v="Phones"/>
    <s v="Mitel MiVoice 5330e IP Phone"/>
    <n v="1979.9280000000001"/>
    <n v="9"/>
    <n v="0.2"/>
    <n v="148.49459999999993"/>
  </r>
  <r>
    <n v="1446"/>
    <s v="CA-2014-102337"/>
    <x v="3"/>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4-102337"/>
    <x v="3"/>
    <x v="487"/>
    <d v="2014-06-17T00:00:00"/>
    <s v="First Class"/>
    <s v="SD-20485"/>
    <s v="Shirley Daniels"/>
    <s v="Home Office"/>
    <s v="United States"/>
    <s v="Chicago"/>
    <s v="Illinois"/>
    <n v="60653"/>
    <s v="Central"/>
    <s v="FUR-CH-10004289"/>
    <s v="Furniture"/>
    <s v="Chairs"/>
    <s v="Global Super Steno Chair"/>
    <n v="470.30199999999996"/>
    <n v="7"/>
    <n v="0.3"/>
    <n v="-87.341800000000035"/>
  </r>
  <r>
    <n v="1448"/>
    <s v="CA-2014-102337"/>
    <x v="3"/>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1-112564"/>
    <x v="2"/>
    <x v="488"/>
    <d v="2011-04-24T00:00:00"/>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2-145821"/>
    <x v="1"/>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2-160150"/>
    <x v="1"/>
    <x v="490"/>
    <d v="2012-07-20T00:00:00"/>
    <s v="First Class"/>
    <s v="TS-21085"/>
    <s v="Thais Sissman"/>
    <s v="Consumer"/>
    <s v="United States"/>
    <s v="Phoenix"/>
    <s v="Arizona"/>
    <n v="85023"/>
    <s v="West"/>
    <s v="OFF-BI-10004352"/>
    <s v="Office Supplies"/>
    <s v="Binders"/>
    <s v="Wilson Jones DublLock D-Ring Binders"/>
    <n v="2.0250000000000004"/>
    <n v="1"/>
    <n v="0.7"/>
    <n v="-1.3499999999999996"/>
  </r>
  <r>
    <n v="1452"/>
    <s v="CA-2013-133711"/>
    <x v="0"/>
    <x v="491"/>
    <d v="2013-11-30T00:00:00"/>
    <s v="First Class"/>
    <s v="MC-17425"/>
    <s v="Mark Cousins"/>
    <s v="Corporate"/>
    <s v="United States"/>
    <s v="Mobile"/>
    <s v="Alabama"/>
    <n v="36608"/>
    <s v="South"/>
    <s v="OFF-PA-10001685"/>
    <s v="Office Supplies"/>
    <s v="Paper"/>
    <s v="Staples"/>
    <n v="70.98"/>
    <n v="7"/>
    <n v="0"/>
    <n v="34.780200000000001"/>
  </r>
  <r>
    <n v="1453"/>
    <s v="CA-2013-133711"/>
    <x v="0"/>
    <x v="491"/>
    <d v="2013-11-30T00:00:00"/>
    <s v="First Class"/>
    <s v="MC-17425"/>
    <s v="Mark Cousins"/>
    <s v="Corporate"/>
    <s v="United States"/>
    <s v="Mobile"/>
    <s v="Alabama"/>
    <n v="36608"/>
    <s v="South"/>
    <s v="OFF-BI-10000666"/>
    <s v="Office Supplies"/>
    <s v="Binders"/>
    <s v="Surelock Post Binders"/>
    <n v="91.679999999999993"/>
    <n v="3"/>
    <n v="0"/>
    <n v="45.839999999999996"/>
  </r>
  <r>
    <n v="1454"/>
    <s v="CA-2013-133711"/>
    <x v="0"/>
    <x v="491"/>
    <d v="2013-11-30T00:00:00"/>
    <s v="First Class"/>
    <s v="MC-17425"/>
    <s v="Mark Cousins"/>
    <s v="Corporate"/>
    <s v="United States"/>
    <s v="Mobile"/>
    <s v="Alabama"/>
    <n v="36608"/>
    <s v="South"/>
    <s v="OFF-BI-10004352"/>
    <s v="Office Supplies"/>
    <s v="Binders"/>
    <s v="Wilson Jones DublLock D-Ring Binders"/>
    <n v="33.75"/>
    <n v="5"/>
    <n v="0"/>
    <n v="16.875"/>
  </r>
  <r>
    <n v="1455"/>
    <s v="CA-2013-133711"/>
    <x v="0"/>
    <x v="491"/>
    <d v="2013-11-30T00:00:00"/>
    <s v="First Class"/>
    <s v="MC-17425"/>
    <s v="Mark Cousins"/>
    <s v="Corporate"/>
    <s v="United States"/>
    <s v="Mobile"/>
    <s v="Alabama"/>
    <n v="36608"/>
    <s v="South"/>
    <s v="TEC-MA-10000010"/>
    <s v="Technology"/>
    <s v="Machines"/>
    <s v="Hewlett-Packard Deskjet 3050a All-in-One Color Inkjet Printer"/>
    <n v="3040"/>
    <n v="8"/>
    <n v="0"/>
    <n v="1459.2"/>
  </r>
  <r>
    <n v="1456"/>
    <s v="CA-2014-148474"/>
    <x v="3"/>
    <x v="492"/>
    <d v="2014-06-20T00:00:00"/>
    <s v="Standard Class"/>
    <s v="ME-17320"/>
    <s v="Maria Etezadi"/>
    <s v="Home Office"/>
    <s v="United States"/>
    <s v="Columbus"/>
    <s v="Georgia"/>
    <n v="31907"/>
    <s v="South"/>
    <s v="OFF-BI-10000977"/>
    <s v="Office Supplies"/>
    <s v="Binders"/>
    <s v="Ibico Plastic Spiral Binding Combs"/>
    <n v="91.199999999999989"/>
    <n v="3"/>
    <n v="0"/>
    <n v="41.951999999999998"/>
  </r>
  <r>
    <n v="1457"/>
    <s v="CA-2014-148474"/>
    <x v="3"/>
    <x v="492"/>
    <d v="2014-06-20T00:00:00"/>
    <s v="Standard Class"/>
    <s v="ME-17320"/>
    <s v="Maria Etezadi"/>
    <s v="Home Office"/>
    <s v="United States"/>
    <s v="Columbus"/>
    <s v="Georgia"/>
    <n v="31907"/>
    <s v="South"/>
    <s v="FUR-TA-10002530"/>
    <s v="Furniture"/>
    <s v="Tables"/>
    <s v="Iceberg OfficeWorks 42&quot; Round Tables"/>
    <n v="452.93999999999994"/>
    <n v="3"/>
    <n v="0"/>
    <n v="67.940999999999974"/>
  </r>
  <r>
    <n v="1458"/>
    <s v="CA-2012-111297"/>
    <x v="1"/>
    <x v="493"/>
    <d v="2012-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3-123722"/>
    <x v="0"/>
    <x v="477"/>
    <d v="2013-10-02T00:00:00"/>
    <s v="Standard Class"/>
    <s v="NH-18610"/>
    <s v="Nicole Hansen"/>
    <s v="Corporate"/>
    <s v="United States"/>
    <s v="Irving"/>
    <s v="Texas"/>
    <n v="75061"/>
    <s v="Central"/>
    <s v="OFF-LA-10001569"/>
    <s v="Office Supplies"/>
    <s v="Labels"/>
    <s v="Avery 499"/>
    <n v="15.936000000000002"/>
    <n v="4"/>
    <n v="0.2"/>
    <n v="5.1791999999999998"/>
  </r>
  <r>
    <n v="1460"/>
    <s v="CA-2011-155271"/>
    <x v="2"/>
    <x v="417"/>
    <d v="2011-05-04T00:00:00"/>
    <s v="Same Day"/>
    <s v="AA-10480"/>
    <s v="Andrew Allen"/>
    <s v="Consumer"/>
    <s v="United States"/>
    <s v="Middletown"/>
    <s v="Connecticut"/>
    <n v="6457"/>
    <s v="East"/>
    <s v="FUR-FU-10001473"/>
    <s v="Furniture"/>
    <s v="Furnishings"/>
    <s v="DAX Wood Document Frame"/>
    <n v="27.46"/>
    <n v="2"/>
    <n v="0"/>
    <n v="9.8856000000000002"/>
  </r>
  <r>
    <n v="1461"/>
    <s v="CA-2012-119907"/>
    <x v="1"/>
    <x v="494"/>
    <d v="2012-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3-128902"/>
    <x v="0"/>
    <x v="21"/>
    <d v="2013-03-16T00:00:00"/>
    <s v="Standard Class"/>
    <s v="MB-18085"/>
    <s v="Mick Brown"/>
    <s v="Consumer"/>
    <s v="United States"/>
    <s v="Vineland"/>
    <s v="New Jersey"/>
    <n v="8360"/>
    <s v="East"/>
    <s v="FUR-TA-10001095"/>
    <s v="Furniture"/>
    <s v="Tables"/>
    <s v="Chromcraft Round Conference Tables"/>
    <n v="244.00599999999997"/>
    <n v="2"/>
    <n v="0.3"/>
    <n v="-31.372200000000007"/>
  </r>
  <r>
    <n v="1463"/>
    <s v="CA-2013-152289"/>
    <x v="0"/>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3-152289"/>
    <x v="0"/>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893"/>
  </r>
  <r>
    <n v="1465"/>
    <s v="US-2013-104794"/>
    <x v="0"/>
    <x v="186"/>
    <d v="2013-12-20T00:00:00"/>
    <s v="First Class"/>
    <s v="KD-16495"/>
    <s v="Keith Dawkins"/>
    <s v="Corporate"/>
    <s v="United States"/>
    <s v="New York City"/>
    <s v="New York"/>
    <n v="10009"/>
    <s v="East"/>
    <s v="OFF-FA-10001754"/>
    <s v="Office Supplies"/>
    <s v="Fasteners"/>
    <s v="Stockwell Gold Paper Clips"/>
    <n v="3.68"/>
    <n v="2"/>
    <n v="0"/>
    <n v="1.8032000000000001"/>
  </r>
  <r>
    <n v="1466"/>
    <s v="CA-2011-151708"/>
    <x v="2"/>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1-151708"/>
    <x v="2"/>
    <x v="233"/>
    <d v="2011-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2-100769"/>
    <x v="1"/>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4-139199"/>
    <x v="3"/>
    <x v="34"/>
    <d v="2014-12-14T00:00:00"/>
    <s v="Standard Class"/>
    <s v="DK-12835"/>
    <s v="Damala Kotsonis"/>
    <s v="Corporate"/>
    <s v="United States"/>
    <s v="Detroit"/>
    <s v="Michigan"/>
    <n v="48234"/>
    <s v="Central"/>
    <s v="FUR-CH-10000847"/>
    <s v="Furniture"/>
    <s v="Chairs"/>
    <s v="Global Executive Mid-Back Manager's Chair"/>
    <n v="872.94"/>
    <n v="3"/>
    <n v="0"/>
    <n v="226.96439999999998"/>
  </r>
  <r>
    <n v="1470"/>
    <s v="CA-2014-139199"/>
    <x v="3"/>
    <x v="34"/>
    <d v="2014-12-14T00:00:00"/>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4-139199"/>
    <x v="3"/>
    <x v="34"/>
    <d v="2014-12-14T00:00:00"/>
    <s v="Standard Class"/>
    <s v="DK-12835"/>
    <s v="Damala Kotsonis"/>
    <s v="Corporate"/>
    <s v="United States"/>
    <s v="Detroit"/>
    <s v="Michigan"/>
    <n v="48234"/>
    <s v="Central"/>
    <s v="OFF-PA-10001293"/>
    <s v="Office Supplies"/>
    <s v="Paper"/>
    <s v="Xerox 1946"/>
    <n v="12.96"/>
    <n v="2"/>
    <n v="0"/>
    <n v="6.2208000000000006"/>
  </r>
  <r>
    <n v="1472"/>
    <s v="US-2012-161466"/>
    <x v="1"/>
    <x v="496"/>
    <d v="2012-09-27T00:00:00"/>
    <s v="Second Class"/>
    <s v="ON-18715"/>
    <s v="Odella Nelson"/>
    <s v="Corporate"/>
    <s v="United States"/>
    <s v="Philadelphia"/>
    <s v="Pennsylvania"/>
    <n v="19120"/>
    <s v="East"/>
    <s v="OFF-AR-10000634"/>
    <s v="Office Supplies"/>
    <s v="Art"/>
    <s v="Newell 320"/>
    <n v="6.8480000000000008"/>
    <n v="2"/>
    <n v="0.2"/>
    <n v="0.59920000000000018"/>
  </r>
  <r>
    <n v="1473"/>
    <s v="CA-2014-164959"/>
    <x v="3"/>
    <x v="497"/>
    <d v="2014-07-16T00:00:00"/>
    <s v="Standard Class"/>
    <s v="KN-16390"/>
    <s v="Katherine Nockton"/>
    <s v="Corporate"/>
    <s v="United States"/>
    <s v="Los Angeles"/>
    <s v="California"/>
    <n v="90004"/>
    <s v="West"/>
    <s v="OFF-LA-10004272"/>
    <s v="Office Supplies"/>
    <s v="Labels"/>
    <s v="Avery 482"/>
    <n v="8.67"/>
    <n v="3"/>
    <n v="0"/>
    <n v="4.0749000000000004"/>
  </r>
  <r>
    <n v="1474"/>
    <s v="US-2012-105676"/>
    <x v="1"/>
    <x v="494"/>
    <d v="2012-12-02T00:00:00"/>
    <s v="Same Day"/>
    <s v="NM-18520"/>
    <s v="Neoma Murray"/>
    <s v="Consumer"/>
    <s v="United States"/>
    <s v="Houston"/>
    <s v="Texas"/>
    <n v="77036"/>
    <s v="Central"/>
    <s v="FUR-FU-10004270"/>
    <s v="Furniture"/>
    <s v="Furnishings"/>
    <s v="Eldon Image Series Desk Accessories, Burgundy"/>
    <n v="6.6879999999999997"/>
    <n v="4"/>
    <n v="0.6"/>
    <n v="-4.0127999999999986"/>
  </r>
  <r>
    <n v="1475"/>
    <s v="CA-2013-113138"/>
    <x v="0"/>
    <x v="258"/>
    <d v="2013-11-26T00:00:00"/>
    <s v="Standard Class"/>
    <s v="NP-18685"/>
    <s v="Nora Pelletier"/>
    <s v="Home Office"/>
    <s v="United States"/>
    <s v="Niagara Falls"/>
    <s v="New York"/>
    <n v="14304"/>
    <s v="East"/>
    <s v="OFF-AR-10003770"/>
    <s v="Office Supplies"/>
    <s v="Art"/>
    <s v="Newell 340"/>
    <n v="17.28"/>
    <n v="6"/>
    <n v="0"/>
    <n v="5.0111999999999997"/>
  </r>
  <r>
    <n v="1476"/>
    <s v="CA-2013-113138"/>
    <x v="0"/>
    <x v="258"/>
    <d v="2013-11-26T00:00:00"/>
    <s v="Standard Class"/>
    <s v="NP-18685"/>
    <s v="Nora Pelletier"/>
    <s v="Home Office"/>
    <s v="United States"/>
    <s v="Niagara Falls"/>
    <s v="New York"/>
    <n v="14304"/>
    <s v="East"/>
    <s v="OFF-BI-10000320"/>
    <s v="Office Supplies"/>
    <s v="Binders"/>
    <s v="GBC Plastic Binding Combs"/>
    <n v="17.712"/>
    <n v="3"/>
    <n v="0.2"/>
    <n v="6.4206000000000012"/>
  </r>
  <r>
    <n v="1477"/>
    <s v="US-2014-104955"/>
    <x v="3"/>
    <x v="498"/>
    <d v="2014-03-25T00:00:00"/>
    <s v="Standard Class"/>
    <s v="CG-12040"/>
    <s v="Catherine Glotzbach"/>
    <s v="Home Office"/>
    <s v="United States"/>
    <s v="New York City"/>
    <s v="New York"/>
    <n v="10024"/>
    <s v="East"/>
    <s v="OFF-LA-10003121"/>
    <s v="Office Supplies"/>
    <s v="Labels"/>
    <s v="Avery 506"/>
    <n v="28.91"/>
    <n v="7"/>
    <n v="0"/>
    <n v="13.2986"/>
  </r>
  <r>
    <n v="1478"/>
    <s v="CA-2013-121958"/>
    <x v="0"/>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4-121468"/>
    <x v="3"/>
    <x v="123"/>
    <d v="2014-11-21T00:00:00"/>
    <s v="First Class"/>
    <s v="KD-16345"/>
    <s v="Katherine Ducich"/>
    <s v="Consumer"/>
    <s v="United States"/>
    <s v="Westminster"/>
    <s v="California"/>
    <n v="92683"/>
    <s v="West"/>
    <s v="TEC-PH-10000376"/>
    <s v="Technology"/>
    <s v="Phones"/>
    <s v="Square Credit Card Reader"/>
    <n v="31.968000000000004"/>
    <n v="4"/>
    <n v="0.2"/>
    <n v="2.3976000000000006"/>
  </r>
  <r>
    <n v="1480"/>
    <s v="US-2013-108455"/>
    <x v="0"/>
    <x v="499"/>
    <d v="2013-12-09T00:00:00"/>
    <s v="Standard Class"/>
    <s v="MK-18160"/>
    <s v="Mike Kennedy"/>
    <s v="Consumer"/>
    <s v="United States"/>
    <s v="San Francisco"/>
    <s v="California"/>
    <n v="94122"/>
    <s v="West"/>
    <s v="OFF-PA-10002262"/>
    <s v="Office Supplies"/>
    <s v="Paper"/>
    <s v="Xerox 192"/>
    <n v="25.92"/>
    <n v="4"/>
    <n v="0"/>
    <n v="12.441600000000001"/>
  </r>
  <r>
    <n v="1481"/>
    <s v="US-2013-108455"/>
    <x v="0"/>
    <x v="499"/>
    <d v="2013-12-09T00:00:00"/>
    <s v="Standard Class"/>
    <s v="MK-18160"/>
    <s v="Mike Kennedy"/>
    <s v="Consumer"/>
    <s v="United States"/>
    <s v="San Francisco"/>
    <s v="California"/>
    <n v="94122"/>
    <s v="West"/>
    <s v="OFF-PA-10002464"/>
    <s v="Office Supplies"/>
    <s v="Paper"/>
    <s v="HP Office Recycled Paper (20Lb. and 87 Bright)"/>
    <n v="40.46"/>
    <n v="7"/>
    <n v="0"/>
    <n v="19.825400000000002"/>
  </r>
  <r>
    <n v="1482"/>
    <s v="US-2013-108455"/>
    <x v="0"/>
    <x v="499"/>
    <d v="2013-12-09T00:00:00"/>
    <s v="Standard Class"/>
    <s v="MK-18160"/>
    <s v="Mike Kennedy"/>
    <s v="Consumer"/>
    <s v="United States"/>
    <s v="San Francisco"/>
    <s v="California"/>
    <n v="94122"/>
    <s v="West"/>
    <s v="OFF-ST-10002214"/>
    <s v="Office Supplies"/>
    <s v="Storage"/>
    <s v="X-Rack File for Hanging Folders"/>
    <n v="33.869999999999997"/>
    <n v="3"/>
    <n v="0"/>
    <n v="8.8061999999999987"/>
  </r>
  <r>
    <n v="1483"/>
    <s v="CA-2014-101210"/>
    <x v="3"/>
    <x v="326"/>
    <d v="2014-08-29T00:00:00"/>
    <s v="Second Class"/>
    <s v="DW-13540"/>
    <s v="Don Weiss"/>
    <s v="Consumer"/>
    <s v="United States"/>
    <s v="Jackson"/>
    <s v="Tennessee"/>
    <n v="38301"/>
    <s v="South"/>
    <s v="OFF-AR-10003560"/>
    <s v="Office Supplies"/>
    <s v="Art"/>
    <s v="Zebra Zazzle Fluorescent Highlighters"/>
    <n v="9.7280000000000015"/>
    <n v="2"/>
    <n v="0.2"/>
    <n v="1.702399999999999"/>
  </r>
  <r>
    <n v="1484"/>
    <s v="CA-2014-101210"/>
    <x v="3"/>
    <x v="326"/>
    <d v="2014-08-29T00:00:00"/>
    <s v="Second Class"/>
    <s v="DW-13540"/>
    <s v="Don Weiss"/>
    <s v="Consumer"/>
    <s v="United States"/>
    <s v="Jackson"/>
    <s v="Tennessee"/>
    <n v="38301"/>
    <s v="South"/>
    <s v="OFF-PA-10000130"/>
    <s v="Office Supplies"/>
    <s v="Paper"/>
    <s v="Xerox 199"/>
    <n v="3.4240000000000004"/>
    <n v="1"/>
    <n v="0.2"/>
    <n v="1.0699999999999996"/>
  </r>
  <r>
    <n v="1485"/>
    <s v="US-2013-108098"/>
    <x v="0"/>
    <x v="500"/>
    <d v="2013-10-19T00:00:00"/>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1-119032"/>
    <x v="2"/>
    <x v="501"/>
    <d v="2011-12-03T00:00:00"/>
    <s v="Standard Class"/>
    <s v="MS-17770"/>
    <s v="Maxwell Schwartz"/>
    <s v="Consumer"/>
    <s v="United States"/>
    <s v="New York City"/>
    <s v="New York"/>
    <n v="10035"/>
    <s v="East"/>
    <s v="OFF-FA-10003021"/>
    <s v="Office Supplies"/>
    <s v="Fasteners"/>
    <s v="Staples"/>
    <n v="3.76"/>
    <n v="2"/>
    <n v="0"/>
    <n v="1.3159999999999998"/>
  </r>
  <r>
    <n v="1487"/>
    <s v="CA-2012-140410"/>
    <x v="1"/>
    <x v="502"/>
    <d v="2012-11-07T00:00:00"/>
    <s v="Standard Class"/>
    <s v="CM-12655"/>
    <s v="Corinna Mitchell"/>
    <s v="Home Office"/>
    <s v="United States"/>
    <s v="Los Angeles"/>
    <s v="California"/>
    <n v="90008"/>
    <s v="West"/>
    <s v="TEC-PH-10003580"/>
    <s v="Technology"/>
    <s v="Phones"/>
    <s v="Cisco IP Phone 7961G-GE VoIP phone"/>
    <n v="1212.848"/>
    <n v="7"/>
    <n v="0.2"/>
    <n v="106.12420000000014"/>
  </r>
  <r>
    <n v="1488"/>
    <s v="CA-2012-140410"/>
    <x v="1"/>
    <x v="502"/>
    <d v="2012-11-07T00:00:00"/>
    <s v="Standard Class"/>
    <s v="CM-12655"/>
    <s v="Corinna Mitchell"/>
    <s v="Home Office"/>
    <s v="United States"/>
    <s v="Los Angeles"/>
    <s v="California"/>
    <n v="90008"/>
    <s v="West"/>
    <s v="TEC-AC-10001109"/>
    <s v="Technology"/>
    <s v="Accessories"/>
    <s v="Logitech Trackman Marble Mouse"/>
    <n v="89.97"/>
    <n v="3"/>
    <n v="0"/>
    <n v="37.787400000000005"/>
  </r>
  <r>
    <n v="1489"/>
    <s v="CA-2012-140410"/>
    <x v="1"/>
    <x v="502"/>
    <d v="2012-11-07T00:00:00"/>
    <s v="Standard Class"/>
    <s v="CM-12655"/>
    <s v="Corinna Mitchell"/>
    <s v="Home Office"/>
    <s v="United States"/>
    <s v="Los Angeles"/>
    <s v="California"/>
    <n v="90008"/>
    <s v="West"/>
    <s v="FUR-FU-10003347"/>
    <s v="Furniture"/>
    <s v="Furnishings"/>
    <s v="Coloredge Poster Frame"/>
    <n v="42.599999999999994"/>
    <n v="3"/>
    <n v="0"/>
    <n v="16.614000000000001"/>
  </r>
  <r>
    <n v="1490"/>
    <s v="CA-2011-136280"/>
    <x v="2"/>
    <x v="503"/>
    <d v="2011-12-06T00:00:00"/>
    <s v="Standard Class"/>
    <s v="Co-12640"/>
    <s v="Corey-Lock"/>
    <s v="Consumer"/>
    <s v="United States"/>
    <s v="Philadelphia"/>
    <s v="Pennsylvania"/>
    <n v="19143"/>
    <s v="East"/>
    <s v="OFF-LA-10000452"/>
    <s v="Office Supplies"/>
    <s v="Labels"/>
    <s v="Avery 488"/>
    <n v="5.04"/>
    <n v="2"/>
    <n v="0.2"/>
    <n v="1.764"/>
  </r>
  <r>
    <n v="1491"/>
    <s v="CA-2014-151911"/>
    <x v="3"/>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4-166436"/>
    <x v="3"/>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s v="New York"/>
    <n v="10035"/>
    <s v="East"/>
    <s v="FUR-CH-10000785"/>
    <s v="Furniture"/>
    <s v="Chairs"/>
    <s v="Global Ergonomic Managers Chair"/>
    <n v="977.29200000000003"/>
    <n v="6"/>
    <n v="0.1"/>
    <n v="173.74080000000001"/>
  </r>
  <r>
    <n v="1494"/>
    <s v="CA-2014-139661"/>
    <x v="3"/>
    <x v="505"/>
    <d v="2014-11-04T00:00:00"/>
    <s v="Standard Class"/>
    <s v="JW-15220"/>
    <s v="Jane Waco"/>
    <s v="Corporate"/>
    <s v="United States"/>
    <s v="Vancouver"/>
    <s v="Washington"/>
    <n v="98661"/>
    <s v="West"/>
    <s v="FUR-FU-10002885"/>
    <s v="Furniture"/>
    <s v="Furnishings"/>
    <s v="Magna Visual Magnetic Picture Hangers"/>
    <n v="9.64"/>
    <n v="2"/>
    <n v="0"/>
    <n v="3.6632000000000007"/>
  </r>
  <r>
    <n v="1495"/>
    <s v="CA-2011-123925"/>
    <x v="2"/>
    <x v="506"/>
    <d v="2011-12-19T00:00:00"/>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4-152485"/>
    <x v="3"/>
    <x v="507"/>
    <d v="2014-09-09T00:00:00"/>
    <s v="Standard Class"/>
    <s v="JD-15790"/>
    <s v="John Dryer"/>
    <s v="Consumer"/>
    <s v="United States"/>
    <s v="Coppell"/>
    <s v="Texas"/>
    <n v="75019"/>
    <s v="Central"/>
    <s v="OFF-AR-10003759"/>
    <s v="Office Supplies"/>
    <s v="Art"/>
    <s v="Crayola Anti Dust Chalk, 12/Pack"/>
    <n v="10.192000000000002"/>
    <n v="7"/>
    <n v="0.2"/>
    <n v="3.1849999999999992"/>
  </r>
  <r>
    <n v="1497"/>
    <s v="CA-2014-152485"/>
    <x v="3"/>
    <x v="507"/>
    <d v="2014-09-09T00:00:00"/>
    <s v="Standard Class"/>
    <s v="JD-15790"/>
    <s v="John Dryer"/>
    <s v="Consumer"/>
    <s v="United States"/>
    <s v="Coppell"/>
    <s v="Texas"/>
    <n v="75019"/>
    <s v="Central"/>
    <s v="OFF-ST-10004950"/>
    <s v="Office Supplies"/>
    <s v="Storage"/>
    <s v="Acco Perma 3000 Stacking Storage Drawers"/>
    <n v="16.784000000000002"/>
    <n v="1"/>
    <n v="0.2"/>
    <n v="-0.20980000000000043"/>
  </r>
  <r>
    <n v="1498"/>
    <s v="CA-2014-152485"/>
    <x v="3"/>
    <x v="507"/>
    <d v="2014-09-09T00:00:00"/>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3-141586"/>
    <x v="0"/>
    <x v="508"/>
    <d v="2013-10-21T00:00:00"/>
    <s v="First Class"/>
    <s v="NK-18490"/>
    <s v="Neil Knudson"/>
    <s v="Home Office"/>
    <s v="United States"/>
    <s v="San Francisco"/>
    <s v="California"/>
    <n v="94122"/>
    <s v="West"/>
    <s v="OFF-BI-10003981"/>
    <s v="Office Supplies"/>
    <s v="Binders"/>
    <s v="Avery Durable Plastic 1&quot; Binders"/>
    <n v="18.16"/>
    <n v="5"/>
    <n v="0.2"/>
    <n v="6.5830000000000011"/>
  </r>
  <r>
    <n v="1500"/>
    <s v="CA-2014-130386"/>
    <x v="3"/>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4-130386"/>
    <x v="3"/>
    <x v="105"/>
    <d v="2014-11-19T00:00:00"/>
    <s v="Standard Class"/>
    <s v="NG-18430"/>
    <s v="Nathan Gelder"/>
    <s v="Consumer"/>
    <s v="United States"/>
    <s v="Austin"/>
    <s v="Texas"/>
    <n v="78745"/>
    <s v="Central"/>
    <s v="OFF-PA-10003823"/>
    <s v="Office Supplies"/>
    <s v="Paper"/>
    <s v="Xerox 197"/>
    <n v="223.05600000000001"/>
    <n v="9"/>
    <n v="0.2"/>
    <n v="69.704999999999984"/>
  </r>
  <r>
    <n v="1502"/>
    <s v="CA-2014-130386"/>
    <x v="3"/>
    <x v="105"/>
    <d v="2014-11-19T00:00:00"/>
    <s v="Standard Class"/>
    <s v="NG-18430"/>
    <s v="Nathan Gelder"/>
    <s v="Consumer"/>
    <s v="United States"/>
    <s v="Austin"/>
    <s v="Texas"/>
    <n v="78745"/>
    <s v="Central"/>
    <s v="OFF-ST-10003716"/>
    <s v="Office Supplies"/>
    <s v="Storage"/>
    <s v="Tennsco Double-Tier Lockers"/>
    <n v="540.048"/>
    <n v="3"/>
    <n v="0.2"/>
    <n v="-47.254199999999997"/>
  </r>
  <r>
    <n v="1503"/>
    <s v="CA-2013-100468"/>
    <x v="0"/>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s v="California"/>
    <n v="90045"/>
    <s v="West"/>
    <s v="FUR-FU-10000010"/>
    <s v="Furniture"/>
    <s v="Furnishings"/>
    <s v="DAX Value U-Channel Document Frames, Easel Back"/>
    <n v="9.94"/>
    <n v="2"/>
    <n v="0"/>
    <n v="3.0813999999999995"/>
  </r>
  <r>
    <n v="1505"/>
    <s v="CA-2012-153388"/>
    <x v="1"/>
    <x v="509"/>
    <d v="2012-08-07T00:00:00"/>
    <s v="Standard Class"/>
    <s v="PC-19000"/>
    <s v="Pauline Chand"/>
    <s v="Home Office"/>
    <s v="United States"/>
    <s v="Los Angeles"/>
    <s v="California"/>
    <n v="90004"/>
    <s v="West"/>
    <s v="OFF-AR-10001868"/>
    <s v="Office Supplies"/>
    <s v="Art"/>
    <s v="Prang Dustless Chalk Sticks"/>
    <n v="6.72"/>
    <n v="4"/>
    <n v="0"/>
    <n v="3.36"/>
  </r>
  <r>
    <n v="1506"/>
    <s v="CA-2012-153388"/>
    <x v="1"/>
    <x v="509"/>
    <d v="2012-08-07T00:00:00"/>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4-154935"/>
    <x v="3"/>
    <x v="165"/>
    <d v="2014-12-30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3-134208"/>
    <x v="0"/>
    <x v="42"/>
    <d v="2013-09-24T00:00:00"/>
    <s v="Standard Class"/>
    <s v="CS-12505"/>
    <s v="Cindy Stewart"/>
    <s v="Consumer"/>
    <s v="United States"/>
    <s v="Columbus"/>
    <s v="Georgia"/>
    <n v="31907"/>
    <s v="South"/>
    <s v="TEC-MA-10004458"/>
    <s v="Technology"/>
    <s v="Machines"/>
    <s v="Lexmark X 9575 Professional All-in-One Color Printer"/>
    <n v="396"/>
    <n v="4"/>
    <n v="0"/>
    <n v="190.07999999999998"/>
  </r>
  <r>
    <n v="1509"/>
    <s v="CA-2014-108294"/>
    <x v="3"/>
    <x v="389"/>
    <d v="2014-12-11T00:00:00"/>
    <s v="Same Day"/>
    <s v="LS-16975"/>
    <s v="Lindsay Shagiari"/>
    <s v="Home Office"/>
    <s v="United States"/>
    <s v="Omaha"/>
    <s v="Nebraska"/>
    <n v="68104"/>
    <s v="Central"/>
    <s v="OFF-BI-10004965"/>
    <s v="Office Supplies"/>
    <s v="Binders"/>
    <s v="Ibico Covers for Plastic or Wire Binding Elements"/>
    <n v="34.5"/>
    <n v="3"/>
    <n v="0"/>
    <n v="15.524999999999999"/>
  </r>
  <r>
    <n v="1510"/>
    <s v="CA-2014-103611"/>
    <x v="3"/>
    <x v="510"/>
    <d v="2014-09-16T00:00:00"/>
    <s v="First Class"/>
    <s v="JM-15535"/>
    <s v="Jessica Myrick"/>
    <s v="Consumer"/>
    <s v="United States"/>
    <s v="Los Angeles"/>
    <s v="California"/>
    <n v="90036"/>
    <s v="West"/>
    <s v="FUR-FU-10004270"/>
    <s v="Furniture"/>
    <s v="Furnishings"/>
    <s v="Eldon Image Series Desk Accessories, Burgundy"/>
    <n v="8.36"/>
    <n v="2"/>
    <n v="0"/>
    <n v="3.0095999999999998"/>
  </r>
  <r>
    <n v="1511"/>
    <s v="CA-2014-100384"/>
    <x v="3"/>
    <x v="92"/>
    <d v="2014-07-02T00:00:00"/>
    <s v="Standard Class"/>
    <s v="NH-18610"/>
    <s v="Nicole Hansen"/>
    <s v="Corporate"/>
    <s v="United States"/>
    <s v="Pomona"/>
    <s v="California"/>
    <n v="91767"/>
    <s v="West"/>
    <s v="OFF-AR-10002135"/>
    <s v="Office Supplies"/>
    <s v="Art"/>
    <s v="Boston Heavy-Duty Trimline Electric Pencil Sharpeners"/>
    <n v="385.6"/>
    <n v="8"/>
    <n v="0"/>
    <n v="111.82399999999996"/>
  </r>
  <r>
    <n v="1512"/>
    <s v="CA-2014-100384"/>
    <x v="3"/>
    <x v="92"/>
    <d v="2014-07-02T00:00:00"/>
    <s v="Standard Class"/>
    <s v="NH-18610"/>
    <s v="Nicole Hansen"/>
    <s v="Corporate"/>
    <s v="United States"/>
    <s v="Pomona"/>
    <s v="California"/>
    <n v="91767"/>
    <s v="West"/>
    <s v="OFF-AR-10003514"/>
    <s v="Office Supplies"/>
    <s v="Art"/>
    <s v="4009 Highlighters by Sanford"/>
    <n v="35.82"/>
    <n v="9"/>
    <n v="0"/>
    <n v="11.820599999999997"/>
  </r>
  <r>
    <n v="1513"/>
    <s v="CA-2014-112809"/>
    <x v="3"/>
    <x v="238"/>
    <d v="2014-08-23T00:00:00"/>
    <s v="Standard Class"/>
    <s v="RA-19915"/>
    <s v="Russell Applegate"/>
    <s v="Consumer"/>
    <s v="United States"/>
    <s v="Dallas"/>
    <s v="Texas"/>
    <n v="75220"/>
    <s v="Central"/>
    <s v="OFF-ST-10002276"/>
    <s v="Office Supplies"/>
    <s v="Storage"/>
    <s v="Safco Steel Mobile File Cart"/>
    <n v="200.06400000000002"/>
    <n v="3"/>
    <n v="0.2"/>
    <n v="12.504000000000005"/>
  </r>
  <r>
    <n v="1514"/>
    <s v="CA-2014-112809"/>
    <x v="3"/>
    <x v="238"/>
    <d v="2014-08-23T00:00:00"/>
    <s v="Standard Class"/>
    <s v="RA-19915"/>
    <s v="Russell Applegate"/>
    <s v="Consumer"/>
    <s v="United States"/>
    <s v="Dallas"/>
    <s v="Texas"/>
    <n v="75220"/>
    <s v="Central"/>
    <s v="OFF-BI-10001098"/>
    <s v="Office Supplies"/>
    <s v="Binders"/>
    <s v="Acco D-Ring Binder w/DublLock"/>
    <n v="21.379999999999995"/>
    <n v="5"/>
    <n v="0.8"/>
    <n v="-33.139000000000003"/>
  </r>
  <r>
    <n v="1515"/>
    <s v="CA-2014-112809"/>
    <x v="3"/>
    <x v="238"/>
    <d v="2014-08-23T00:00:00"/>
    <s v="Standard Class"/>
    <s v="RA-19915"/>
    <s v="Russell Applegate"/>
    <s v="Consumer"/>
    <s v="United States"/>
    <s v="Dallas"/>
    <s v="Texas"/>
    <n v="75220"/>
    <s v="Central"/>
    <s v="OFF-BI-10001636"/>
    <s v="Office Supplies"/>
    <s v="Binders"/>
    <s v="Ibico Plastic and Wire Spiral Binding Combs"/>
    <n v="6.743999999999998"/>
    <n v="4"/>
    <n v="0.8"/>
    <n v="-11.4648"/>
  </r>
  <r>
    <n v="1516"/>
    <s v="US-2014-160759"/>
    <x v="3"/>
    <x v="157"/>
    <d v="2014-12-18T00:00:00"/>
    <s v="Standard Class"/>
    <s v="AI-10855"/>
    <s v="Arianne Irving"/>
    <s v="Consumer"/>
    <s v="United States"/>
    <s v="Philadelphia"/>
    <s v="Pennsylvania"/>
    <n v="19120"/>
    <s v="East"/>
    <s v="FUR-CH-10002961"/>
    <s v="Furniture"/>
    <s v="Chairs"/>
    <s v="Leather Task Chair, Black"/>
    <n v="63.686"/>
    <n v="1"/>
    <n v="0.3"/>
    <n v="-9.0980000000000025"/>
  </r>
  <r>
    <n v="1517"/>
    <s v="CA-2014-148446"/>
    <x v="3"/>
    <x v="389"/>
    <d v="2014-12-15T00:00:00"/>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1-111059"/>
    <x v="2"/>
    <x v="511"/>
    <d v="2011-02-07T00:00:00"/>
    <s v="Second Class"/>
    <s v="TB-21400"/>
    <s v="Tom Boeckenhauer"/>
    <s v="Consumer"/>
    <s v="United States"/>
    <s v="Seattle"/>
    <s v="Washington"/>
    <n v="98105"/>
    <s v="West"/>
    <s v="OFF-BI-10004593"/>
    <s v="Office Supplies"/>
    <s v="Binders"/>
    <s v="Ibico Laser Imprintable Binding System Covers"/>
    <n v="83.84"/>
    <n v="2"/>
    <n v="0.2"/>
    <n v="27.247999999999998"/>
  </r>
  <r>
    <n v="1519"/>
    <s v="CA-2011-111059"/>
    <x v="2"/>
    <x v="511"/>
    <d v="2011-02-07T00:00:00"/>
    <s v="Second Class"/>
    <s v="TB-21400"/>
    <s v="Tom Boeckenhauer"/>
    <s v="Consumer"/>
    <s v="United States"/>
    <s v="Seattle"/>
    <s v="Washington"/>
    <n v="98105"/>
    <s v="West"/>
    <s v="OFF-BI-10002827"/>
    <s v="Office Supplies"/>
    <s v="Binders"/>
    <s v="Avery Durable Poly Binders"/>
    <n v="13.272000000000002"/>
    <n v="3"/>
    <n v="0.2"/>
    <n v="4.3133999999999997"/>
  </r>
  <r>
    <n v="1520"/>
    <s v="CA-2014-116204"/>
    <x v="3"/>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4-109946"/>
    <x v="3"/>
    <x v="513"/>
    <d v="2014-04-22T00:00:00"/>
    <s v="Standard Class"/>
    <s v="PL-18925"/>
    <s v="Paul Lucas"/>
    <s v="Home Office"/>
    <s v="United States"/>
    <s v="Chicago"/>
    <s v="Illinois"/>
    <n v="60610"/>
    <s v="Central"/>
    <s v="OFF-AR-10001419"/>
    <s v="Office Supplies"/>
    <s v="Art"/>
    <s v="Newell 325"/>
    <n v="16.520000000000003"/>
    <n v="5"/>
    <n v="0.2"/>
    <n v="2.0649999999999986"/>
  </r>
  <r>
    <n v="1522"/>
    <s v="CA-2012-144806"/>
    <x v="1"/>
    <x v="401"/>
    <d v="2012-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2-144806"/>
    <x v="1"/>
    <x v="401"/>
    <d v="2012-12-11T00:00:00"/>
    <s v="Standard Class"/>
    <s v="GH-14425"/>
    <s v="Gary Hwang"/>
    <s v="Consumer"/>
    <s v="United States"/>
    <s v="Tucson"/>
    <s v="Arizona"/>
    <n v="85705"/>
    <s v="West"/>
    <s v="OFF-PA-10002586"/>
    <s v="Office Supplies"/>
    <s v="Paper"/>
    <s v="Xerox 1970"/>
    <n v="19.920000000000002"/>
    <n v="5"/>
    <n v="0.2"/>
    <n v="6.7230000000000008"/>
  </r>
  <r>
    <n v="1524"/>
    <s v="CA-2012-144806"/>
    <x v="1"/>
    <x v="401"/>
    <d v="2012-12-11T00:00:00"/>
    <s v="Standard Class"/>
    <s v="GH-14425"/>
    <s v="Gary Hwang"/>
    <s v="Consumer"/>
    <s v="United States"/>
    <s v="Tucson"/>
    <s v="Arizona"/>
    <n v="85705"/>
    <s v="West"/>
    <s v="OFF-PA-10003039"/>
    <s v="Office Supplies"/>
    <s v="Paper"/>
    <s v="Xerox 1960"/>
    <n v="198.27200000000002"/>
    <n v="8"/>
    <n v="0.2"/>
    <n v="61.959999999999987"/>
  </r>
  <r>
    <n v="1525"/>
    <s v="CA-2012-144806"/>
    <x v="1"/>
    <x v="401"/>
    <d v="2012-12-11T00:00:00"/>
    <s v="Standard Class"/>
    <s v="GH-14425"/>
    <s v="Gary Hwang"/>
    <s v="Consumer"/>
    <s v="United States"/>
    <s v="Tucson"/>
    <s v="Arizona"/>
    <n v="85705"/>
    <s v="West"/>
    <s v="OFF-ST-10004804"/>
    <s v="Office Supplies"/>
    <s v="Storage"/>
    <s v="Belkin 19&quot; Vented Equipment Shelf, Black"/>
    <n v="247.10399999999998"/>
    <n v="6"/>
    <n v="0.2"/>
    <n v="-58.68719999999999"/>
  </r>
  <r>
    <n v="1526"/>
    <s v="CA-2012-144806"/>
    <x v="1"/>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3-122392"/>
    <x v="0"/>
    <x v="405"/>
    <d v="2013-07-28T00:00:00"/>
    <s v="Standard Class"/>
    <s v="CJ-12010"/>
    <s v="Caroline Jumper"/>
    <s v="Consumer"/>
    <s v="United States"/>
    <s v="Allentown"/>
    <s v="Pennsylvania"/>
    <n v="18103"/>
    <s v="East"/>
    <s v="OFF-AR-10002221"/>
    <s v="Office Supplies"/>
    <s v="Art"/>
    <s v="12 Colored Short Pencils"/>
    <n v="4.16"/>
    <n v="2"/>
    <n v="0.2"/>
    <n v="0.36400000000000032"/>
  </r>
  <r>
    <n v="1528"/>
    <s v="CA-2013-122392"/>
    <x v="0"/>
    <x v="405"/>
    <d v="2013-07-28T00:00:00"/>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2-148432"/>
    <x v="1"/>
    <x v="209"/>
    <d v="2012-11-10T00:00:00"/>
    <s v="Second Class"/>
    <s v="MC-18130"/>
    <s v="Mike Caudle"/>
    <s v="Corporate"/>
    <s v="United States"/>
    <s v="Newark"/>
    <s v="Delaware"/>
    <n v="19711"/>
    <s v="East"/>
    <s v="OFF-FA-10004968"/>
    <s v="Office Supplies"/>
    <s v="Fasteners"/>
    <s v="Rubber Band Ball"/>
    <n v="26.18"/>
    <n v="7"/>
    <n v="0"/>
    <n v="0.5236000000000014"/>
  </r>
  <r>
    <n v="1530"/>
    <s v="CA-2012-148432"/>
    <x v="1"/>
    <x v="209"/>
    <d v="2012-11-10T00:00:00"/>
    <s v="Second Class"/>
    <s v="MC-18130"/>
    <s v="Mike Caudle"/>
    <s v="Corporate"/>
    <s v="United States"/>
    <s v="Newark"/>
    <s v="Delaware"/>
    <n v="19711"/>
    <s v="East"/>
    <s v="OFF-PA-10001274"/>
    <s v="Office Supplies"/>
    <s v="Paper"/>
    <s v="Loose Memo Sheets"/>
    <n v="7.3"/>
    <n v="2"/>
    <n v="0"/>
    <n v="3.4309999999999996"/>
  </r>
  <r>
    <n v="1531"/>
    <s v="CA-2012-103793"/>
    <x v="1"/>
    <x v="514"/>
    <d v="2012-03-31T00:00:00"/>
    <s v="Standard Class"/>
    <s v="BV-11245"/>
    <s v="Benjamin Venier"/>
    <s v="Corporate"/>
    <s v="United States"/>
    <s v="Miami"/>
    <s v="Florida"/>
    <n v="33142"/>
    <s v="South"/>
    <s v="OFF-PA-10001125"/>
    <s v="Office Supplies"/>
    <s v="Paper"/>
    <s v="Xerox 1988"/>
    <n v="74.352000000000004"/>
    <n v="3"/>
    <n v="0.2"/>
    <n v="23.234999999999992"/>
  </r>
  <r>
    <n v="1532"/>
    <s v="CA-2014-159884"/>
    <x v="3"/>
    <x v="515"/>
    <d v="2014-09-06T00:00:00"/>
    <s v="Standard Class"/>
    <s v="JF-15490"/>
    <s v="Jeremy Farry"/>
    <s v="Consumer"/>
    <s v="United States"/>
    <s v="Tempe"/>
    <s v="Arizona"/>
    <n v="85281"/>
    <s v="West"/>
    <s v="OFF-ST-10000344"/>
    <s v="Office Supplies"/>
    <s v="Storage"/>
    <s v="Neat Ideas Personal Hanging Folder Files, Black"/>
    <n v="10.744"/>
    <n v="1"/>
    <n v="0.2"/>
    <n v="0.80579999999999963"/>
  </r>
  <r>
    <n v="1533"/>
    <s v="CA-2014-159884"/>
    <x v="3"/>
    <x v="515"/>
    <d v="2014-09-06T00:00:00"/>
    <s v="Standard Class"/>
    <s v="JF-15490"/>
    <s v="Jeremy Farry"/>
    <s v="Consumer"/>
    <s v="United States"/>
    <s v="Tempe"/>
    <s v="Arizona"/>
    <n v="85281"/>
    <s v="West"/>
    <s v="OFF-FA-10000585"/>
    <s v="Office Supplies"/>
    <s v="Fasteners"/>
    <s v="OIC Bulk Pack Metal Binder Clips"/>
    <n v="8.3760000000000012"/>
    <n v="3"/>
    <n v="0.2"/>
    <n v="2.7222"/>
  </r>
  <r>
    <n v="1534"/>
    <s v="CA-2013-139885"/>
    <x v="0"/>
    <x v="429"/>
    <d v="2013-12-09T00:00:00"/>
    <s v="Standard Class"/>
    <s v="EB-13840"/>
    <s v="Ellis Ballard"/>
    <s v="Corporate"/>
    <s v="United States"/>
    <s v="New York City"/>
    <s v="New York"/>
    <n v="10035"/>
    <s v="East"/>
    <s v="OFF-ST-10003324"/>
    <s v="Office Supplies"/>
    <s v="Storage"/>
    <s v="Belkin OmniView SE Rackmount Kit"/>
    <n v="212.88"/>
    <n v="6"/>
    <n v="0"/>
    <n v="0"/>
  </r>
  <r>
    <n v="1535"/>
    <s v="CA-2014-124086"/>
    <x v="3"/>
    <x v="516"/>
    <d v="2014-02-15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3-112389"/>
    <x v="0"/>
    <x v="517"/>
    <d v="2013-11-03T00:00:00"/>
    <s v="Standard Class"/>
    <s v="JM-15655"/>
    <s v="Jim Mitchum"/>
    <s v="Corporate"/>
    <s v="United States"/>
    <s v="Bridgeton"/>
    <s v="New Jersey"/>
    <n v="8302"/>
    <s v="East"/>
    <s v="OFF-ST-10000419"/>
    <s v="Office Supplies"/>
    <s v="Storage"/>
    <s v="Rogers Jumbo File, Granite"/>
    <n v="40.74"/>
    <n v="3"/>
    <n v="0"/>
    <n v="0.4073999999999991"/>
  </r>
  <r>
    <n v="1537"/>
    <s v="CA-2013-112389"/>
    <x v="0"/>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4-121888"/>
    <x v="3"/>
    <x v="175"/>
    <d v="2014-09-18T00:00:00"/>
    <s v="Second Class"/>
    <s v="CL-11890"/>
    <s v="Carl Ludwig"/>
    <s v="Consumer"/>
    <s v="United States"/>
    <s v="Everett"/>
    <s v="Massachusetts"/>
    <n v="2149"/>
    <s v="East"/>
    <s v="TEC-PH-10000439"/>
    <s v="Technology"/>
    <s v="Phones"/>
    <s v="GE DSL Phone Line Filter"/>
    <n v="39.99"/>
    <n v="1"/>
    <n v="0"/>
    <n v="11.597099999999998"/>
  </r>
  <r>
    <n v="1539"/>
    <s v="CA-2014-121888"/>
    <x v="3"/>
    <x v="175"/>
    <d v="2014-09-18T00:00:00"/>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4-121888"/>
    <x v="3"/>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3"/>
  </r>
  <r>
    <n v="1541"/>
    <s v="CA-2014-121888"/>
    <x v="3"/>
    <x v="175"/>
    <d v="2014-09-18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1-166884"/>
    <x v="2"/>
    <x v="518"/>
    <d v="2011-03-16T00:00:00"/>
    <s v="Second Class"/>
    <s v="CK-12205"/>
    <s v="Chloris Kastensmidt"/>
    <s v="Consumer"/>
    <s v="United States"/>
    <s v="Columbus"/>
    <s v="Ohio"/>
    <n v="43229"/>
    <s v="East"/>
    <s v="FUR-FU-10003981"/>
    <s v="Furniture"/>
    <s v="Furnishings"/>
    <s v="Eldon Wave Desk Accessories"/>
    <n v="8.32"/>
    <n v="5"/>
    <n v="0.2"/>
    <n v="2.2880000000000003"/>
  </r>
  <r>
    <n v="1543"/>
    <s v="CA-2011-166884"/>
    <x v="2"/>
    <x v="518"/>
    <d v="2011-03-16T00:00:00"/>
    <s v="Second Class"/>
    <s v="CK-12205"/>
    <s v="Chloris Kastensmidt"/>
    <s v="Consumer"/>
    <s v="United States"/>
    <s v="Columbus"/>
    <s v="Ohio"/>
    <n v="43229"/>
    <s v="East"/>
    <s v="OFF-FA-10001561"/>
    <s v="Office Supplies"/>
    <s v="Fasteners"/>
    <s v="Stockwell Push Pins"/>
    <n v="10.464000000000002"/>
    <n v="6"/>
    <n v="0.2"/>
    <n v="1.7003999999999992"/>
  </r>
  <r>
    <n v="1544"/>
    <s v="CA-2011-107181"/>
    <x v="2"/>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1-107181"/>
    <x v="2"/>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1-150245"/>
    <x v="2"/>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2-111395"/>
    <x v="1"/>
    <x v="521"/>
    <d v="2012-11-27T00:00:00"/>
    <s v="Standard Class"/>
    <s v="VB-21745"/>
    <s v="Victoria Brennan"/>
    <s v="Corporate"/>
    <s v="United States"/>
    <s v="San Antonio"/>
    <s v="Texas"/>
    <n v="78207"/>
    <s v="Central"/>
    <s v="OFF-PA-10000994"/>
    <s v="Office Supplies"/>
    <s v="Paper"/>
    <s v="Xerox 1915"/>
    <n v="335.52"/>
    <n v="4"/>
    <n v="0.2"/>
    <n v="117.43199999999999"/>
  </r>
  <r>
    <n v="1548"/>
    <s v="CA-2012-111395"/>
    <x v="1"/>
    <x v="521"/>
    <d v="2012-11-27T00:00:00"/>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2-111395"/>
    <x v="1"/>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1-134278"/>
    <x v="2"/>
    <x v="522"/>
    <d v="2011-07-08T00:00:00"/>
    <s v="First Class"/>
    <s v="EP-13915"/>
    <s v="Emily Phan"/>
    <s v="Consumer"/>
    <s v="United States"/>
    <s v="New York City"/>
    <s v="New York"/>
    <n v="10011"/>
    <s v="East"/>
    <s v="TEC-CO-10001046"/>
    <s v="Technology"/>
    <s v="Copiers"/>
    <s v="Canon Imageclass D680 Copier / Fax"/>
    <n v="559.99200000000008"/>
    <n v="1"/>
    <n v="0.2"/>
    <n v="174.99749999999997"/>
  </r>
  <r>
    <n v="1551"/>
    <s v="US-2014-124926"/>
    <x v="3"/>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3-159345"/>
    <x v="0"/>
    <x v="26"/>
    <d v="2013-06-23T00:00:00"/>
    <s v="Standard Class"/>
    <s v="IG-15085"/>
    <s v="Ivan Gibson"/>
    <s v="Consumer"/>
    <s v="United States"/>
    <s v="San Diego"/>
    <s v="California"/>
    <n v="92024"/>
    <s v="West"/>
    <s v="OFF-PA-10000806"/>
    <s v="Office Supplies"/>
    <s v="Paper"/>
    <s v="Xerox 1934"/>
    <n v="111.96"/>
    <n v="2"/>
    <n v="0"/>
    <n v="54.860399999999998"/>
  </r>
  <r>
    <n v="1553"/>
    <s v="CA-2011-130274"/>
    <x v="2"/>
    <x v="523"/>
    <d v="2011-05-05T00:00:00"/>
    <s v="First Class"/>
    <s v="JS-15940"/>
    <s v="Joni Sundaresam"/>
    <s v="Home Office"/>
    <s v="United States"/>
    <s v="Appleton"/>
    <s v="Wisconsin"/>
    <n v="54915"/>
    <s v="Central"/>
    <s v="OFF-LA-10002195"/>
    <s v="Office Supplies"/>
    <s v="Labels"/>
    <s v="Avery 481"/>
    <n v="21.560000000000002"/>
    <n v="7"/>
    <n v="0"/>
    <n v="10.348799999999999"/>
  </r>
  <r>
    <n v="1554"/>
    <s v="CA-2014-158386"/>
    <x v="3"/>
    <x v="524"/>
    <d v="2014-10-22T00:00:00"/>
    <s v="Standard Class"/>
    <s v="BO-11425"/>
    <s v="Bobby Odegard"/>
    <s v="Consumer"/>
    <s v="United States"/>
    <s v="Richmond"/>
    <s v="Kentucky"/>
    <n v="40475"/>
    <s v="South"/>
    <s v="OFF-BI-10003719"/>
    <s v="Office Supplies"/>
    <s v="Binders"/>
    <s v="Large Capacity Hanging Post Binders"/>
    <n v="124.75"/>
    <n v="5"/>
    <n v="0"/>
    <n v="57.384999999999991"/>
  </r>
  <r>
    <n v="1555"/>
    <s v="CA-2012-111507"/>
    <x v="1"/>
    <x v="525"/>
    <d v="2012-02-13T00:00:00"/>
    <s v="Standard Class"/>
    <s v="VW-21775"/>
    <s v="Victoria Wilson"/>
    <s v="Corporate"/>
    <s v="United States"/>
    <s v="Bellevue"/>
    <s v="Washington"/>
    <n v="98006"/>
    <s v="West"/>
    <s v="OFF-AR-10001315"/>
    <s v="Office Supplies"/>
    <s v="Art"/>
    <s v="Newell 310"/>
    <n v="5.28"/>
    <n v="3"/>
    <n v="0"/>
    <n v="1.5311999999999999"/>
  </r>
  <r>
    <n v="1556"/>
    <s v="CA-2014-120761"/>
    <x v="3"/>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3-109176"/>
    <x v="0"/>
    <x v="195"/>
    <d v="2013-05-16T00:00:00"/>
    <s v="Standard Class"/>
    <s v="JW-16075"/>
    <s v="Julia West"/>
    <s v="Consumer"/>
    <s v="United States"/>
    <s v="Philadelphia"/>
    <s v="Pennsylvania"/>
    <n v="19140"/>
    <s v="East"/>
    <s v="OFF-EN-10003134"/>
    <s v="Office Supplies"/>
    <s v="Envelopes"/>
    <s v="Staples"/>
    <n v="9.3439999999999994"/>
    <n v="1"/>
    <n v="0.2"/>
    <n v="3.504"/>
  </r>
  <r>
    <n v="1558"/>
    <s v="CA-2013-109176"/>
    <x v="0"/>
    <x v="195"/>
    <d v="2013-05-16T00:00:00"/>
    <s v="Standard Class"/>
    <s v="JW-16075"/>
    <s v="Julia West"/>
    <s v="Consumer"/>
    <s v="United States"/>
    <s v="Philadelphia"/>
    <s v="Pennsylvania"/>
    <n v="19140"/>
    <s v="East"/>
    <s v="OFF-AR-10001955"/>
    <s v="Office Supplies"/>
    <s v="Art"/>
    <s v="Newell 319"/>
    <n v="79.36"/>
    <n v="5"/>
    <n v="0.2"/>
    <n v="9.919999999999991"/>
  </r>
  <r>
    <n v="1559"/>
    <s v="CA-2012-112116"/>
    <x v="1"/>
    <x v="199"/>
    <d v="2012-03-18T00:00:00"/>
    <s v="Second Class"/>
    <s v="JE-15475"/>
    <s v="Jeremy Ellison"/>
    <s v="Consumer"/>
    <s v="United States"/>
    <s v="Seattle"/>
    <s v="Washington"/>
    <n v="98103"/>
    <s v="West"/>
    <s v="FUR-TA-10001039"/>
    <s v="Furniture"/>
    <s v="Tables"/>
    <s v="KI Adjustable-Height Table"/>
    <n v="171.96"/>
    <n v="2"/>
    <n v="0"/>
    <n v="44.709600000000009"/>
  </r>
  <r>
    <n v="1560"/>
    <s v="CA-2013-126809"/>
    <x v="0"/>
    <x v="526"/>
    <d v="2013-04-14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s v="California"/>
    <n v="94109"/>
    <s v="West"/>
    <s v="OFF-LA-10001641"/>
    <s v="Office Supplies"/>
    <s v="Labels"/>
    <s v="Avery 518"/>
    <n v="18.899999999999999"/>
    <n v="6"/>
    <n v="0"/>
    <n v="9.0719999999999992"/>
  </r>
  <r>
    <n v="1562"/>
    <s v="CA-2014-107293"/>
    <x v="3"/>
    <x v="528"/>
    <d v="2014-09-07T00:00:00"/>
    <s v="First Class"/>
    <s v="CS-12400"/>
    <s v="Christopher Schild"/>
    <s v="Home Office"/>
    <s v="United States"/>
    <s v="Seattle"/>
    <s v="Washington"/>
    <n v="98115"/>
    <s v="West"/>
    <s v="OFF-AR-10003732"/>
    <s v="Office Supplies"/>
    <s v="Art"/>
    <s v="Newell 333"/>
    <n v="2.78"/>
    <n v="1"/>
    <n v="0"/>
    <n v="0.72279999999999989"/>
  </r>
  <r>
    <n v="1563"/>
    <s v="US-2014-102890"/>
    <x v="3"/>
    <x v="160"/>
    <d v="2014-07-01T00:00:00"/>
    <s v="Same Day"/>
    <s v="SG-20470"/>
    <s v="Sheri Gordon"/>
    <s v="Consumer"/>
    <s v="United States"/>
    <s v="New York City"/>
    <s v="New York"/>
    <n v="10011"/>
    <s v="East"/>
    <s v="FUR-TA-10000577"/>
    <s v="Furniture"/>
    <s v="Tables"/>
    <s v="Bretford CR4500 Series Slim Rectangular Table"/>
    <n v="1044.6299999999999"/>
    <n v="5"/>
    <n v="0.4"/>
    <n v="-295.97849999999994"/>
  </r>
  <r>
    <n v="1564"/>
    <s v="CA-2012-158554"/>
    <x v="1"/>
    <x v="529"/>
    <d v="2012-11-09T00:00:00"/>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1-116239"/>
    <x v="2"/>
    <x v="530"/>
    <d v="2011-03-04T00:00:00"/>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2-132101"/>
    <x v="1"/>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2-129112"/>
    <x v="1"/>
    <x v="239"/>
    <d v="2012-11-30T00:00:00"/>
    <s v="First Class"/>
    <s v="AW-10840"/>
    <s v="Anthony Witt"/>
    <s v="Consumer"/>
    <s v="United States"/>
    <s v="Allen"/>
    <s v="Texas"/>
    <n v="75002"/>
    <s v="Central"/>
    <s v="TEC-AC-10003038"/>
    <s v="Technology"/>
    <s v="Accessories"/>
    <s v="Kingston Digital DataTraveler 16GB USB 2.0"/>
    <n v="21.48"/>
    <n v="3"/>
    <n v="0.2"/>
    <n v="-0.26850000000000307"/>
  </r>
  <r>
    <n v="1568"/>
    <s v="CA-2012-129112"/>
    <x v="1"/>
    <x v="239"/>
    <d v="2012-11-30T00:00:00"/>
    <s v="First Class"/>
    <s v="AW-10840"/>
    <s v="Anthony Witt"/>
    <s v="Consumer"/>
    <s v="United States"/>
    <s v="Allen"/>
    <s v="Texas"/>
    <n v="75002"/>
    <s v="Central"/>
    <s v="OFF-BI-10000088"/>
    <s v="Office Supplies"/>
    <s v="Binders"/>
    <s v="GBC Imprintable Covers"/>
    <n v="8.7839999999999989"/>
    <n v="4"/>
    <n v="0.8"/>
    <n v="-13.615200000000002"/>
  </r>
  <r>
    <n v="1569"/>
    <s v="US-2014-152002"/>
    <x v="3"/>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4-165029"/>
    <x v="3"/>
    <x v="200"/>
    <d v="2014-12-01T00:00:00"/>
    <s v="Standard Class"/>
    <s v="AH-10075"/>
    <s v="Adam Hart"/>
    <s v="Corporate"/>
    <s v="United States"/>
    <s v="Atlanta"/>
    <s v="Georgia"/>
    <n v="30318"/>
    <s v="South"/>
    <s v="OFF-AR-10003504"/>
    <s v="Office Supplies"/>
    <s v="Art"/>
    <s v="Newell 347"/>
    <n v="12.84"/>
    <n v="3"/>
    <n v="0"/>
    <n v="3.7235999999999989"/>
  </r>
  <r>
    <n v="1571"/>
    <s v="US-2011-157385"/>
    <x v="2"/>
    <x v="533"/>
    <d v="2011-11-25T00:00:00"/>
    <s v="First Class"/>
    <s v="SC-20095"/>
    <s v="Sanjit Chand"/>
    <s v="Consumer"/>
    <s v="United States"/>
    <s v="Los Angeles"/>
    <s v="California"/>
    <n v="90004"/>
    <s v="West"/>
    <s v="FUR-CH-10000863"/>
    <s v="Furniture"/>
    <s v="Chairs"/>
    <s v="Novimex Swivel Fabric Task Chair"/>
    <n v="603.91999999999996"/>
    <n v="5"/>
    <n v="0.2"/>
    <n v="-67.941000000000003"/>
  </r>
  <r>
    <n v="1572"/>
    <s v="US-2011-157385"/>
    <x v="2"/>
    <x v="533"/>
    <d v="2011-11-25T00:00:00"/>
    <s v="First Class"/>
    <s v="SC-20095"/>
    <s v="Sanjit Chand"/>
    <s v="Consumer"/>
    <s v="United States"/>
    <s v="Los Angeles"/>
    <s v="California"/>
    <n v="90004"/>
    <s v="West"/>
    <s v="OFF-EN-10003160"/>
    <s v="Office Supplies"/>
    <s v="Envelopes"/>
    <s v="Pastel Pink Envelopes"/>
    <n v="21.84"/>
    <n v="3"/>
    <n v="0"/>
    <n v="10.4832"/>
  </r>
  <r>
    <n v="1573"/>
    <s v="US-2011-157385"/>
    <x v="2"/>
    <x v="533"/>
    <d v="2011-11-25T00:00:00"/>
    <s v="First Class"/>
    <s v="SC-20095"/>
    <s v="Sanjit Chand"/>
    <s v="Consumer"/>
    <s v="United States"/>
    <s v="Los Angeles"/>
    <s v="California"/>
    <n v="90004"/>
    <s v="West"/>
    <s v="TEC-AC-10003280"/>
    <s v="Technology"/>
    <s v="Accessories"/>
    <s v="Belkin F8E887 USB Wired Ergonomic Keyboard"/>
    <n v="29.99"/>
    <n v="1"/>
    <n v="0"/>
    <n v="6.2978999999999985"/>
  </r>
  <r>
    <n v="1574"/>
    <s v="US-2011-157385"/>
    <x v="2"/>
    <x v="533"/>
    <d v="2011-11-25T00:00:00"/>
    <s v="First Class"/>
    <s v="SC-20095"/>
    <s v="Sanjit Chand"/>
    <s v="Consumer"/>
    <s v="United States"/>
    <s v="Los Angeles"/>
    <s v="California"/>
    <n v="90004"/>
    <s v="West"/>
    <s v="FUR-CH-10000595"/>
    <s v="Furniture"/>
    <s v="Chairs"/>
    <s v="Safco Contoured Stacking Chairs"/>
    <n v="381.44000000000005"/>
    <n v="2"/>
    <n v="0.2"/>
    <n v="23.839999999999975"/>
  </r>
  <r>
    <n v="1575"/>
    <s v="CA-2011-101602"/>
    <x v="2"/>
    <x v="534"/>
    <d v="2011-12-18T00:00:00"/>
    <s v="First Class"/>
    <s v="MC-18100"/>
    <s v="Mick Crebagga"/>
    <s v="Consumer"/>
    <s v="United States"/>
    <s v="El Paso"/>
    <s v="Texas"/>
    <n v="79907"/>
    <s v="Central"/>
    <s v="TEC-PH-10000169"/>
    <s v="Technology"/>
    <s v="Phones"/>
    <s v="ARKON Windshield Dashboard Air Vent Car Mount Holder"/>
    <n v="40.68"/>
    <n v="3"/>
    <n v="0.2"/>
    <n v="-9.153000000000004"/>
  </r>
  <r>
    <n v="1576"/>
    <s v="CA-2011-101602"/>
    <x v="2"/>
    <x v="534"/>
    <d v="2011-12-18T00:00:00"/>
    <s v="First Class"/>
    <s v="MC-18100"/>
    <s v="Mick Crebagga"/>
    <s v="Consumer"/>
    <s v="United States"/>
    <s v="El Paso"/>
    <s v="Texas"/>
    <n v="79907"/>
    <s v="Central"/>
    <s v="FUR-CH-10004675"/>
    <s v="Furniture"/>
    <s v="Chairs"/>
    <s v="Lifetime Advantage Folding Chairs, 4/Carton"/>
    <n v="763.28"/>
    <n v="5"/>
    <n v="0.3"/>
    <n v="-21.807999999999993"/>
  </r>
  <r>
    <n v="1577"/>
    <s v="CA-2013-109057"/>
    <x v="0"/>
    <x v="183"/>
    <d v="2013-04-28T00:00:00"/>
    <s v="Standard Class"/>
    <s v="TT-21460"/>
    <s v="Tonja Turnell"/>
    <s v="Home Office"/>
    <s v="United States"/>
    <s v="Aurora"/>
    <s v="Illinois"/>
    <n v="60505"/>
    <s v="Central"/>
    <s v="OFF-ST-10002406"/>
    <s v="Office Supplies"/>
    <s v="Storage"/>
    <s v="Pizazz Global Quick File"/>
    <n v="23.952000000000002"/>
    <n v="2"/>
    <n v="0.2"/>
    <n v="2.3952000000000018"/>
  </r>
  <r>
    <n v="1578"/>
    <s v="CA-2013-154403"/>
    <x v="0"/>
    <x v="454"/>
    <d v="2013-05-28T00:00:00"/>
    <s v="Standard Class"/>
    <s v="AP-10720"/>
    <s v="Anne Pryor"/>
    <s v="Home Office"/>
    <s v="United States"/>
    <s v="Florence"/>
    <s v="Alabama"/>
    <n v="35630"/>
    <s v="South"/>
    <s v="OFF-PA-10001526"/>
    <s v="Office Supplies"/>
    <s v="Paper"/>
    <s v="Xerox 1949"/>
    <n v="4.9800000000000004"/>
    <n v="1"/>
    <n v="0"/>
    <n v="2.4402000000000004"/>
  </r>
  <r>
    <n v="1579"/>
    <s v="CA-2013-102456"/>
    <x v="0"/>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2-131338"/>
    <x v="1"/>
    <x v="101"/>
    <d v="2012-08-12T00:00:00"/>
    <s v="First Class"/>
    <s v="NP-18325"/>
    <s v="Naresj Patel"/>
    <s v="Consumer"/>
    <s v="United States"/>
    <s v="New York City"/>
    <s v="New York"/>
    <n v="10024"/>
    <s v="East"/>
    <s v="TEC-PH-10003012"/>
    <s v="Technology"/>
    <s v="Phones"/>
    <s v="Nortel Meridian M3904 Professional Digital phone"/>
    <n v="307.98"/>
    <n v="2"/>
    <n v="0"/>
    <n v="89.314199999999971"/>
  </r>
  <r>
    <n v="1581"/>
    <s v="CA-2012-131338"/>
    <x v="1"/>
    <x v="101"/>
    <d v="2012-08-12T00:00:00"/>
    <s v="First Class"/>
    <s v="NP-18325"/>
    <s v="Naresj Patel"/>
    <s v="Consumer"/>
    <s v="United States"/>
    <s v="New York City"/>
    <s v="New York"/>
    <n v="10024"/>
    <s v="East"/>
    <s v="FUR-TA-10002607"/>
    <s v="Furniture"/>
    <s v="Tables"/>
    <s v="KI Conference Tables"/>
    <n v="382.80599999999998"/>
    <n v="9"/>
    <n v="0.4"/>
    <n v="-153.12239999999997"/>
  </r>
  <r>
    <n v="1582"/>
    <s v="CA-2012-131338"/>
    <x v="1"/>
    <x v="101"/>
    <d v="2012-08-12T00:00:00"/>
    <s v="First Class"/>
    <s v="NP-18325"/>
    <s v="Naresj Patel"/>
    <s v="Consumer"/>
    <s v="United States"/>
    <s v="New York City"/>
    <s v="New York"/>
    <n v="10024"/>
    <s v="East"/>
    <s v="OFF-ST-10000642"/>
    <s v="Office Supplies"/>
    <s v="Storage"/>
    <s v="Tennsco Lockers, Gray"/>
    <n v="41.96"/>
    <n v="2"/>
    <n v="0"/>
    <n v="2.9371999999999971"/>
  </r>
  <r>
    <n v="1583"/>
    <s v="CA-2012-131338"/>
    <x v="1"/>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2-131338"/>
    <x v="1"/>
    <x v="101"/>
    <d v="2012-08-12T00:00:00"/>
    <s v="First Class"/>
    <s v="NP-18325"/>
    <s v="Naresj Patel"/>
    <s v="Consumer"/>
    <s v="United States"/>
    <s v="New York City"/>
    <s v="New York"/>
    <n v="10024"/>
    <s v="East"/>
    <s v="FUR-FU-10002157"/>
    <s v="Furniture"/>
    <s v="Furnishings"/>
    <s v="Artistic Insta-Plaque"/>
    <n v="47.04"/>
    <n v="3"/>
    <n v="0"/>
    <n v="18.345599999999997"/>
  </r>
  <r>
    <n v="1585"/>
    <s v="CA-2012-131338"/>
    <x v="1"/>
    <x v="101"/>
    <d v="2012-08-12T00:00:00"/>
    <s v="First Class"/>
    <s v="NP-18325"/>
    <s v="Naresj Patel"/>
    <s v="Consumer"/>
    <s v="United States"/>
    <s v="New York City"/>
    <s v="New York"/>
    <n v="10024"/>
    <s v="East"/>
    <s v="FUR-FU-10001706"/>
    <s v="Furniture"/>
    <s v="Furnishings"/>
    <s v="Longer-Life Soft White Bulbs"/>
    <n v="6.16"/>
    <n v="2"/>
    <n v="0"/>
    <n v="2.9567999999999999"/>
  </r>
  <r>
    <n v="1586"/>
    <s v="CA-2012-131338"/>
    <x v="1"/>
    <x v="101"/>
    <d v="2012-08-12T00:00:00"/>
    <s v="First Class"/>
    <s v="NP-18325"/>
    <s v="Naresj Patel"/>
    <s v="Consumer"/>
    <s v="United States"/>
    <s v="New York City"/>
    <s v="New York"/>
    <n v="10024"/>
    <s v="East"/>
    <s v="TEC-PH-10000984"/>
    <s v="Technology"/>
    <s v="Phones"/>
    <s v="Panasonic KX-TG9471B"/>
    <n v="979.95"/>
    <n v="5"/>
    <n v="0"/>
    <n v="274.38600000000008"/>
  </r>
  <r>
    <n v="1587"/>
    <s v="CA-2012-131338"/>
    <x v="1"/>
    <x v="101"/>
    <d v="2012-08-12T00:00:00"/>
    <s v="First Class"/>
    <s v="NP-18325"/>
    <s v="Naresj Patel"/>
    <s v="Consumer"/>
    <s v="United States"/>
    <s v="New York City"/>
    <s v="New York"/>
    <n v="10024"/>
    <s v="East"/>
    <s v="OFF-PA-10001357"/>
    <s v="Office Supplies"/>
    <s v="Paper"/>
    <s v="Xerox 1886"/>
    <n v="143.69999999999999"/>
    <n v="3"/>
    <n v="0"/>
    <n v="68.975999999999999"/>
  </r>
  <r>
    <n v="1588"/>
    <s v="CA-2012-131338"/>
    <x v="1"/>
    <x v="101"/>
    <d v="2012-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2-131338"/>
    <x v="1"/>
    <x v="101"/>
    <d v="2012-08-12T00:00:00"/>
    <s v="First Class"/>
    <s v="NP-18325"/>
    <s v="Naresj Patel"/>
    <s v="Consumer"/>
    <s v="United States"/>
    <s v="New York City"/>
    <s v="New York"/>
    <n v="10024"/>
    <s v="East"/>
    <s v="TEC-AC-10002600"/>
    <s v="Technology"/>
    <s v="Accessories"/>
    <s v="Belkin QODE FastFit Bluetooth Keyboard"/>
    <n v="247.8"/>
    <n v="4"/>
    <n v="0"/>
    <n v="34.692000000000007"/>
  </r>
  <r>
    <n v="1590"/>
    <s v="CA-2013-109911"/>
    <x v="0"/>
    <x v="536"/>
    <d v="2013-05-17T00:00:00"/>
    <s v="Standard Class"/>
    <s v="VG-21805"/>
    <s v="Vivek Grady"/>
    <s v="Corporate"/>
    <s v="United States"/>
    <s v="Virginia Beach"/>
    <s v="Virginia"/>
    <n v="23464"/>
    <s v="South"/>
    <s v="OFF-AR-10001662"/>
    <s v="Office Supplies"/>
    <s v="Art"/>
    <s v="Rogers Handheld Barrel Pencil Sharpener"/>
    <n v="10.96"/>
    <n v="4"/>
    <n v="0"/>
    <n v="2.9592000000000009"/>
  </r>
  <r>
    <n v="1591"/>
    <s v="US-2013-132423"/>
    <x v="0"/>
    <x v="173"/>
    <d v="2013-04-20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3-132423"/>
    <x v="0"/>
    <x v="173"/>
    <d v="2013-04-20T00:00:00"/>
    <s v="Standard Class"/>
    <s v="MY-18295"/>
    <s v="Muhammed Yedwab"/>
    <s v="Corporate"/>
    <s v="United States"/>
    <s v="Grapevine"/>
    <s v="Texas"/>
    <n v="76051"/>
    <s v="Central"/>
    <s v="OFF-FA-10002988"/>
    <s v="Office Supplies"/>
    <s v="Fasteners"/>
    <s v="Ideal Clamps"/>
    <n v="8.0399999999999991"/>
    <n v="5"/>
    <n v="0.2"/>
    <n v="2.9144999999999994"/>
  </r>
  <r>
    <n v="1593"/>
    <s v="CA-2012-122826"/>
    <x v="1"/>
    <x v="537"/>
    <d v="2012-06-25T00:00:00"/>
    <s v="Second Class"/>
    <s v="RD-19480"/>
    <s v="Rick Duston"/>
    <s v="Consumer"/>
    <s v="United States"/>
    <s v="Olympia"/>
    <s v="Washington"/>
    <n v="98502"/>
    <s v="West"/>
    <s v="TEC-PH-10004830"/>
    <s v="Technology"/>
    <s v="Phones"/>
    <s v="Pyle PRT45 Retro Home Telephone"/>
    <n v="201.56800000000001"/>
    <n v="4"/>
    <n v="0.2"/>
    <n v="22.676399999999994"/>
  </r>
  <r>
    <n v="1594"/>
    <s v="CA-2011-117317"/>
    <x v="2"/>
    <x v="538"/>
    <d v="2011-10-19T00:00:00"/>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2-118423"/>
    <x v="1"/>
    <x v="539"/>
    <d v="2012-03-27T00:00:00"/>
    <s v="First Class"/>
    <s v="DP-13390"/>
    <s v="Dennis Pardue"/>
    <s v="Home Office"/>
    <s v="United States"/>
    <s v="Peoria"/>
    <s v="Illinois"/>
    <n v="61604"/>
    <s v="Central"/>
    <s v="FUR-BO-10000362"/>
    <s v="Furniture"/>
    <s v="Bookcases"/>
    <s v="Sauder Inglewood Library Bookcases"/>
    <n v="359.05799999999994"/>
    <n v="3"/>
    <n v="0.3"/>
    <n v="-35.905799999999999"/>
  </r>
  <r>
    <n v="1596"/>
    <s v="CA-2014-149181"/>
    <x v="3"/>
    <x v="540"/>
    <d v="2014-05-13T00:00:00"/>
    <s v="Standard Class"/>
    <s v="MD-17350"/>
    <s v="Maribeth Dona"/>
    <s v="Consumer"/>
    <s v="United States"/>
    <s v="Columbus"/>
    <s v="Ohio"/>
    <n v="43229"/>
    <s v="East"/>
    <s v="FUR-CH-10004540"/>
    <s v="Furniture"/>
    <s v="Chairs"/>
    <s v="Global Chrome Stack Chair"/>
    <n v="47.991999999999997"/>
    <n v="2"/>
    <n v="0.3"/>
    <n v="-2.0567999999999991"/>
  </r>
  <r>
    <n v="1597"/>
    <s v="CA-2014-132234"/>
    <x v="3"/>
    <x v="524"/>
    <d v="2014-10-19T00:00:00"/>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4-158876"/>
    <x v="3"/>
    <x v="123"/>
    <d v="2014-11-22T00:00:00"/>
    <s v="Second Class"/>
    <s v="AB-10150"/>
    <s v="Aimee Bixby"/>
    <s v="Consumer"/>
    <s v="United States"/>
    <s v="Carrollton"/>
    <s v="Texas"/>
    <n v="75007"/>
    <s v="Central"/>
    <s v="OFF-PA-10000308"/>
    <s v="Office Supplies"/>
    <s v="Paper"/>
    <s v="Xerox 1901"/>
    <n v="16.896000000000001"/>
    <n v="4"/>
    <n v="0.2"/>
    <n v="5.2799999999999994"/>
  </r>
  <r>
    <n v="1599"/>
    <s v="CA-2014-158876"/>
    <x v="3"/>
    <x v="123"/>
    <d v="2014-11-22T00:00:00"/>
    <s v="Second Class"/>
    <s v="AB-10150"/>
    <s v="Aimee Bixby"/>
    <s v="Consumer"/>
    <s v="United States"/>
    <s v="Carrollton"/>
    <s v="Texas"/>
    <n v="75007"/>
    <s v="Central"/>
    <s v="OFF-SU-10001165"/>
    <s v="Office Supplies"/>
    <s v="Supplies"/>
    <s v="Acme Elite Stainless Steel Scissors"/>
    <n v="6.6720000000000006"/>
    <n v="1"/>
    <n v="0.2"/>
    <n v="0.50039999999999996"/>
  </r>
  <r>
    <n v="1600"/>
    <s v="CA-2014-158876"/>
    <x v="3"/>
    <x v="123"/>
    <d v="2014-11-22T00:00:00"/>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4-158876"/>
    <x v="3"/>
    <x v="123"/>
    <d v="2014-11-22T00:00:00"/>
    <s v="Second Class"/>
    <s v="AB-10150"/>
    <s v="Aimee Bixby"/>
    <s v="Consumer"/>
    <s v="United States"/>
    <s v="Carrollton"/>
    <s v="Texas"/>
    <n v="75007"/>
    <s v="Central"/>
    <s v="FUR-FU-10001967"/>
    <s v="Furniture"/>
    <s v="Furnishings"/>
    <s v="Telescoping Adjustable Floor Lamp"/>
    <n v="15.991999999999999"/>
    <n v="2"/>
    <n v="0.6"/>
    <n v="-13.992999999999999"/>
  </r>
  <r>
    <n v="1602"/>
    <s v="CA-2013-164672"/>
    <x v="0"/>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3-132857"/>
    <x v="0"/>
    <x v="25"/>
    <d v="2013-12-18T00:00:00"/>
    <s v="Standard Class"/>
    <s v="CA-12775"/>
    <s v="Cynthia Arntzen"/>
    <s v="Consumer"/>
    <s v="United States"/>
    <s v="Smyrna"/>
    <s v="Tennessee"/>
    <n v="37167"/>
    <s v="South"/>
    <s v="OFF-AR-10003251"/>
    <s v="Office Supplies"/>
    <s v="Art"/>
    <s v="Prang Drawing Pencil Set"/>
    <n v="6.6719999999999988"/>
    <n v="3"/>
    <n v="0.2"/>
    <n v="1.6679999999999997"/>
  </r>
  <r>
    <n v="1604"/>
    <s v="CA-2014-116645"/>
    <x v="3"/>
    <x v="329"/>
    <d v="2014-12-05T00:00:00"/>
    <s v="Standard Class"/>
    <s v="ME-17725"/>
    <s v="Max Engle"/>
    <s v="Consumer"/>
    <s v="United States"/>
    <s v="Newark"/>
    <s v="Delaware"/>
    <n v="19711"/>
    <s v="East"/>
    <s v="OFF-AR-10001044"/>
    <s v="Office Supplies"/>
    <s v="Art"/>
    <s v="BOSTON Ranger #55 Pencil Sharpener, Black"/>
    <n v="155.94"/>
    <n v="6"/>
    <n v="0"/>
    <n v="45.222599999999993"/>
  </r>
  <r>
    <n v="1605"/>
    <s v="US-2013-115819"/>
    <x v="0"/>
    <x v="475"/>
    <d v="2013-04-25T00:00:00"/>
    <s v="Second Class"/>
    <s v="JO-15280"/>
    <s v="Jas O'Carroll"/>
    <s v="Consumer"/>
    <s v="United States"/>
    <s v="Los Angeles"/>
    <s v="California"/>
    <n v="90049"/>
    <s v="West"/>
    <s v="TEC-PH-10004700"/>
    <s v="Technology"/>
    <s v="Phones"/>
    <s v="PowerGen Dual USB Car Charger"/>
    <n v="39.960000000000008"/>
    <n v="5"/>
    <n v="0.2"/>
    <n v="12.986999999999995"/>
  </r>
  <r>
    <n v="1606"/>
    <s v="US-2013-115819"/>
    <x v="0"/>
    <x v="475"/>
    <d v="2013-04-25T00:00:00"/>
    <s v="Second Class"/>
    <s v="JO-15280"/>
    <s v="Jas O'Carroll"/>
    <s v="Consumer"/>
    <s v="United States"/>
    <s v="Los Angeles"/>
    <s v="California"/>
    <n v="90049"/>
    <s v="West"/>
    <s v="OFF-AR-10000823"/>
    <s v="Office Supplies"/>
    <s v="Art"/>
    <s v="Newell 307"/>
    <n v="5.46"/>
    <n v="3"/>
    <n v="0"/>
    <n v="1.5288000000000002"/>
  </r>
  <r>
    <n v="1607"/>
    <s v="US-2013-115819"/>
    <x v="0"/>
    <x v="475"/>
    <d v="2013-04-25T00:00:00"/>
    <s v="Second Class"/>
    <s v="JO-15280"/>
    <s v="Jas O'Carroll"/>
    <s v="Consumer"/>
    <s v="United States"/>
    <s v="Los Angeles"/>
    <s v="California"/>
    <n v="90049"/>
    <s v="West"/>
    <s v="OFF-AR-10004456"/>
    <s v="Office Supplies"/>
    <s v="Art"/>
    <s v="Panasonic KP-4ABK Battery-Operated Pencil Sharpener"/>
    <n v="73.2"/>
    <n v="5"/>
    <n v="0"/>
    <n v="21.227999999999998"/>
  </r>
  <r>
    <n v="1608"/>
    <s v="US-2013-115819"/>
    <x v="0"/>
    <x v="475"/>
    <d v="2013-04-25T00:00:00"/>
    <s v="Second Class"/>
    <s v="JO-15280"/>
    <s v="Jas O'Carroll"/>
    <s v="Consumer"/>
    <s v="United States"/>
    <s v="Los Angeles"/>
    <s v="California"/>
    <n v="90049"/>
    <s v="West"/>
    <s v="OFF-BI-10000050"/>
    <s v="Office Supplies"/>
    <s v="Binders"/>
    <s v="Angle-D Binders with Locking Rings, Label Holders"/>
    <n v="5.84"/>
    <n v="1"/>
    <n v="0.2"/>
    <n v="1.9709999999999996"/>
  </r>
  <r>
    <n v="1609"/>
    <s v="US-2013-115819"/>
    <x v="0"/>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s v="California"/>
    <n v="90049"/>
    <s v="West"/>
    <s v="OFF-BI-10000591"/>
    <s v="Office Supplies"/>
    <s v="Binders"/>
    <s v="Avery Binder Labels"/>
    <n v="9.3360000000000003"/>
    <n v="3"/>
    <n v="0.2"/>
    <n v="3.2675999999999994"/>
  </r>
  <r>
    <n v="1611"/>
    <s v="CA-2011-156349"/>
    <x v="2"/>
    <x v="542"/>
    <d v="2011-05-30T00:00:00"/>
    <s v="Standard Class"/>
    <s v="ML-17395"/>
    <s v="Marina Lichtenstein"/>
    <s v="Corporate"/>
    <s v="United States"/>
    <s v="Los Angeles"/>
    <s v="California"/>
    <n v="90008"/>
    <s v="West"/>
    <s v="FUR-BO-10000362"/>
    <s v="Furniture"/>
    <s v="Bookcases"/>
    <s v="Sauder Inglewood Library Bookcases"/>
    <n v="290.666"/>
    <n v="2"/>
    <n v="0.15"/>
    <n v="27.356800000000007"/>
  </r>
  <r>
    <n v="1612"/>
    <s v="CA-2011-156349"/>
    <x v="2"/>
    <x v="542"/>
    <d v="2011-05-30T00:00:00"/>
    <s v="Standard Class"/>
    <s v="ML-17395"/>
    <s v="Marina Lichtenstein"/>
    <s v="Corporate"/>
    <s v="United States"/>
    <s v="Los Angeles"/>
    <s v="California"/>
    <n v="90008"/>
    <s v="West"/>
    <s v="TEC-PH-10000441"/>
    <s v="Technology"/>
    <s v="Phones"/>
    <s v="VTech DS6151"/>
    <n v="201.584"/>
    <n v="2"/>
    <n v="0.2"/>
    <n v="20.158400000000015"/>
  </r>
  <r>
    <n v="1613"/>
    <s v="CA-2011-156349"/>
    <x v="2"/>
    <x v="542"/>
    <d v="2011-05-30T00:00:00"/>
    <s v="Standard Class"/>
    <s v="ML-17395"/>
    <s v="Marina Lichtenstein"/>
    <s v="Corporate"/>
    <s v="United States"/>
    <s v="Los Angeles"/>
    <s v="California"/>
    <n v="90008"/>
    <s v="West"/>
    <s v="TEC-PH-10002726"/>
    <s v="Technology"/>
    <s v="Phones"/>
    <s v="netTALK DUO VoIP Telephone Service"/>
    <n v="83.984000000000009"/>
    <n v="2"/>
    <n v="0.2"/>
    <n v="31.494"/>
  </r>
  <r>
    <n v="1614"/>
    <s v="CA-2014-138380"/>
    <x v="3"/>
    <x v="202"/>
    <d v="2014-12-26T00:00:00"/>
    <s v="Standard Class"/>
    <s v="YS-21880"/>
    <s v="Yana Sorensen"/>
    <s v="Corporate"/>
    <s v="United States"/>
    <s v="Oakland"/>
    <s v="California"/>
    <n v="94601"/>
    <s v="West"/>
    <s v="OFF-ST-10003306"/>
    <s v="Office Supplies"/>
    <s v="Storage"/>
    <s v="Letter Size Cart"/>
    <n v="1000.0200000000001"/>
    <n v="7"/>
    <n v="0"/>
    <n v="290.00579999999991"/>
  </r>
  <r>
    <n v="1615"/>
    <s v="US-2013-113509"/>
    <x v="0"/>
    <x v="543"/>
    <d v="2013-03-20T00:00:00"/>
    <s v="Standard Class"/>
    <s v="PL-18925"/>
    <s v="Paul Lucas"/>
    <s v="Home Office"/>
    <s v="United States"/>
    <s v="Philadelphia"/>
    <s v="Pennsylvania"/>
    <n v="19143"/>
    <s v="East"/>
    <s v="TEC-AC-10004855"/>
    <s v="Technology"/>
    <s v="Accessories"/>
    <s v="V7 USB Numeric Keypad"/>
    <n v="83.976000000000013"/>
    <n v="3"/>
    <n v="0.2"/>
    <n v="-13.646100000000001"/>
  </r>
  <r>
    <n v="1616"/>
    <s v="CA-2012-130022"/>
    <x v="1"/>
    <x v="544"/>
    <d v="2012-08-16T00:00:00"/>
    <s v="Standard Class"/>
    <s v="JK-16120"/>
    <s v="Julie Kriz"/>
    <s v="Home Office"/>
    <s v="United States"/>
    <s v="Eagan"/>
    <s v="Minnesota"/>
    <n v="55122"/>
    <s v="Central"/>
    <s v="OFF-LA-10002787"/>
    <s v="Office Supplies"/>
    <s v="Labels"/>
    <s v="Avery 480"/>
    <n v="3.75"/>
    <n v="1"/>
    <n v="0"/>
    <n v="1.7999999999999998"/>
  </r>
  <r>
    <n v="1617"/>
    <s v="CA-2012-130022"/>
    <x v="1"/>
    <x v="544"/>
    <d v="2012-08-16T00:00:00"/>
    <s v="Standard Class"/>
    <s v="JK-16120"/>
    <s v="Julie Kriz"/>
    <s v="Home Office"/>
    <s v="United States"/>
    <s v="Eagan"/>
    <s v="Minnesota"/>
    <n v="55122"/>
    <s v="Central"/>
    <s v="OFF-LA-10002043"/>
    <s v="Office Supplies"/>
    <s v="Labels"/>
    <s v="Avery 489"/>
    <n v="41.4"/>
    <n v="4"/>
    <n v="0"/>
    <n v="19.872"/>
  </r>
  <r>
    <n v="1618"/>
    <s v="CA-2012-130022"/>
    <x v="1"/>
    <x v="544"/>
    <d v="2012-08-16T00:00:00"/>
    <s v="Standard Class"/>
    <s v="JK-16120"/>
    <s v="Julie Kriz"/>
    <s v="Home Office"/>
    <s v="United States"/>
    <s v="Eagan"/>
    <s v="Minnesota"/>
    <n v="55122"/>
    <s v="Central"/>
    <s v="OFF-AR-10001915"/>
    <s v="Office Supplies"/>
    <s v="Art"/>
    <s v="Peel-Off China Markers"/>
    <n v="29.79"/>
    <n v="3"/>
    <n v="0"/>
    <n v="12.511800000000001"/>
  </r>
  <r>
    <n v="1619"/>
    <s v="US-2013-118780"/>
    <x v="0"/>
    <x v="545"/>
    <d v="2013-09-15T00:00:00"/>
    <s v="Second Class"/>
    <s v="PN-18775"/>
    <s v="Parhena Norris"/>
    <s v="Home Office"/>
    <s v="United States"/>
    <s v="New York City"/>
    <s v="New York"/>
    <n v="10011"/>
    <s v="East"/>
    <s v="OFF-ST-10000352"/>
    <s v="Office Supplies"/>
    <s v="Storage"/>
    <s v="Acco Perma 2700 Stacking Storage Drawers"/>
    <n v="59.48"/>
    <n v="2"/>
    <n v="0"/>
    <n v="8.9220000000000041"/>
  </r>
  <r>
    <n v="1620"/>
    <s v="US-2013-118780"/>
    <x v="0"/>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4-108560"/>
    <x v="3"/>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4-108560"/>
    <x v="3"/>
    <x v="141"/>
    <d v="2014-07-16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4-108560"/>
    <x v="3"/>
    <x v="141"/>
    <d v="2014-07-16T00:00:00"/>
    <s v="Standard Class"/>
    <s v="JC-15385"/>
    <s v="Jenna Caffey"/>
    <s v="Consumer"/>
    <s v="United States"/>
    <s v="Kent"/>
    <s v="Washington"/>
    <n v="98031"/>
    <s v="West"/>
    <s v="OFF-BI-10001107"/>
    <s v="Office Supplies"/>
    <s v="Binders"/>
    <s v="GBC White Gloss Covers, Plain Front"/>
    <n v="23.168000000000003"/>
    <n v="2"/>
    <n v="0.2"/>
    <n v="7.8191999999999995"/>
  </r>
  <r>
    <n v="1624"/>
    <s v="CA-2014-108560"/>
    <x v="3"/>
    <x v="141"/>
    <d v="2014-07-16T00:00:00"/>
    <s v="Standard Class"/>
    <s v="JC-15385"/>
    <s v="Jenna Caffey"/>
    <s v="Consumer"/>
    <s v="United States"/>
    <s v="Kent"/>
    <s v="Washington"/>
    <n v="98031"/>
    <s v="West"/>
    <s v="TEC-AC-10003063"/>
    <s v="Technology"/>
    <s v="Accessories"/>
    <s v="Micro Innovations USB RF Wireless Keyboard with Mouse"/>
    <n v="50"/>
    <n v="2"/>
    <n v="0"/>
    <n v="10.5"/>
  </r>
  <r>
    <n v="1625"/>
    <s v="CA-2012-157084"/>
    <x v="1"/>
    <x v="546"/>
    <d v="2012-12-24T00:00:00"/>
    <s v="Standard Class"/>
    <s v="JG-15160"/>
    <s v="James Galang"/>
    <s v="Consumer"/>
    <s v="United States"/>
    <s v="Los Angeles"/>
    <s v="California"/>
    <n v="90049"/>
    <s v="West"/>
    <s v="TEC-PH-10002922"/>
    <s v="Technology"/>
    <s v="Phones"/>
    <s v="ShoreTel ShorePhone IP 230 VoIP phone"/>
    <n v="675.96"/>
    <n v="5"/>
    <n v="0.2"/>
    <n v="84.494999999999948"/>
  </r>
  <r>
    <n v="1626"/>
    <s v="CA-2012-157084"/>
    <x v="1"/>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2-164539"/>
    <x v="1"/>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2-143119"/>
    <x v="1"/>
    <x v="496"/>
    <d v="2012-09-30T00:00:00"/>
    <s v="Standard Class"/>
    <s v="MC-17275"/>
    <s v="Marc Crier"/>
    <s v="Consumer"/>
    <s v="United States"/>
    <s v="Lafayette"/>
    <s v="Louisiana"/>
    <n v="70506"/>
    <s v="South"/>
    <s v="FUR-CH-10001270"/>
    <s v="Furniture"/>
    <s v="Chairs"/>
    <s v="Harbour Creations Steel Folding Chair"/>
    <n v="517.5"/>
    <n v="6"/>
    <n v="0"/>
    <n v="155.24999999999994"/>
  </r>
  <r>
    <n v="1629"/>
    <s v="CA-2014-101049"/>
    <x v="3"/>
    <x v="548"/>
    <d v="2014-06-26T00:00:00"/>
    <s v="Second Class"/>
    <s v="AS-10240"/>
    <s v="Alan Shonely"/>
    <s v="Consumer"/>
    <s v="United States"/>
    <s v="Cleveland"/>
    <s v="Ohio"/>
    <n v="44105"/>
    <s v="East"/>
    <s v="FUR-FU-10004415"/>
    <s v="Furniture"/>
    <s v="Furnishings"/>
    <s v="Stacking Tray, Side-Loading, Legal, Smoke"/>
    <n v="17.920000000000002"/>
    <n v="5"/>
    <n v="0.2"/>
    <n v="2.4639999999999986"/>
  </r>
  <r>
    <n v="1630"/>
    <s v="CA-2014-101049"/>
    <x v="3"/>
    <x v="548"/>
    <d v="2014-06-26T00:00:00"/>
    <s v="Second Class"/>
    <s v="AS-10240"/>
    <s v="Alan Shonely"/>
    <s v="Consumer"/>
    <s v="United States"/>
    <s v="Cleveland"/>
    <s v="Ohio"/>
    <n v="44105"/>
    <s v="East"/>
    <s v="OFF-BI-10001510"/>
    <s v="Office Supplies"/>
    <s v="Binders"/>
    <s v="Deluxe Heavy-Duty Vinyl Round Ring Binder"/>
    <n v="41.256000000000007"/>
    <n v="6"/>
    <n v="0.7"/>
    <n v="-34.38000000000001"/>
  </r>
  <r>
    <n v="1631"/>
    <s v="CA-2013-106530"/>
    <x v="0"/>
    <x v="541"/>
    <d v="2013-05-09T00:00:00"/>
    <s v="Same Day"/>
    <s v="CL-12565"/>
    <s v="Clay Ludtke"/>
    <s v="Consumer"/>
    <s v="United States"/>
    <s v="Cleveland"/>
    <s v="Ohio"/>
    <n v="44105"/>
    <s v="East"/>
    <s v="OFF-ST-10002011"/>
    <s v="Office Supplies"/>
    <s v="Storage"/>
    <s v="Smead Adjustable Mobile File Trolley with Lockable Top"/>
    <n v="1006.056"/>
    <n v="3"/>
    <n v="0.2"/>
    <n v="88.029900000000055"/>
  </r>
  <r>
    <n v="1632"/>
    <s v="CA-2013-106530"/>
    <x v="0"/>
    <x v="541"/>
    <d v="2013-05-09T00:00:00"/>
    <s v="Same Day"/>
    <s v="CL-12565"/>
    <s v="Clay Ludtke"/>
    <s v="Consumer"/>
    <s v="United States"/>
    <s v="Cleveland"/>
    <s v="Ohio"/>
    <n v="44105"/>
    <s v="East"/>
    <s v="OFF-PA-10002986"/>
    <s v="Office Supplies"/>
    <s v="Paper"/>
    <s v="Xerox 1898"/>
    <n v="10.688000000000001"/>
    <n v="2"/>
    <n v="0.2"/>
    <n v="3.7407999999999997"/>
  </r>
  <r>
    <n v="1633"/>
    <s v="CA-2013-106530"/>
    <x v="0"/>
    <x v="541"/>
    <d v="2013-05-09T00:00:00"/>
    <s v="Same Day"/>
    <s v="CL-12565"/>
    <s v="Clay Ludtke"/>
    <s v="Consumer"/>
    <s v="United States"/>
    <s v="Cleveland"/>
    <s v="Ohio"/>
    <n v="44105"/>
    <s v="East"/>
    <s v="OFF-PA-10004451"/>
    <s v="Office Supplies"/>
    <s v="Paper"/>
    <s v="Xerox 222"/>
    <n v="10.368000000000002"/>
    <n v="2"/>
    <n v="0.2"/>
    <n v="3.6288"/>
  </r>
  <r>
    <n v="1634"/>
    <s v="CA-2013-106530"/>
    <x v="0"/>
    <x v="541"/>
    <d v="2013-05-09T00:00:00"/>
    <s v="Same Day"/>
    <s v="CL-12565"/>
    <s v="Clay Ludtke"/>
    <s v="Consumer"/>
    <s v="United States"/>
    <s v="Cleveland"/>
    <s v="Ohio"/>
    <n v="44105"/>
    <s v="East"/>
    <s v="OFF-ST-10000649"/>
    <s v="Office Supplies"/>
    <s v="Storage"/>
    <s v="Hanging Personal Folder File"/>
    <n v="25.12"/>
    <n v="2"/>
    <n v="0.2"/>
    <n v="1.5700000000000012"/>
  </r>
  <r>
    <n v="1635"/>
    <s v="CA-2013-106530"/>
    <x v="0"/>
    <x v="541"/>
    <d v="2013-05-09T00:00:00"/>
    <s v="Same Day"/>
    <s v="CL-12565"/>
    <s v="Clay Ludtke"/>
    <s v="Consumer"/>
    <s v="United States"/>
    <s v="Cleveland"/>
    <s v="Ohio"/>
    <n v="44105"/>
    <s v="East"/>
    <s v="TEC-AC-10001465"/>
    <s v="Technology"/>
    <s v="Accessories"/>
    <s v="SanDisk Cruzer 64 GB USB Flash Drive"/>
    <n v="58.112000000000002"/>
    <n v="2"/>
    <n v="0.2"/>
    <n v="7.263999999999994"/>
  </r>
  <r>
    <n v="1636"/>
    <s v="CA-2011-168984"/>
    <x v="2"/>
    <x v="35"/>
    <d v="2011-12-02T00:00:00"/>
    <s v="Standard Class"/>
    <s v="NW-18400"/>
    <s v="Natalie Webber"/>
    <s v="Consumer"/>
    <s v="United States"/>
    <s v="Tigard"/>
    <s v="Oregon"/>
    <n v="97224"/>
    <s v="West"/>
    <s v="OFF-PA-10001166"/>
    <s v="Office Supplies"/>
    <s v="Paper"/>
    <s v="Xerox 2"/>
    <n v="15.552000000000003"/>
    <n v="3"/>
    <n v="0.2"/>
    <n v="5.4432"/>
  </r>
  <r>
    <n v="1637"/>
    <s v="CA-2011-168984"/>
    <x v="2"/>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1-168984"/>
    <x v="2"/>
    <x v="35"/>
    <d v="2011-12-02T00:00:00"/>
    <s v="Standard Class"/>
    <s v="NW-18400"/>
    <s v="Natalie Webber"/>
    <s v="Consumer"/>
    <s v="United States"/>
    <s v="Tigard"/>
    <s v="Oregon"/>
    <n v="97224"/>
    <s v="West"/>
    <s v="TEC-PH-10000038"/>
    <s v="Technology"/>
    <s v="Phones"/>
    <s v="Jawbone MINI JAMBOX Wireless Bluetooth Speaker"/>
    <n v="438.33600000000001"/>
    <n v="4"/>
    <n v="0.2"/>
    <n v="-87.667200000000037"/>
  </r>
  <r>
    <n v="1639"/>
    <s v="CA-2013-157266"/>
    <x v="0"/>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3-157266"/>
    <x v="0"/>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3-157266"/>
    <x v="0"/>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3-157266"/>
    <x v="0"/>
    <x v="439"/>
    <d v="2013-06-02T00:00:00"/>
    <s v="Standard Class"/>
    <s v="TB-21280"/>
    <s v="Toby Braunhardt"/>
    <s v="Consumer"/>
    <s v="United States"/>
    <s v="Washington"/>
    <s v="District of Columbia"/>
    <n v="20016"/>
    <s v="East"/>
    <s v="FUR-FU-10000629"/>
    <s v="Furniture"/>
    <s v="Furnishings"/>
    <s v="9-3/4 Diameter Round Wall Clock"/>
    <n v="41.37"/>
    <n v="3"/>
    <n v="0"/>
    <n v="17.375399999999999"/>
  </r>
  <r>
    <n v="1643"/>
    <s v="US-2011-134712"/>
    <x v="2"/>
    <x v="503"/>
    <d v="2011-12-04T00:00:00"/>
    <s v="Standard Class"/>
    <s v="BS-11380"/>
    <s v="Bill Stewart"/>
    <s v="Corporate"/>
    <s v="United States"/>
    <s v="Skokie"/>
    <s v="Illinois"/>
    <n v="60076"/>
    <s v="Central"/>
    <s v="OFF-FA-10003112"/>
    <s v="Office Supplies"/>
    <s v="Fasteners"/>
    <s v="Staples"/>
    <n v="12.624000000000001"/>
    <n v="2"/>
    <n v="0.2"/>
    <n v="3.944999999999999"/>
  </r>
  <r>
    <n v="1644"/>
    <s v="CA-2012-111829"/>
    <x v="1"/>
    <x v="531"/>
    <d v="2012-03-20T00:00:00"/>
    <s v="First Class"/>
    <s v="FH-14365"/>
    <s v="Fred Hopkins"/>
    <s v="Corporate"/>
    <s v="United States"/>
    <s v="Seattle"/>
    <s v="Washington"/>
    <n v="98115"/>
    <s v="West"/>
    <s v="OFF-ST-10000142"/>
    <s v="Office Supplies"/>
    <s v="Storage"/>
    <s v="Deluxe Rollaway Locking File with Drawer"/>
    <n v="1247.6399999999999"/>
    <n v="3"/>
    <n v="0"/>
    <n v="349.33919999999995"/>
  </r>
  <r>
    <n v="1645"/>
    <s v="CA-2012-111829"/>
    <x v="1"/>
    <x v="531"/>
    <d v="2012-03-20T00:00:00"/>
    <s v="First Class"/>
    <s v="FH-14365"/>
    <s v="Fred Hopkins"/>
    <s v="Corporate"/>
    <s v="United States"/>
    <s v="Seattle"/>
    <s v="Washington"/>
    <n v="98115"/>
    <s v="West"/>
    <s v="TEC-CO-10001766"/>
    <s v="Technology"/>
    <s v="Copiers"/>
    <s v="Canon PC940 Copier"/>
    <n v="3149.9300000000003"/>
    <n v="7"/>
    <n v="0"/>
    <n v="1480.4670999999998"/>
  </r>
  <r>
    <n v="1646"/>
    <s v="CA-2012-111829"/>
    <x v="1"/>
    <x v="531"/>
    <d v="2012-03-20T00:00:00"/>
    <s v="First Class"/>
    <s v="FH-14365"/>
    <s v="Fred Hopkins"/>
    <s v="Corporate"/>
    <s v="United States"/>
    <s v="Seattle"/>
    <s v="Washington"/>
    <n v="98115"/>
    <s v="West"/>
    <s v="OFF-PA-10004359"/>
    <s v="Office Supplies"/>
    <s v="Paper"/>
    <s v="Multicolor Computer Printout Paper"/>
    <n v="209.7"/>
    <n v="2"/>
    <n v="0"/>
    <n v="100.65599999999999"/>
  </r>
  <r>
    <n v="1647"/>
    <s v="CA-2012-105221"/>
    <x v="1"/>
    <x v="549"/>
    <d v="2012-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2-105221"/>
    <x v="1"/>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2-120341"/>
    <x v="1"/>
    <x v="120"/>
    <d v="2012-09-29T00:00:00"/>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2-120341"/>
    <x v="1"/>
    <x v="120"/>
    <d v="2012-09-29T00:00:00"/>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1-135699"/>
    <x v="2"/>
    <x v="550"/>
    <d v="2011-08-29T00:00:00"/>
    <s v="Same Day"/>
    <s v="HH-15010"/>
    <s v="Hilary Holden"/>
    <s v="Corporate"/>
    <s v="United States"/>
    <s v="San Francisco"/>
    <s v="California"/>
    <n v="94110"/>
    <s v="West"/>
    <s v="OFF-PA-10004475"/>
    <s v="Office Supplies"/>
    <s v="Paper"/>
    <s v="Xerox 1940"/>
    <n v="109.92"/>
    <n v="2"/>
    <n v="0"/>
    <n v="53.860799999999998"/>
  </r>
  <r>
    <n v="1652"/>
    <s v="CA-2011-135699"/>
    <x v="2"/>
    <x v="550"/>
    <d v="2011-08-29T00:00:00"/>
    <s v="Same Day"/>
    <s v="HH-15010"/>
    <s v="Hilary Holden"/>
    <s v="Corporate"/>
    <s v="United States"/>
    <s v="San Francisco"/>
    <s v="California"/>
    <n v="94110"/>
    <s v="West"/>
    <s v="OFF-PA-10003001"/>
    <s v="Office Supplies"/>
    <s v="Paper"/>
    <s v="Xerox 1986"/>
    <n v="13.36"/>
    <n v="2"/>
    <n v="0"/>
    <n v="6.4127999999999998"/>
  </r>
  <r>
    <n v="1653"/>
    <s v="US-2014-132444"/>
    <x v="3"/>
    <x v="551"/>
    <d v="2014-11-22T00:00:00"/>
    <s v="First Class"/>
    <s v="CD-12280"/>
    <s v="Christina DeMoss"/>
    <s v="Consumer"/>
    <s v="United States"/>
    <s v="Seattle"/>
    <s v="Washington"/>
    <n v="98105"/>
    <s v="West"/>
    <s v="OFF-ST-10003442"/>
    <s v="Office Supplies"/>
    <s v="Storage"/>
    <s v="Eldon Portable Mobile Manager"/>
    <n v="169.68"/>
    <n v="6"/>
    <n v="0"/>
    <n v="45.813600000000001"/>
  </r>
  <r>
    <n v="1654"/>
    <s v="US-2014-132444"/>
    <x v="3"/>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4-132444"/>
    <x v="3"/>
    <x v="551"/>
    <d v="2014-11-22T00:00:00"/>
    <s v="First Class"/>
    <s v="CD-12280"/>
    <s v="Christina DeMoss"/>
    <s v="Consumer"/>
    <s v="United States"/>
    <s v="Seattle"/>
    <s v="Washington"/>
    <n v="98105"/>
    <s v="West"/>
    <s v="OFF-FA-10000611"/>
    <s v="Office Supplies"/>
    <s v="Fasteners"/>
    <s v="Binder Clips by OIC"/>
    <n v="2.96"/>
    <n v="2"/>
    <n v="0"/>
    <n v="1.4207999999999998"/>
  </r>
  <r>
    <n v="1656"/>
    <s v="US-2014-132444"/>
    <x v="3"/>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4-132444"/>
    <x v="3"/>
    <x v="551"/>
    <d v="2014-11-22T00:00:00"/>
    <s v="First Class"/>
    <s v="CD-12280"/>
    <s v="Christina DeMoss"/>
    <s v="Consumer"/>
    <s v="United States"/>
    <s v="Seattle"/>
    <s v="Washington"/>
    <n v="98105"/>
    <s v="West"/>
    <s v="OFF-ST-10000563"/>
    <s v="Office Supplies"/>
    <s v="Storage"/>
    <s v="Fellowes Bankers Box Stor/Drawer Steel Plus"/>
    <n v="95.94"/>
    <n v="3"/>
    <n v="0"/>
    <n v="9.5940000000000012"/>
  </r>
  <r>
    <n v="1658"/>
    <s v="CA-2011-127159"/>
    <x v="2"/>
    <x v="552"/>
    <d v="2011-05-15T00:00:00"/>
    <s v="First Class"/>
    <s v="HL-15040"/>
    <s v="Hunter Lopez"/>
    <s v="Consumer"/>
    <s v="United States"/>
    <s v="Milwaukee"/>
    <s v="Wisconsin"/>
    <n v="53209"/>
    <s v="Central"/>
    <s v="FUR-FU-10000010"/>
    <s v="Furniture"/>
    <s v="Furnishings"/>
    <s v="DAX Value U-Channel Document Frames, Easel Back"/>
    <n v="34.79"/>
    <n v="7"/>
    <n v="0"/>
    <n v="10.784899999999999"/>
  </r>
  <r>
    <n v="1659"/>
    <s v="CA-2014-161809"/>
    <x v="3"/>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4"/>
  </r>
  <r>
    <n v="1660"/>
    <s v="CA-2014-127285"/>
    <x v="3"/>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4-127285"/>
    <x v="3"/>
    <x v="505"/>
    <d v="2014-11-07T00:00:00"/>
    <s v="Standard Class"/>
    <s v="MM-18055"/>
    <s v="Michelle Moray"/>
    <s v="Consumer"/>
    <s v="United States"/>
    <s v="Seattle"/>
    <s v="Washington"/>
    <n v="98115"/>
    <s v="West"/>
    <s v="OFF-BI-10002072"/>
    <s v="Office Supplies"/>
    <s v="Binders"/>
    <s v="Cardinal Slant-D Ring Binders"/>
    <n v="13.904"/>
    <n v="2"/>
    <n v="0.2"/>
    <n v="5.2139999999999995"/>
  </r>
  <r>
    <n v="1662"/>
    <s v="CA-2014-144526"/>
    <x v="3"/>
    <x v="504"/>
    <d v="2014-05-07T00:00:00"/>
    <s v="Standard Class"/>
    <s v="QJ-19255"/>
    <s v="Quincy Jones"/>
    <s v="Corporate"/>
    <s v="United States"/>
    <s v="Philadelphia"/>
    <s v="Pennsylvania"/>
    <n v="19143"/>
    <s v="East"/>
    <s v="TEC-PH-10002549"/>
    <s v="Technology"/>
    <s v="Phones"/>
    <s v="Polycom SoundPoint IP 450 VoIP phone"/>
    <n v="677.57999999999993"/>
    <n v="5"/>
    <n v="0.4"/>
    <n v="-158.10199999999998"/>
  </r>
  <r>
    <n v="1663"/>
    <s v="CA-2014-144526"/>
    <x v="3"/>
    <x v="504"/>
    <d v="2014-05-07T00:00:00"/>
    <s v="Standard Class"/>
    <s v="QJ-19255"/>
    <s v="Quincy Jones"/>
    <s v="Corporate"/>
    <s v="United States"/>
    <s v="Philadelphia"/>
    <s v="Pennsylvania"/>
    <n v="19143"/>
    <s v="East"/>
    <s v="OFF-BI-10002353"/>
    <s v="Office Supplies"/>
    <s v="Binders"/>
    <s v="GBC VeloBind Cover Sets"/>
    <n v="13.896000000000001"/>
    <n v="3"/>
    <n v="0.7"/>
    <n v="-9.2639999999999993"/>
  </r>
  <r>
    <n v="1664"/>
    <s v="CA-2013-128531"/>
    <x v="0"/>
    <x v="390"/>
    <d v="2013-11-27T00:00:00"/>
    <s v="Second Class"/>
    <s v="NS-18505"/>
    <s v="Neola Schneider"/>
    <s v="Consumer"/>
    <s v="United States"/>
    <s v="Dallas"/>
    <s v="Texas"/>
    <n v="75217"/>
    <s v="Central"/>
    <s v="OFF-ST-10001325"/>
    <s v="Office Supplies"/>
    <s v="Storage"/>
    <s v="Sterilite Officeware Hinged File Box"/>
    <n v="41.92"/>
    <n v="5"/>
    <n v="0.2"/>
    <n v="3.6679999999999993"/>
  </r>
  <r>
    <n v="1665"/>
    <s v="CA-2013-128531"/>
    <x v="0"/>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47"/>
  </r>
  <r>
    <n v="1666"/>
    <s v="CA-2013-128531"/>
    <x v="0"/>
    <x v="390"/>
    <d v="2013-11-27T00:00:00"/>
    <s v="Second Class"/>
    <s v="NS-18505"/>
    <s v="Neola Schneider"/>
    <s v="Consumer"/>
    <s v="United States"/>
    <s v="Dallas"/>
    <s v="Texas"/>
    <n v="75217"/>
    <s v="Central"/>
    <s v="OFF-FA-10002676"/>
    <s v="Office Supplies"/>
    <s v="Fasteners"/>
    <s v="Colored Push Pins"/>
    <n v="4.3440000000000003"/>
    <n v="3"/>
    <n v="0.2"/>
    <n v="0.86879999999999979"/>
  </r>
  <r>
    <n v="1667"/>
    <s v="CA-2013-128531"/>
    <x v="0"/>
    <x v="390"/>
    <d v="2013-11-27T00:00:00"/>
    <s v="Second Class"/>
    <s v="NS-18505"/>
    <s v="Neola Schneider"/>
    <s v="Consumer"/>
    <s v="United States"/>
    <s v="Dallas"/>
    <s v="Texas"/>
    <n v="75217"/>
    <s v="Central"/>
    <s v="TEC-AC-10003023"/>
    <s v="Technology"/>
    <s v="Accessories"/>
    <s v="Logitech G105 Gaming Keyboard"/>
    <n v="94.992000000000004"/>
    <n v="2"/>
    <n v="0.2"/>
    <n v="-2.374800000000004"/>
  </r>
  <r>
    <n v="1668"/>
    <s v="CA-2013-128531"/>
    <x v="0"/>
    <x v="390"/>
    <d v="2013-11-27T00:00:00"/>
    <s v="Second Class"/>
    <s v="NS-18505"/>
    <s v="Neola Schneider"/>
    <s v="Consumer"/>
    <s v="United States"/>
    <s v="Dallas"/>
    <s v="Texas"/>
    <n v="75217"/>
    <s v="Central"/>
    <s v="OFF-PA-10000167"/>
    <s v="Office Supplies"/>
    <s v="Paper"/>
    <s v="Xerox 1925"/>
    <n v="74.352000000000004"/>
    <n v="3"/>
    <n v="0.2"/>
    <n v="23.234999999999992"/>
  </r>
  <r>
    <n v="1669"/>
    <s v="CA-2013-128531"/>
    <x v="0"/>
    <x v="390"/>
    <d v="2013-11-27T00:00:00"/>
    <s v="Second Class"/>
    <s v="NS-18505"/>
    <s v="Neola Schneider"/>
    <s v="Consumer"/>
    <s v="United States"/>
    <s v="Dallas"/>
    <s v="Texas"/>
    <n v="75217"/>
    <s v="Central"/>
    <s v="OFF-AR-10003405"/>
    <s v="Office Supplies"/>
    <s v="Art"/>
    <s v="Dixon My First Ticonderoga Pencil, #2"/>
    <n v="14.04"/>
    <n v="3"/>
    <n v="0.2"/>
    <n v="1.5794999999999986"/>
  </r>
  <r>
    <n v="1670"/>
    <s v="US-2012-157154"/>
    <x v="1"/>
    <x v="553"/>
    <d v="2012-01-15T00:00:00"/>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4-159457"/>
    <x v="3"/>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3-107615"/>
    <x v="0"/>
    <x v="554"/>
    <d v="2013-03-26T00:00:00"/>
    <s v="First Class"/>
    <s v="RB-19645"/>
    <s v="Robert Barroso"/>
    <s v="Corporate"/>
    <s v="United States"/>
    <s v="North Las Vegas"/>
    <s v="Nevada"/>
    <n v="89031"/>
    <s v="West"/>
    <s v="TEC-AC-10001013"/>
    <s v="Technology"/>
    <s v="Accessories"/>
    <s v="Logitech ClearChat Comfort/USB Headset H390"/>
    <n v="58.58"/>
    <n v="2"/>
    <n v="0"/>
    <n v="19.331399999999995"/>
  </r>
  <r>
    <n v="1673"/>
    <s v="CA-2014-111647"/>
    <x v="3"/>
    <x v="445"/>
    <d v="2014-07-08T00:00:00"/>
    <s v="Standard Class"/>
    <s v="RD-19585"/>
    <s v="Rob Dowd"/>
    <s v="Consumer"/>
    <s v="United States"/>
    <s v="Plano"/>
    <s v="Texas"/>
    <n v="75023"/>
    <s v="Central"/>
    <s v="TEC-PH-10002726"/>
    <s v="Technology"/>
    <s v="Phones"/>
    <s v="netTALK DUO VoIP Telephone Service"/>
    <n v="167.96800000000002"/>
    <n v="4"/>
    <n v="0.2"/>
    <n v="62.988"/>
  </r>
  <r>
    <n v="1674"/>
    <s v="CA-2012-150560"/>
    <x v="1"/>
    <x v="555"/>
    <d v="2012-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2-143077"/>
    <x v="1"/>
    <x v="14"/>
    <d v="2012-09-21T00:00:00"/>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2-143077"/>
    <x v="1"/>
    <x v="14"/>
    <d v="2012-09-21T00:00:00"/>
    <s v="Standard Class"/>
    <s v="SF-20965"/>
    <s v="Sylvia Foulston"/>
    <s v="Corporate"/>
    <s v="United States"/>
    <s v="Houston"/>
    <s v="Texas"/>
    <n v="77041"/>
    <s v="Central"/>
    <s v="OFF-BI-10000088"/>
    <s v="Office Supplies"/>
    <s v="Binders"/>
    <s v="GBC Imprintable Covers"/>
    <n v="6.5879999999999992"/>
    <n v="3"/>
    <n v="0.8"/>
    <n v="-10.211400000000005"/>
  </r>
  <r>
    <n v="1677"/>
    <s v="CA-2013-122728"/>
    <x v="0"/>
    <x v="556"/>
    <d v="2013-05-25T00:00:00"/>
    <s v="Standard Class"/>
    <s v="EB-13930"/>
    <s v="Eric Barreto"/>
    <s v="Consumer"/>
    <s v="United States"/>
    <s v="San Francisco"/>
    <s v="California"/>
    <n v="94110"/>
    <s v="West"/>
    <s v="OFF-ST-10000604"/>
    <s v="Office Supplies"/>
    <s v="Storage"/>
    <s v="Home/Office Personal File Carts"/>
    <n v="104.28"/>
    <n v="3"/>
    <n v="0"/>
    <n v="26.069999999999993"/>
  </r>
  <r>
    <n v="1678"/>
    <s v="CA-2013-122728"/>
    <x v="0"/>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1-122882"/>
    <x v="2"/>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1-122882"/>
    <x v="2"/>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1-122882"/>
    <x v="2"/>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1-122882"/>
    <x v="2"/>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88"/>
  </r>
  <r>
    <n v="1683"/>
    <s v="US-2013-101497"/>
    <x v="0"/>
    <x v="321"/>
    <d v="2013-10-02T00:00:00"/>
    <s v="Second Class"/>
    <s v="PS-18760"/>
    <s v="Pamela Stobb"/>
    <s v="Consumer"/>
    <s v="United States"/>
    <s v="Los Angeles"/>
    <s v="California"/>
    <n v="90008"/>
    <s v="West"/>
    <s v="OFF-PA-10000176"/>
    <s v="Office Supplies"/>
    <s v="Paper"/>
    <s v="Xerox 1887"/>
    <n v="18.97"/>
    <n v="1"/>
    <n v="0"/>
    <n v="9.105599999999999"/>
  </r>
  <r>
    <n v="1684"/>
    <s v="CA-2013-147585"/>
    <x v="0"/>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4-149489"/>
    <x v="3"/>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4-149489"/>
    <x v="3"/>
    <x v="558"/>
    <d v="2014-04-28T00:00:00"/>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4-149489"/>
    <x v="3"/>
    <x v="558"/>
    <d v="2014-04-28T00:00:00"/>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4-143798"/>
    <x v="3"/>
    <x v="389"/>
    <d v="2014-12-13T00:00:00"/>
    <s v="First Class"/>
    <s v="AW-10840"/>
    <s v="Anthony Witt"/>
    <s v="Consumer"/>
    <s v="United States"/>
    <s v="Philadelphia"/>
    <s v="Pennsylvania"/>
    <n v="19140"/>
    <s v="East"/>
    <s v="OFF-PA-10000788"/>
    <s v="Office Supplies"/>
    <s v="Paper"/>
    <s v="Xerox 210"/>
    <n v="10.368000000000002"/>
    <n v="2"/>
    <n v="0.2"/>
    <n v="3.6288"/>
  </r>
  <r>
    <n v="1689"/>
    <s v="CA-2014-143798"/>
    <x v="3"/>
    <x v="389"/>
    <d v="2014-12-13T00:00:00"/>
    <s v="First Class"/>
    <s v="AW-10840"/>
    <s v="Anthony Witt"/>
    <s v="Consumer"/>
    <s v="United States"/>
    <s v="Philadelphia"/>
    <s v="Pennsylvania"/>
    <n v="19140"/>
    <s v="East"/>
    <s v="FUR-FU-10004306"/>
    <s v="Furniture"/>
    <s v="Furnishings"/>
    <s v="Electrix Halogen Magnifier Lamp"/>
    <n v="310.88000000000005"/>
    <n v="2"/>
    <n v="0.2"/>
    <n v="23.315999999999988"/>
  </r>
  <r>
    <n v="1690"/>
    <s v="CA-2011-142839"/>
    <x v="2"/>
    <x v="559"/>
    <d v="2011-08-20T00:00:00"/>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4-129833"/>
    <x v="3"/>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4-129833"/>
    <x v="3"/>
    <x v="34"/>
    <d v="2014-12-16T00:00:00"/>
    <s v="Standard Class"/>
    <s v="HF-14995"/>
    <s v="Herbert Flentye"/>
    <s v="Consumer"/>
    <s v="United States"/>
    <s v="Indianapolis"/>
    <s v="Indiana"/>
    <n v="46203"/>
    <s v="Central"/>
    <s v="OFF-BI-10004182"/>
    <s v="Office Supplies"/>
    <s v="Binders"/>
    <s v="Economy Binders"/>
    <n v="10.4"/>
    <n v="5"/>
    <n v="0"/>
    <n v="5.0960000000000001"/>
  </r>
  <r>
    <n v="1693"/>
    <s v="US-2013-154361"/>
    <x v="0"/>
    <x v="560"/>
    <d v="2013-03-20T00:00:00"/>
    <s v="Standard Class"/>
    <s v="HZ-14950"/>
    <s v="Henia Zydlo"/>
    <s v="Consumer"/>
    <s v="United States"/>
    <s v="Columbus"/>
    <s v="Ohio"/>
    <n v="43229"/>
    <s v="East"/>
    <s v="FUR-FU-10004020"/>
    <s v="Furniture"/>
    <s v="Furnishings"/>
    <s v="Advantus Panel Wall Acrylic Frame"/>
    <n v="21.880000000000003"/>
    <n v="5"/>
    <n v="0.2"/>
    <n v="6.2904999999999998"/>
  </r>
  <r>
    <n v="1694"/>
    <s v="US-2013-158708"/>
    <x v="0"/>
    <x v="190"/>
    <d v="2013-06-30T00:00:00"/>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2-156335"/>
    <x v="1"/>
    <x v="12"/>
    <d v="2012-09-28T00:00:00"/>
    <s v="Second Class"/>
    <s v="PO-19195"/>
    <s v="Phillina Ober"/>
    <s v="Home Office"/>
    <s v="United States"/>
    <s v="Bayonne"/>
    <s v="New Jersey"/>
    <n v="7002"/>
    <s v="East"/>
    <s v="TEC-AC-10002006"/>
    <s v="Technology"/>
    <s v="Accessories"/>
    <s v="Memorex Micro Travel Drive 16 GB"/>
    <n v="63.96"/>
    <n v="4"/>
    <n v="0"/>
    <n v="19.827599999999997"/>
  </r>
  <r>
    <n v="1696"/>
    <s v="CA-2012-156335"/>
    <x v="1"/>
    <x v="12"/>
    <d v="2012-09-28T00:00:00"/>
    <s v="Second Class"/>
    <s v="PO-19195"/>
    <s v="Phillina Ober"/>
    <s v="Home Office"/>
    <s v="United States"/>
    <s v="Bayonne"/>
    <s v="New Jersey"/>
    <n v="7002"/>
    <s v="East"/>
    <s v="OFF-BI-10003314"/>
    <s v="Office Supplies"/>
    <s v="Binders"/>
    <s v="Tuff Stuff Recycled Round Ring Binders"/>
    <n v="14.46"/>
    <n v="3"/>
    <n v="0"/>
    <n v="7.0853999999999999"/>
  </r>
  <r>
    <n v="1697"/>
    <s v="CA-2012-156335"/>
    <x v="1"/>
    <x v="12"/>
    <d v="2012-09-28T00:00:00"/>
    <s v="Second Class"/>
    <s v="PO-19195"/>
    <s v="Phillina Ober"/>
    <s v="Home Office"/>
    <s v="United States"/>
    <s v="Bayonne"/>
    <s v="New Jersey"/>
    <n v="7002"/>
    <s v="East"/>
    <s v="TEC-PH-10002726"/>
    <s v="Technology"/>
    <s v="Phones"/>
    <s v="netTALK DUO VoIP Telephone Service"/>
    <n v="104.98"/>
    <n v="2"/>
    <n v="0"/>
    <n v="52.49"/>
  </r>
  <r>
    <n v="1698"/>
    <s v="CA-2012-148376"/>
    <x v="1"/>
    <x v="17"/>
    <d v="2012-12-31T00:00:00"/>
    <s v="Standard Class"/>
    <s v="AG-10900"/>
    <s v="Arthur Gainer"/>
    <s v="Consumer"/>
    <s v="United States"/>
    <s v="Los Angeles"/>
    <s v="California"/>
    <n v="90008"/>
    <s v="West"/>
    <s v="OFF-AP-10000240"/>
    <s v="Office Supplies"/>
    <s v="Appliances"/>
    <s v="Belkin F9G930V10-GRY 9 Outlet Surge"/>
    <n v="106.96"/>
    <n v="2"/>
    <n v="0"/>
    <n v="31.018399999999986"/>
  </r>
  <r>
    <n v="1699"/>
    <s v="CA-2012-148376"/>
    <x v="1"/>
    <x v="17"/>
    <d v="2012-12-31T00:00:00"/>
    <s v="Standard Class"/>
    <s v="AG-10900"/>
    <s v="Arthur Gainer"/>
    <s v="Consumer"/>
    <s v="United States"/>
    <s v="Los Angeles"/>
    <s v="California"/>
    <n v="90008"/>
    <s v="West"/>
    <s v="OFF-LA-10002381"/>
    <s v="Office Supplies"/>
    <s v="Labels"/>
    <s v="Avery 497"/>
    <n v="21.560000000000002"/>
    <n v="7"/>
    <n v="0"/>
    <n v="10.348799999999999"/>
  </r>
  <r>
    <n v="1700"/>
    <s v="CA-2011-135657"/>
    <x v="2"/>
    <x v="561"/>
    <d v="2011-06-07T00:00:00"/>
    <s v="Second Class"/>
    <s v="SC-20725"/>
    <s v="Steven Cartwright"/>
    <s v="Consumer"/>
    <s v="United States"/>
    <s v="Seattle"/>
    <s v="Washington"/>
    <n v="98115"/>
    <s v="West"/>
    <s v="FUR-TA-10004086"/>
    <s v="Furniture"/>
    <s v="Tables"/>
    <s v="KI Adjustable-Height Table"/>
    <n v="515.88"/>
    <n v="6"/>
    <n v="0"/>
    <n v="113.49359999999999"/>
  </r>
  <r>
    <n v="1701"/>
    <s v="CA-2012-114069"/>
    <x v="1"/>
    <x v="562"/>
    <d v="2012-07-15T00:00:00"/>
    <s v="Second Class"/>
    <s v="ND-18370"/>
    <s v="Natalie DeCherney"/>
    <s v="Consumer"/>
    <s v="United States"/>
    <s v="New York City"/>
    <s v="New York"/>
    <n v="10035"/>
    <s v="East"/>
    <s v="OFF-BI-10000320"/>
    <s v="Office Supplies"/>
    <s v="Binders"/>
    <s v="GBC Plastic Binding Combs"/>
    <n v="11.808"/>
    <n v="2"/>
    <n v="0.2"/>
    <n v="4.2804000000000002"/>
  </r>
  <r>
    <n v="1702"/>
    <s v="CA-2012-114069"/>
    <x v="1"/>
    <x v="562"/>
    <d v="2012-07-15T00:00:00"/>
    <s v="Second Class"/>
    <s v="ND-18370"/>
    <s v="Natalie DeCherney"/>
    <s v="Consumer"/>
    <s v="United States"/>
    <s v="New York City"/>
    <s v="New York"/>
    <n v="10035"/>
    <s v="East"/>
    <s v="FUR-CH-10000595"/>
    <s v="Furniture"/>
    <s v="Chairs"/>
    <s v="Safco Contoured Stacking Chairs"/>
    <n v="1931.04"/>
    <n v="9"/>
    <n v="0.1"/>
    <n v="321.83999999999992"/>
  </r>
  <r>
    <n v="1703"/>
    <s v="CA-2012-114069"/>
    <x v="1"/>
    <x v="562"/>
    <d v="2012-07-15T00:00:00"/>
    <s v="Second Class"/>
    <s v="ND-18370"/>
    <s v="Natalie DeCherney"/>
    <s v="Consumer"/>
    <s v="United States"/>
    <s v="New York City"/>
    <s v="New York"/>
    <n v="10035"/>
    <s v="East"/>
    <s v="OFF-PA-10000349"/>
    <s v="Office Supplies"/>
    <s v="Paper"/>
    <s v="Staples"/>
    <n v="9.9600000000000009"/>
    <n v="2"/>
    <n v="0"/>
    <n v="4.6812000000000005"/>
  </r>
  <r>
    <n v="1704"/>
    <s v="CA-2011-139857"/>
    <x v="2"/>
    <x v="563"/>
    <d v="2011-02-07T00:00:00"/>
    <s v="Standard Class"/>
    <s v="CD-12790"/>
    <s v="Cynthia Delaney"/>
    <s v="Home Office"/>
    <s v="United States"/>
    <s v="San Diego"/>
    <s v="California"/>
    <n v="92037"/>
    <s v="West"/>
    <s v="OFF-FA-10001843"/>
    <s v="Office Supplies"/>
    <s v="Fasteners"/>
    <s v="Staples"/>
    <n v="12.350000000000001"/>
    <n v="5"/>
    <n v="0"/>
    <n v="5.8045"/>
  </r>
  <r>
    <n v="1705"/>
    <s v="CA-2013-106306"/>
    <x v="0"/>
    <x v="387"/>
    <d v="2013-03-09T00:00:00"/>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2-100545"/>
    <x v="1"/>
    <x v="6"/>
    <d v="2012-11-26T00:00:00"/>
    <s v="Standard Class"/>
    <s v="IM-15070"/>
    <s v="Irene Maddox"/>
    <s v="Consumer"/>
    <s v="United States"/>
    <s v="Philadelphia"/>
    <s v="Pennsylvania"/>
    <n v="19120"/>
    <s v="East"/>
    <s v="OFF-BI-10003638"/>
    <s v="Office Supplies"/>
    <s v="Binders"/>
    <s v="GBC Durable Plastic Covers"/>
    <n v="11.610000000000003"/>
    <n v="2"/>
    <n v="0.7"/>
    <n v="-9.2880000000000003"/>
  </r>
  <r>
    <n v="1707"/>
    <s v="CA-2014-123491"/>
    <x v="3"/>
    <x v="505"/>
    <d v="2014-11-06T00:00:00"/>
    <s v="Standard Class"/>
    <s v="JK-15205"/>
    <s v="Jamie Kunitz"/>
    <s v="Consumer"/>
    <s v="United States"/>
    <s v="San Francisco"/>
    <s v="California"/>
    <n v="94122"/>
    <s v="West"/>
    <s v="OFF-LA-10003077"/>
    <s v="Office Supplies"/>
    <s v="Labels"/>
    <s v="Avery 500"/>
    <n v="43.86"/>
    <n v="6"/>
    <n v="0"/>
    <n v="20.614199999999997"/>
  </r>
  <r>
    <n v="1708"/>
    <s v="CA-2014-123491"/>
    <x v="3"/>
    <x v="505"/>
    <d v="2014-11-06T00:00:00"/>
    <s v="Standard Class"/>
    <s v="JK-15205"/>
    <s v="Jamie Kunitz"/>
    <s v="Consumer"/>
    <s v="United States"/>
    <s v="San Francisco"/>
    <s v="California"/>
    <n v="94122"/>
    <s v="West"/>
    <s v="TEC-PH-10003505"/>
    <s v="Technology"/>
    <s v="Phones"/>
    <s v="Geemarc AmpliPOWER60"/>
    <n v="148.47999999999999"/>
    <n v="2"/>
    <n v="0.2"/>
    <n v="16.703999999999986"/>
  </r>
  <r>
    <n v="1709"/>
    <s v="CA-2014-123491"/>
    <x v="3"/>
    <x v="505"/>
    <d v="2014-11-06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4-123491"/>
    <x v="3"/>
    <x v="505"/>
    <d v="2014-11-06T00:00:00"/>
    <s v="Standard Class"/>
    <s v="JK-15205"/>
    <s v="Jamie Kunitz"/>
    <s v="Consumer"/>
    <s v="United States"/>
    <s v="San Francisco"/>
    <s v="California"/>
    <n v="94122"/>
    <s v="West"/>
    <s v="FUR-CH-10003061"/>
    <s v="Furniture"/>
    <s v="Chairs"/>
    <s v="Global Leather Task Chair, Black"/>
    <n v="71.992000000000004"/>
    <n v="1"/>
    <n v="0.2"/>
    <n v="-0.89990000000001302"/>
  </r>
  <r>
    <n v="1711"/>
    <s v="CA-2014-123491"/>
    <x v="3"/>
    <x v="505"/>
    <d v="2014-11-06T00:00:00"/>
    <s v="Standard Class"/>
    <s v="JK-15205"/>
    <s v="Jamie Kunitz"/>
    <s v="Consumer"/>
    <s v="United States"/>
    <s v="San Francisco"/>
    <s v="California"/>
    <n v="94122"/>
    <s v="West"/>
    <s v="OFF-AR-10003514"/>
    <s v="Office Supplies"/>
    <s v="Art"/>
    <s v="4009 Highlighters by Sanford"/>
    <n v="19.899999999999999"/>
    <n v="5"/>
    <n v="0"/>
    <n v="6.5669999999999984"/>
  </r>
  <r>
    <n v="1712"/>
    <s v="CA-2014-123491"/>
    <x v="3"/>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2-145401"/>
    <x v="1"/>
    <x v="564"/>
    <d v="2012-02-04T00:00:00"/>
    <s v="Standard Class"/>
    <s v="JP-15520"/>
    <s v="Jeremy Pistek"/>
    <s v="Consumer"/>
    <s v="United States"/>
    <s v="Houston"/>
    <s v="Texas"/>
    <n v="77070"/>
    <s v="Central"/>
    <s v="OFF-PA-10004405"/>
    <s v="Office Supplies"/>
    <s v="Paper"/>
    <s v="Rediform Voice Mail Log Books"/>
    <n v="14.303999999999998"/>
    <n v="6"/>
    <n v="0.2"/>
    <n v="5.0064000000000002"/>
  </r>
  <r>
    <n v="1714"/>
    <s v="US-2014-124968"/>
    <x v="3"/>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4-104003"/>
    <x v="3"/>
    <x v="566"/>
    <d v="2014-10-14T00:00:00"/>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3-154788"/>
    <x v="0"/>
    <x v="567"/>
    <d v="2013-05-05T00:00:00"/>
    <s v="Standard Class"/>
    <s v="JL-15835"/>
    <s v="John Lee"/>
    <s v="Consumer"/>
    <s v="United States"/>
    <s v="New York City"/>
    <s v="New York"/>
    <n v="10011"/>
    <s v="East"/>
    <s v="OFF-BI-10003314"/>
    <s v="Office Supplies"/>
    <s v="Binders"/>
    <s v="Tuff Stuff Recycled Round Ring Binders"/>
    <n v="7.7120000000000006"/>
    <n v="2"/>
    <n v="0.2"/>
    <n v="2.7956000000000003"/>
  </r>
  <r>
    <n v="1717"/>
    <s v="CA-2013-169943"/>
    <x v="0"/>
    <x v="288"/>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3-169943"/>
    <x v="0"/>
    <x v="288"/>
    <d v="2013-05-25T00:00:00"/>
    <s v="Standard Class"/>
    <s v="BN-11515"/>
    <s v="Bradley Nguyen"/>
    <s v="Consumer"/>
    <s v="United States"/>
    <s v="New York City"/>
    <s v="New York"/>
    <n v="10011"/>
    <s v="East"/>
    <s v="OFF-ST-10004123"/>
    <s v="Office Supplies"/>
    <s v="Storage"/>
    <s v="Safco Industrial Wire Shelving System"/>
    <n v="454.90000000000003"/>
    <n v="5"/>
    <n v="0"/>
    <n v="0"/>
  </r>
  <r>
    <n v="1719"/>
    <s v="CA-2013-169943"/>
    <x v="0"/>
    <x v="288"/>
    <d v="2013-05-25T00:00:00"/>
    <s v="Standard Class"/>
    <s v="BN-11515"/>
    <s v="Bradley Nguyen"/>
    <s v="Consumer"/>
    <s v="United States"/>
    <s v="New York City"/>
    <s v="New York"/>
    <n v="10011"/>
    <s v="East"/>
    <s v="FUR-FU-10002088"/>
    <s v="Furniture"/>
    <s v="Furnishings"/>
    <s v="Nu-Dell Float Frame 11 x 14 1/2"/>
    <n v="35.92"/>
    <n v="4"/>
    <n v="0"/>
    <n v="15.086400000000001"/>
  </r>
  <r>
    <n v="1720"/>
    <s v="CA-2013-169943"/>
    <x v="0"/>
    <x v="288"/>
    <d v="2013-05-25T00:00:00"/>
    <s v="Standard Class"/>
    <s v="BN-11515"/>
    <s v="Bradley Nguyen"/>
    <s v="Consumer"/>
    <s v="United States"/>
    <s v="New York City"/>
    <s v="New York"/>
    <n v="10011"/>
    <s v="East"/>
    <s v="FUR-FU-10000010"/>
    <s v="Furniture"/>
    <s v="Furnishings"/>
    <s v="DAX Value U-Channel Document Frames, Easel Back"/>
    <n v="39.76"/>
    <n v="8"/>
    <n v="0"/>
    <n v="12.325599999999998"/>
  </r>
  <r>
    <n v="1721"/>
    <s v="CA-2013-169943"/>
    <x v="0"/>
    <x v="288"/>
    <d v="2013-05-25T00:00:00"/>
    <s v="Standard Class"/>
    <s v="BN-11515"/>
    <s v="Bradley Nguyen"/>
    <s v="Consumer"/>
    <s v="United States"/>
    <s v="New York City"/>
    <s v="New York"/>
    <n v="10011"/>
    <s v="East"/>
    <s v="OFF-BI-10002824"/>
    <s v="Office Supplies"/>
    <s v="Binders"/>
    <s v="Recycled Easel Ring Binders"/>
    <n v="47.744"/>
    <n v="4"/>
    <n v="0.2"/>
    <n v="14.919999999999995"/>
  </r>
  <r>
    <n v="1722"/>
    <s v="US-2012-123218"/>
    <x v="1"/>
    <x v="139"/>
    <d v="2012-12-25T00:00:00"/>
    <s v="Standard Class"/>
    <s v="KD-16345"/>
    <s v="Katherine Ducich"/>
    <s v="Consumer"/>
    <s v="United States"/>
    <s v="Chicago"/>
    <s v="Illinois"/>
    <n v="60623"/>
    <s v="Central"/>
    <s v="TEC-PH-10001061"/>
    <s v="Technology"/>
    <s v="Phones"/>
    <s v="Apple iPhone 5C"/>
    <n v="159.98400000000001"/>
    <n v="2"/>
    <n v="0.2"/>
    <n v="11.998799999999996"/>
  </r>
  <r>
    <n v="1723"/>
    <s v="US-2012-123218"/>
    <x v="1"/>
    <x v="139"/>
    <d v="2012-12-25T00:00:00"/>
    <s v="Standard Class"/>
    <s v="KD-16345"/>
    <s v="Katherine Ducich"/>
    <s v="Consumer"/>
    <s v="United States"/>
    <s v="Chicago"/>
    <s v="Illinois"/>
    <n v="60623"/>
    <s v="Central"/>
    <s v="TEC-AC-10000736"/>
    <s v="Technology"/>
    <s v="Accessories"/>
    <s v="Logitech G600 MMO Gaming Mouse"/>
    <n v="255.96799999999999"/>
    <n v="4"/>
    <n v="0.2"/>
    <n v="51.193599999999996"/>
  </r>
  <r>
    <n v="1724"/>
    <s v="US-2012-123218"/>
    <x v="1"/>
    <x v="139"/>
    <d v="2012-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2-127453"/>
    <x v="1"/>
    <x v="546"/>
    <d v="2012-12-20T00:00:00"/>
    <s v="First Class"/>
    <s v="JK-15370"/>
    <s v="Jay Kimmel"/>
    <s v="Consumer"/>
    <s v="United States"/>
    <s v="Philadelphia"/>
    <s v="Pennsylvania"/>
    <n v="19143"/>
    <s v="East"/>
    <s v="OFF-AP-10000828"/>
    <s v="Office Supplies"/>
    <s v="Appliances"/>
    <s v="Avanti 4.4 Cu. Ft. Refrigerator"/>
    <n v="434.35199999999998"/>
    <n v="3"/>
    <n v="0.2"/>
    <n v="43.43519999999998"/>
  </r>
  <r>
    <n v="1726"/>
    <s v="CA-2012-127453"/>
    <x v="1"/>
    <x v="546"/>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2-127453"/>
    <x v="1"/>
    <x v="546"/>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4-164056"/>
    <x v="3"/>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s v="Virginia"/>
    <n v="22153"/>
    <s v="South"/>
    <s v="TEC-AC-10003063"/>
    <s v="Technology"/>
    <s v="Accessories"/>
    <s v="Micro Innovations USB RF Wireless Keyboard with Mouse"/>
    <n v="100"/>
    <n v="4"/>
    <n v="0"/>
    <n v="21"/>
  </r>
  <r>
    <n v="1730"/>
    <s v="CA-2013-106894"/>
    <x v="0"/>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1-125136"/>
    <x v="2"/>
    <x v="450"/>
    <d v="2011-10-03T00:00:00"/>
    <s v="Standard Class"/>
    <s v="KD-16495"/>
    <s v="Keith Dawkins"/>
    <s v="Corporate"/>
    <s v="United States"/>
    <s v="Fayetteville"/>
    <s v="North Carolina"/>
    <n v="28314"/>
    <s v="South"/>
    <s v="OFF-PA-10001457"/>
    <s v="Office Supplies"/>
    <s v="Paper"/>
    <s v="White GlueTop Scratch Pads"/>
    <n v="96.256"/>
    <n v="8"/>
    <n v="0.2"/>
    <n v="31.283199999999987"/>
  </r>
  <r>
    <n v="1732"/>
    <s v="CA-2011-125136"/>
    <x v="2"/>
    <x v="450"/>
    <d v="2011-10-03T00:00:00"/>
    <s v="Standard Class"/>
    <s v="KD-16495"/>
    <s v="Keith Dawkins"/>
    <s v="Corporate"/>
    <s v="United States"/>
    <s v="Fayetteville"/>
    <s v="North Carolina"/>
    <n v="28314"/>
    <s v="South"/>
    <s v="OFF-PA-10001804"/>
    <s v="Office Supplies"/>
    <s v="Paper"/>
    <s v="Xerox 195"/>
    <n v="10.688000000000001"/>
    <n v="2"/>
    <n v="0.2"/>
    <n v="3.7407999999999997"/>
  </r>
  <r>
    <n v="1733"/>
    <s v="US-2013-131149"/>
    <x v="0"/>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3-131149"/>
    <x v="0"/>
    <x v="212"/>
    <d v="2013-07-15T00:00:00"/>
    <s v="Standard Class"/>
    <s v="LH-17155"/>
    <s v="Logan Haushalter"/>
    <s v="Consumer"/>
    <s v="United States"/>
    <s v="Dallas"/>
    <s v="Texas"/>
    <n v="75081"/>
    <s v="Central"/>
    <s v="OFF-AR-10002135"/>
    <s v="Office Supplies"/>
    <s v="Art"/>
    <s v="Boston Heavy-Duty Trimline Electric Pencil Sharpeners"/>
    <n v="154.24"/>
    <n v="4"/>
    <n v="0.2"/>
    <n v="17.351999999999975"/>
  </r>
  <r>
    <n v="1735"/>
    <s v="CA-2014-101483"/>
    <x v="3"/>
    <x v="570"/>
    <d v="2014-08-02T00:00:00"/>
    <s v="Second Class"/>
    <s v="AG-10675"/>
    <s v="Anna Gayman"/>
    <s v="Consumer"/>
    <s v="United States"/>
    <s v="Jacksonville"/>
    <s v="North Carolina"/>
    <n v="28540"/>
    <s v="South"/>
    <s v="OFF-AP-10002082"/>
    <s v="Office Supplies"/>
    <s v="Appliances"/>
    <s v="Holmes HEPA Air Purifier"/>
    <n v="34.848000000000006"/>
    <n v="2"/>
    <n v="0.2"/>
    <n v="6.5339999999999971"/>
  </r>
  <r>
    <n v="1736"/>
    <s v="CA-2014-101483"/>
    <x v="3"/>
    <x v="570"/>
    <d v="2014-08-02T00:00:00"/>
    <s v="Second Class"/>
    <s v="AG-10675"/>
    <s v="Anna Gayman"/>
    <s v="Consumer"/>
    <s v="United States"/>
    <s v="Jacksonville"/>
    <s v="North Carolina"/>
    <n v="28540"/>
    <s v="South"/>
    <s v="TEC-PH-10003442"/>
    <s v="Technology"/>
    <s v="Phones"/>
    <s v="Samsung Replacement EH64AVFWE Premium Headset"/>
    <n v="22"/>
    <n v="5"/>
    <n v="0.2"/>
    <n v="1.375"/>
  </r>
  <r>
    <n v="1737"/>
    <s v="CA-2014-101483"/>
    <x v="3"/>
    <x v="570"/>
    <d v="2014-08-02T00:00:00"/>
    <s v="Second Class"/>
    <s v="AG-10675"/>
    <s v="Anna Gayman"/>
    <s v="Consumer"/>
    <s v="United States"/>
    <s v="Jacksonville"/>
    <s v="North Carolina"/>
    <n v="28540"/>
    <s v="South"/>
    <s v="OFF-AR-10002833"/>
    <s v="Office Supplies"/>
    <s v="Art"/>
    <s v="Newell 322"/>
    <n v="4.3680000000000003"/>
    <n v="3"/>
    <n v="0.2"/>
    <n v="0.3822000000000001"/>
  </r>
  <r>
    <n v="1738"/>
    <s v="CA-2012-130204"/>
    <x v="1"/>
    <x v="37"/>
    <d v="2012-09-09T00:00:00"/>
    <s v="Standard Class"/>
    <s v="DB-13120"/>
    <s v="David Bremer"/>
    <s v="Corporate"/>
    <s v="United States"/>
    <s v="San Francisco"/>
    <s v="California"/>
    <n v="94122"/>
    <s v="West"/>
    <s v="OFF-ST-10001325"/>
    <s v="Office Supplies"/>
    <s v="Storage"/>
    <s v="Sterilite Officeware Hinged File Box"/>
    <n v="31.44"/>
    <n v="3"/>
    <n v="0"/>
    <n v="8.4888000000000012"/>
  </r>
  <r>
    <n v="1739"/>
    <s v="CA-2012-130204"/>
    <x v="1"/>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2-130204"/>
    <x v="1"/>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1-110527"/>
    <x v="2"/>
    <x v="128"/>
    <d v="2011-08-16T00:00:00"/>
    <s v="Standard Class"/>
    <s v="ED-13885"/>
    <s v="Emily Ducich"/>
    <s v="Home Office"/>
    <s v="United States"/>
    <s v="San Diego"/>
    <s v="California"/>
    <n v="92037"/>
    <s v="West"/>
    <s v="OFF-LA-10000262"/>
    <s v="Office Supplies"/>
    <s v="Labels"/>
    <s v="Avery 494"/>
    <n v="20.88"/>
    <n v="8"/>
    <n v="0"/>
    <n v="9.6047999999999991"/>
  </r>
  <r>
    <n v="1742"/>
    <s v="CA-2014-152807"/>
    <x v="3"/>
    <x v="505"/>
    <d v="2014-11-04T00:00:00"/>
    <s v="Standard Class"/>
    <s v="MC-18100"/>
    <s v="Mick Crebagga"/>
    <s v="Consumer"/>
    <s v="United States"/>
    <s v="Philadelphia"/>
    <s v="Pennsylvania"/>
    <n v="19140"/>
    <s v="East"/>
    <s v="OFF-PA-10004355"/>
    <s v="Office Supplies"/>
    <s v="Paper"/>
    <s v="Xerox 231"/>
    <n v="20.736000000000004"/>
    <n v="4"/>
    <n v="0.2"/>
    <n v="7.2576000000000001"/>
  </r>
  <r>
    <n v="1743"/>
    <s v="CA-2014-152807"/>
    <x v="3"/>
    <x v="505"/>
    <d v="2014-11-04T00:00:00"/>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4-152807"/>
    <x v="3"/>
    <x v="505"/>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4-152807"/>
    <x v="3"/>
    <x v="505"/>
    <d v="2014-11-04T00:00:00"/>
    <s v="Standard Class"/>
    <s v="MC-18100"/>
    <s v="Mick Crebagga"/>
    <s v="Consumer"/>
    <s v="United States"/>
    <s v="Philadelphia"/>
    <s v="Pennsylvania"/>
    <n v="19140"/>
    <s v="East"/>
    <s v="TEC-AC-10001142"/>
    <s v="Technology"/>
    <s v="Accessories"/>
    <s v="First Data FD10 PIN Pad"/>
    <n v="442.40000000000003"/>
    <n v="7"/>
    <n v="0.2"/>
    <n v="-55.300000000000068"/>
  </r>
  <r>
    <n v="1746"/>
    <s v="CA-2011-133270"/>
    <x v="2"/>
    <x v="571"/>
    <d v="2011-06-09T00:00:00"/>
    <s v="First Class"/>
    <s v="BM-11785"/>
    <s v="Bryan Mills"/>
    <s v="Consumer"/>
    <s v="United States"/>
    <s v="Rochester"/>
    <s v="New York"/>
    <n v="14609"/>
    <s v="East"/>
    <s v="OFF-AR-10002656"/>
    <s v="Office Supplies"/>
    <s v="Art"/>
    <s v="Sanford Liquid Accent Highlighters"/>
    <n v="13.36"/>
    <n v="2"/>
    <n v="0"/>
    <n v="4.9431999999999992"/>
  </r>
  <r>
    <n v="1747"/>
    <s v="CA-2013-155670"/>
    <x v="0"/>
    <x v="572"/>
    <d v="2013-08-18T00:00:00"/>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3-155670"/>
    <x v="0"/>
    <x v="572"/>
    <d v="2013-08-18T00:00:00"/>
    <s v="Second Class"/>
    <s v="EM-14065"/>
    <s v="Erin Mull"/>
    <s v="Consumer"/>
    <s v="United States"/>
    <s v="Jacksonville"/>
    <s v="North Carolina"/>
    <n v="28540"/>
    <s v="South"/>
    <s v="OFF-PA-10004947"/>
    <s v="Office Supplies"/>
    <s v="Paper"/>
    <s v="Staples"/>
    <n v="10.272000000000002"/>
    <n v="3"/>
    <n v="0.2"/>
    <n v="3.2099999999999982"/>
  </r>
  <r>
    <n v="1749"/>
    <s v="US-2011-157406"/>
    <x v="2"/>
    <x v="573"/>
    <d v="2011-04-29T00:00:00"/>
    <s v="Standard Class"/>
    <s v="DA-13450"/>
    <s v="Dianna Arnett"/>
    <s v="Home Office"/>
    <s v="United States"/>
    <s v="Houston"/>
    <s v="Texas"/>
    <n v="77095"/>
    <s v="Central"/>
    <s v="OFF-PA-10003543"/>
    <s v="Office Supplies"/>
    <s v="Paper"/>
    <s v="Xerox 1985"/>
    <n v="10.368000000000002"/>
    <n v="2"/>
    <n v="0.2"/>
    <n v="3.6288"/>
  </r>
  <r>
    <n v="1750"/>
    <s v="US-2011-157406"/>
    <x v="2"/>
    <x v="573"/>
    <d v="2011-04-29T00:00:00"/>
    <s v="Standard Class"/>
    <s v="DA-13450"/>
    <s v="Dianna Arnett"/>
    <s v="Home Office"/>
    <s v="United States"/>
    <s v="Houston"/>
    <s v="Texas"/>
    <n v="77095"/>
    <s v="Central"/>
    <s v="OFF-AR-10002221"/>
    <s v="Office Supplies"/>
    <s v="Art"/>
    <s v="12 Colored Short Pencils"/>
    <n v="6.24"/>
    <n v="3"/>
    <n v="0.2"/>
    <n v="0.54600000000000071"/>
  </r>
  <r>
    <n v="1751"/>
    <s v="CA-2012-139094"/>
    <x v="1"/>
    <x v="6"/>
    <d v="2012-11-27T00:00:00"/>
    <s v="Standard Class"/>
    <s v="MO-17800"/>
    <s v="Meg O'Connel"/>
    <s v="Home Office"/>
    <s v="United States"/>
    <s v="San Antonio"/>
    <s v="Texas"/>
    <n v="78207"/>
    <s v="Central"/>
    <s v="FUR-TA-10004607"/>
    <s v="Furniture"/>
    <s v="Tables"/>
    <s v="Hon 2111 Invitation Series Straight Table"/>
    <n v="206.96200000000002"/>
    <n v="2"/>
    <n v="0.3"/>
    <n v="-32.522600000000011"/>
  </r>
  <r>
    <n v="1752"/>
    <s v="CA-2014-168837"/>
    <x v="3"/>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4-116715"/>
    <x v="3"/>
    <x v="574"/>
    <d v="2014-12-06T00:00:00"/>
    <s v="First Class"/>
    <s v="VW-21775"/>
    <s v="Victoria Wilson"/>
    <s v="Corporate"/>
    <s v="United States"/>
    <s v="San Francisco"/>
    <s v="California"/>
    <n v="94122"/>
    <s v="West"/>
    <s v="OFF-ST-10004340"/>
    <s v="Office Supplies"/>
    <s v="Storage"/>
    <s v="Fellowes Mobile File Cart, Black"/>
    <n v="559.62"/>
    <n v="9"/>
    <n v="0"/>
    <n v="151.09740000000002"/>
  </r>
  <r>
    <n v="1754"/>
    <s v="CA-2014-116715"/>
    <x v="3"/>
    <x v="574"/>
    <d v="2014-12-06T00:00:00"/>
    <s v="First Class"/>
    <s v="VW-21775"/>
    <s v="Victoria Wilson"/>
    <s v="Corporate"/>
    <s v="United States"/>
    <s v="San Francisco"/>
    <s v="California"/>
    <n v="94122"/>
    <s v="West"/>
    <s v="OFF-PA-10004475"/>
    <s v="Office Supplies"/>
    <s v="Paper"/>
    <s v="Xerox 1940"/>
    <n v="109.92"/>
    <n v="2"/>
    <n v="0"/>
    <n v="53.860799999999998"/>
  </r>
  <r>
    <n v="1755"/>
    <s v="CA-2014-116715"/>
    <x v="3"/>
    <x v="574"/>
    <d v="2014-12-06T00:00:00"/>
    <s v="First Class"/>
    <s v="VW-21775"/>
    <s v="Victoria Wilson"/>
    <s v="Corporate"/>
    <s v="United States"/>
    <s v="San Francisco"/>
    <s v="California"/>
    <n v="94122"/>
    <s v="West"/>
    <s v="OFF-PA-10003893"/>
    <s v="Office Supplies"/>
    <s v="Paper"/>
    <s v="Xerox 1962"/>
    <n v="8.56"/>
    <n v="2"/>
    <n v="0"/>
    <n v="3.8519999999999994"/>
  </r>
  <r>
    <n v="1756"/>
    <s v="CA-2012-135622"/>
    <x v="1"/>
    <x v="575"/>
    <d v="2012-12-11T00:00:00"/>
    <s v="Second Class"/>
    <s v="TT-21460"/>
    <s v="Tonja Turnell"/>
    <s v="Home Office"/>
    <s v="United States"/>
    <s v="Fort Worth"/>
    <s v="Texas"/>
    <n v="76106"/>
    <s v="Central"/>
    <s v="OFF-PA-10000100"/>
    <s v="Office Supplies"/>
    <s v="Paper"/>
    <s v="Xerox 1945"/>
    <n v="360.71199999999999"/>
    <n v="11"/>
    <n v="0.2"/>
    <n v="130.75810000000001"/>
  </r>
  <r>
    <n v="1757"/>
    <s v="CA-2012-135622"/>
    <x v="1"/>
    <x v="575"/>
    <d v="2012-12-11T00:00:00"/>
    <s v="Second Class"/>
    <s v="TT-21460"/>
    <s v="Tonja Turnell"/>
    <s v="Home Office"/>
    <s v="United States"/>
    <s v="Fort Worth"/>
    <s v="Texas"/>
    <n v="76106"/>
    <s v="Central"/>
    <s v="TEC-PH-10001817"/>
    <s v="Technology"/>
    <s v="Phones"/>
    <s v="Wilson Electronics DB Pro Signal Booster"/>
    <n v="1718.4"/>
    <n v="6"/>
    <n v="0.2"/>
    <n v="150.36000000000013"/>
  </r>
  <r>
    <n v="1758"/>
    <s v="US-2012-107349"/>
    <x v="1"/>
    <x v="562"/>
    <d v="2012-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1-139017"/>
    <x v="2"/>
    <x v="218"/>
    <d v="2011-05-17T00:00:00"/>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1-141817"/>
    <x v="2"/>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2-130785"/>
    <x v="1"/>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2-130785"/>
    <x v="1"/>
    <x v="577"/>
    <d v="2012-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2-130785"/>
    <x v="1"/>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3-110254"/>
    <x v="0"/>
    <x v="578"/>
    <d v="2013-08-09T00:00:00"/>
    <s v="Standard Class"/>
    <s v="ML-17755"/>
    <s v="Max Ludwig"/>
    <s v="Home Office"/>
    <s v="United States"/>
    <s v="Suffolk"/>
    <s v="Virginia"/>
    <n v="23434"/>
    <s v="South"/>
    <s v="OFF-SU-10002573"/>
    <s v="Office Supplies"/>
    <s v="Supplies"/>
    <s v="Acme 10&quot; Easy Grip Assistive Scissors"/>
    <n v="35.06"/>
    <n v="2"/>
    <n v="0"/>
    <n v="10.517999999999997"/>
  </r>
  <r>
    <n v="1765"/>
    <s v="CA-2013-110254"/>
    <x v="0"/>
    <x v="578"/>
    <d v="2013-08-09T00:00:00"/>
    <s v="Standard Class"/>
    <s v="ML-17755"/>
    <s v="Max Ludwig"/>
    <s v="Home Office"/>
    <s v="United States"/>
    <s v="Suffolk"/>
    <s v="Virginia"/>
    <n v="23434"/>
    <s v="South"/>
    <s v="OFF-LA-10004484"/>
    <s v="Office Supplies"/>
    <s v="Labels"/>
    <s v="Avery 476"/>
    <n v="4.13"/>
    <n v="1"/>
    <n v="0"/>
    <n v="1.8997999999999999"/>
  </r>
  <r>
    <n v="1766"/>
    <s v="CA-2013-110254"/>
    <x v="0"/>
    <x v="578"/>
    <d v="2013-08-09T00:00:00"/>
    <s v="Standard Class"/>
    <s v="ML-17755"/>
    <s v="Max Ludwig"/>
    <s v="Home Office"/>
    <s v="United States"/>
    <s v="Suffolk"/>
    <s v="Virginia"/>
    <n v="23434"/>
    <s v="South"/>
    <s v="FUR-FU-10001591"/>
    <s v="Furniture"/>
    <s v="Furnishings"/>
    <s v="Advantus Panel Wall Certificate Holder - 8.5x11"/>
    <n v="109.8"/>
    <n v="9"/>
    <n v="0"/>
    <n v="46.116000000000007"/>
  </r>
  <r>
    <n v="1767"/>
    <s v="CA-2013-110254"/>
    <x v="0"/>
    <x v="578"/>
    <d v="2013-08-09T00:00:00"/>
    <s v="Standard Class"/>
    <s v="ML-17755"/>
    <s v="Max Ludwig"/>
    <s v="Home Office"/>
    <s v="United States"/>
    <s v="Suffolk"/>
    <s v="Virginia"/>
    <n v="23434"/>
    <s v="South"/>
    <s v="OFF-LA-10002034"/>
    <s v="Office Supplies"/>
    <s v="Labels"/>
    <s v="Avery 478"/>
    <n v="9.82"/>
    <n v="2"/>
    <n v="0"/>
    <n v="4.8117999999999999"/>
  </r>
  <r>
    <n v="1768"/>
    <s v="US-2011-158057"/>
    <x v="2"/>
    <x v="579"/>
    <d v="2011-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1-158057"/>
    <x v="2"/>
    <x v="579"/>
    <d v="2011-03-26T00:00:00"/>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4-146024"/>
    <x v="3"/>
    <x v="580"/>
    <d v="2014-03-09T00:00:00"/>
    <s v="Standard Class"/>
    <s v="SC-20770"/>
    <s v="Stewart Carmichael"/>
    <s v="Corporate"/>
    <s v="United States"/>
    <s v="Dallas"/>
    <s v="Texas"/>
    <n v="75081"/>
    <s v="Central"/>
    <s v="OFF-SU-10001935"/>
    <s v="Office Supplies"/>
    <s v="Supplies"/>
    <s v="Staples"/>
    <n v="6.9760000000000009"/>
    <n v="4"/>
    <n v="0.2"/>
    <n v="-1.3952000000000013"/>
  </r>
  <r>
    <n v="1771"/>
    <s v="CA-2014-146024"/>
    <x v="3"/>
    <x v="580"/>
    <d v="2014-03-09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3-129686"/>
    <x v="0"/>
    <x v="581"/>
    <d v="2013-11-30T00:00:00"/>
    <s v="Second Class"/>
    <s v="GG-14650"/>
    <s v="Greg Guthrie"/>
    <s v="Corporate"/>
    <s v="United States"/>
    <s v="Chicago"/>
    <s v="Illinois"/>
    <n v="60623"/>
    <s v="Central"/>
    <s v="OFF-ST-10004337"/>
    <s v="Office Supplies"/>
    <s v="Storage"/>
    <s v="SAFCO Commercial Wire Shelving, 72h"/>
    <n v="97.984000000000009"/>
    <n v="2"/>
    <n v="0.2"/>
    <n v="-24.496000000000002"/>
  </r>
  <r>
    <n v="1773"/>
    <s v="CA-2013-129686"/>
    <x v="0"/>
    <x v="581"/>
    <d v="2013-11-30T00:00:00"/>
    <s v="Second Class"/>
    <s v="GG-14650"/>
    <s v="Greg Guthrie"/>
    <s v="Corporate"/>
    <s v="United States"/>
    <s v="Chicago"/>
    <s v="Illinois"/>
    <n v="60623"/>
    <s v="Central"/>
    <s v="TEC-AC-10001266"/>
    <s v="Technology"/>
    <s v="Accessories"/>
    <s v="Memorex Micro Travel Drive 8 GB"/>
    <n v="62.400000000000006"/>
    <n v="6"/>
    <n v="0.2"/>
    <n v="19.499999999999993"/>
  </r>
  <r>
    <n v="1774"/>
    <s v="CA-2011-118976"/>
    <x v="2"/>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1-118976"/>
    <x v="2"/>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1-118976"/>
    <x v="2"/>
    <x v="582"/>
    <d v="2011-05-03T00:00:00"/>
    <s v="Standard Class"/>
    <s v="MY-18295"/>
    <s v="Muhammed Yedwab"/>
    <s v="Corporate"/>
    <s v="United States"/>
    <s v="Baltimore"/>
    <s v="Maryland"/>
    <n v="21215"/>
    <s v="East"/>
    <s v="OFF-AR-10004752"/>
    <s v="Office Supplies"/>
    <s v="Art"/>
    <s v="Blackstonian Pencils"/>
    <n v="5.34"/>
    <n v="2"/>
    <n v="0"/>
    <n v="1.4952000000000001"/>
  </r>
  <r>
    <n v="1777"/>
    <s v="CA-2011-118976"/>
    <x v="2"/>
    <x v="582"/>
    <d v="2011-05-03T00:00:00"/>
    <s v="Standard Class"/>
    <s v="MY-18295"/>
    <s v="Muhammed Yedwab"/>
    <s v="Corporate"/>
    <s v="United States"/>
    <s v="Baltimore"/>
    <s v="Maryland"/>
    <n v="21215"/>
    <s v="East"/>
    <s v="OFF-LA-10000452"/>
    <s v="Office Supplies"/>
    <s v="Labels"/>
    <s v="Avery 488"/>
    <n v="3.15"/>
    <n v="1"/>
    <n v="0"/>
    <n v="1.512"/>
  </r>
  <r>
    <n v="1778"/>
    <s v="CA-2012-105347"/>
    <x v="1"/>
    <x v="27"/>
    <d v="2012-11-28T00:00:00"/>
    <s v="Standard Class"/>
    <s v="DP-13000"/>
    <s v="Darren Powers"/>
    <s v="Consumer"/>
    <s v="United States"/>
    <s v="Los Angeles"/>
    <s v="California"/>
    <n v="90004"/>
    <s v="West"/>
    <s v="OFF-PA-10000675"/>
    <s v="Office Supplies"/>
    <s v="Paper"/>
    <s v="Xerox 1919"/>
    <n v="368.91"/>
    <n v="9"/>
    <n v="0"/>
    <n v="180.76590000000002"/>
  </r>
  <r>
    <n v="1779"/>
    <s v="CA-2012-105347"/>
    <x v="1"/>
    <x v="27"/>
    <d v="2012-11-28T00:00:00"/>
    <s v="Standard Class"/>
    <s v="DP-13000"/>
    <s v="Darren Powers"/>
    <s v="Consumer"/>
    <s v="United States"/>
    <s v="Los Angeles"/>
    <s v="California"/>
    <n v="90004"/>
    <s v="West"/>
    <s v="OFF-AR-10003045"/>
    <s v="Office Supplies"/>
    <s v="Art"/>
    <s v="Prang Colored Pencils"/>
    <n v="14.7"/>
    <n v="5"/>
    <n v="0"/>
    <n v="6.6150000000000002"/>
  </r>
  <r>
    <n v="1780"/>
    <s v="CA-2013-124667"/>
    <x v="0"/>
    <x v="583"/>
    <d v="2013-11-17T00:00:00"/>
    <s v="Standard Class"/>
    <s v="BD-11770"/>
    <s v="Bryan Davis"/>
    <s v="Consumer"/>
    <s v="United States"/>
    <s v="New York City"/>
    <s v="New York"/>
    <n v="10011"/>
    <s v="East"/>
    <s v="TEC-AC-10003447"/>
    <s v="Technology"/>
    <s v="Accessories"/>
    <s v="Micropad Numeric Keypads"/>
    <n v="59.97"/>
    <n v="3"/>
    <n v="0"/>
    <n v="14.992499999999996"/>
  </r>
  <r>
    <n v="1781"/>
    <s v="CA-2013-124667"/>
    <x v="0"/>
    <x v="583"/>
    <d v="2013-11-17T00:00:00"/>
    <s v="Standard Class"/>
    <s v="BD-11770"/>
    <s v="Bryan Davis"/>
    <s v="Consumer"/>
    <s v="United States"/>
    <s v="New York City"/>
    <s v="New York"/>
    <n v="10011"/>
    <s v="East"/>
    <s v="OFF-ST-10002276"/>
    <s v="Office Supplies"/>
    <s v="Storage"/>
    <s v="Safco Steel Mobile File Cart"/>
    <n v="83.36"/>
    <n v="1"/>
    <n v="0"/>
    <n v="20.840000000000003"/>
  </r>
  <r>
    <n v="1782"/>
    <s v="CA-2012-111094"/>
    <x v="1"/>
    <x v="584"/>
    <d v="2012-07-13T00:00:00"/>
    <s v="Standard Class"/>
    <s v="CB-12535"/>
    <s v="Claudia Bergmann"/>
    <s v="Corporate"/>
    <s v="United States"/>
    <s v="Franklin"/>
    <s v="Massachusetts"/>
    <n v="2038"/>
    <s v="East"/>
    <s v="OFF-PA-10001609"/>
    <s v="Office Supplies"/>
    <s v="Paper"/>
    <s v="Tops Wirebound Message Log Books"/>
    <n v="6.58"/>
    <n v="2"/>
    <n v="0"/>
    <n v="3.0267999999999997"/>
  </r>
  <r>
    <n v="1783"/>
    <s v="CA-2012-111094"/>
    <x v="1"/>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4-166317"/>
    <x v="3"/>
    <x v="585"/>
    <d v="2014-09-27T00:00:00"/>
    <s v="Standard Class"/>
    <s v="JE-15610"/>
    <s v="Jim Epp"/>
    <s v="Corporate"/>
    <s v="United States"/>
    <s v="Milwaukee"/>
    <s v="Wisconsin"/>
    <n v="53209"/>
    <s v="Central"/>
    <s v="OFF-PA-10004475"/>
    <s v="Office Supplies"/>
    <s v="Paper"/>
    <s v="Xerox 1940"/>
    <n v="219.84"/>
    <n v="4"/>
    <n v="0"/>
    <n v="107.7216"/>
  </r>
  <r>
    <n v="1785"/>
    <s v="CA-2014-166317"/>
    <x v="3"/>
    <x v="585"/>
    <d v="2014-09-27T00:00:00"/>
    <s v="Standard Class"/>
    <s v="JE-15610"/>
    <s v="Jim Epp"/>
    <s v="Corporate"/>
    <s v="United States"/>
    <s v="Milwaukee"/>
    <s v="Wisconsin"/>
    <n v="53209"/>
    <s v="Central"/>
    <s v="TEC-AC-10004510"/>
    <s v="Technology"/>
    <s v="Accessories"/>
    <s v="Logitech Desktop MK120 Mouse and keyboard Combo"/>
    <n v="98.16"/>
    <n v="6"/>
    <n v="0"/>
    <n v="9.8159999999999954"/>
  </r>
  <r>
    <n v="1786"/>
    <s v="CA-2014-166317"/>
    <x v="3"/>
    <x v="585"/>
    <d v="2014-09-27T00:00:00"/>
    <s v="Standard Class"/>
    <s v="JE-15610"/>
    <s v="Jim Epp"/>
    <s v="Corporate"/>
    <s v="United States"/>
    <s v="Milwaukee"/>
    <s v="Wisconsin"/>
    <n v="53209"/>
    <s v="Central"/>
    <s v="OFF-BI-10002976"/>
    <s v="Office Supplies"/>
    <s v="Binders"/>
    <s v="ACCOHIDE Binder by Acco"/>
    <n v="33.04"/>
    <n v="8"/>
    <n v="0"/>
    <n v="15.5288"/>
  </r>
  <r>
    <n v="1787"/>
    <s v="CA-2014-166317"/>
    <x v="3"/>
    <x v="585"/>
    <d v="2014-09-27T00:00:00"/>
    <s v="Standard Class"/>
    <s v="JE-15610"/>
    <s v="Jim Epp"/>
    <s v="Corporate"/>
    <s v="United States"/>
    <s v="Milwaukee"/>
    <s v="Wisconsin"/>
    <n v="53209"/>
    <s v="Central"/>
    <s v="TEC-PH-10001615"/>
    <s v="Technology"/>
    <s v="Phones"/>
    <s v="AT&amp;T CL82213"/>
    <n v="86.97"/>
    <n v="3"/>
    <n v="0"/>
    <n v="25.221299999999989"/>
  </r>
  <r>
    <n v="1788"/>
    <s v="CA-2012-154326"/>
    <x v="1"/>
    <x v="586"/>
    <d v="2012-02-19T00:00:00"/>
    <s v="Standard Class"/>
    <s v="RP-19855"/>
    <s v="Roy Phan"/>
    <s v="Corporate"/>
    <s v="United States"/>
    <s v="Kenosha"/>
    <s v="Wisconsin"/>
    <n v="53142"/>
    <s v="Central"/>
    <s v="TEC-PH-10001819"/>
    <s v="Technology"/>
    <s v="Phones"/>
    <s v="Innergie mMini Combo Duo USB Travel Charging Kit"/>
    <n v="134.97"/>
    <n v="3"/>
    <n v="0"/>
    <n v="64.785599999999988"/>
  </r>
  <r>
    <n v="1789"/>
    <s v="CA-2012-154326"/>
    <x v="1"/>
    <x v="586"/>
    <d v="2012-02-19T00:00:00"/>
    <s v="Standard Class"/>
    <s v="RP-19855"/>
    <s v="Roy Phan"/>
    <s v="Corporate"/>
    <s v="United States"/>
    <s v="Kenosha"/>
    <s v="Wisconsin"/>
    <n v="53142"/>
    <s v="Central"/>
    <s v="TEC-PH-10000560"/>
    <s v="Technology"/>
    <s v="Phones"/>
    <s v="Samsung Galaxy S III - 16GB - pebble blue (T-Mobile)"/>
    <n v="699.98"/>
    <n v="2"/>
    <n v="0"/>
    <n v="195.99440000000004"/>
  </r>
  <r>
    <n v="1790"/>
    <s v="CA-2012-154326"/>
    <x v="1"/>
    <x v="586"/>
    <d v="2012-02-19T00:00:00"/>
    <s v="Standard Class"/>
    <s v="RP-19855"/>
    <s v="Roy Phan"/>
    <s v="Corporate"/>
    <s v="United States"/>
    <s v="Kenosha"/>
    <s v="Wisconsin"/>
    <n v="53142"/>
    <s v="Central"/>
    <s v="TEC-AC-10004568"/>
    <s v="Technology"/>
    <s v="Accessories"/>
    <s v="Maxell LTO Ultrium - 800 GB"/>
    <n v="139.94999999999999"/>
    <n v="5"/>
    <n v="0"/>
    <n v="26.590499999999988"/>
  </r>
  <r>
    <n v="1791"/>
    <s v="CA-2011-102008"/>
    <x v="2"/>
    <x v="587"/>
    <d v="2011-10-04T00:00:00"/>
    <s v="Standard Class"/>
    <s v="RA-19915"/>
    <s v="Russell Applegate"/>
    <s v="Consumer"/>
    <s v="United States"/>
    <s v="New York City"/>
    <s v="New York"/>
    <n v="10011"/>
    <s v="East"/>
    <s v="OFF-PA-10004092"/>
    <s v="Office Supplies"/>
    <s v="Paper"/>
    <s v="Tops Green Bar Computer Printout Paper"/>
    <n v="48.94"/>
    <n v="1"/>
    <n v="0"/>
    <n v="24.47"/>
  </r>
  <r>
    <n v="1792"/>
    <s v="CA-2011-120474"/>
    <x v="2"/>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1-120474"/>
    <x v="2"/>
    <x v="588"/>
    <d v="2011-12-03T00:00:00"/>
    <s v="First Class"/>
    <s v="RP-19390"/>
    <s v="Resi Pölking"/>
    <s v="Consumer"/>
    <s v="United States"/>
    <s v="Madison"/>
    <s v="Wisconsin"/>
    <n v="53711"/>
    <s v="Central"/>
    <s v="OFF-AR-10000475"/>
    <s v="Office Supplies"/>
    <s v="Art"/>
    <s v="Hunt BOSTON Vista Battery-Operated Pencil Sharpener, Black"/>
    <n v="46.64"/>
    <n v="4"/>
    <n v="0"/>
    <n v="12.592800000000004"/>
  </r>
  <r>
    <n v="1794"/>
    <s v="CA-2011-104773"/>
    <x v="2"/>
    <x v="589"/>
    <d v="2011-12-13T00:00:00"/>
    <s v="Standard Class"/>
    <s v="TB-21175"/>
    <s v="Thomas Boland"/>
    <s v="Corporate"/>
    <s v="United States"/>
    <s v="Houston"/>
    <s v="Texas"/>
    <n v="77041"/>
    <s v="Central"/>
    <s v="OFF-ST-10000777"/>
    <s v="Office Supplies"/>
    <s v="Storage"/>
    <s v="Companion Letter/Legal File, Black"/>
    <n v="60.415999999999997"/>
    <n v="2"/>
    <n v="0.2"/>
    <n v="6.0416000000000025"/>
  </r>
  <r>
    <n v="1795"/>
    <s v="CA-2013-140774"/>
    <x v="0"/>
    <x v="64"/>
    <d v="2013-09-11T00:00:00"/>
    <s v="Standard Class"/>
    <s v="BE-11455"/>
    <s v="Brad Eason"/>
    <s v="Home Office"/>
    <s v="United States"/>
    <s v="Olathe"/>
    <s v="Kansas"/>
    <n v="66062"/>
    <s v="Central"/>
    <s v="OFF-AR-10004022"/>
    <s v="Office Supplies"/>
    <s v="Art"/>
    <s v="Panasonic KP-380BK Classic Electric Pencil Sharpener"/>
    <n v="107.94"/>
    <n v="3"/>
    <n v="0"/>
    <n v="26.984999999999992"/>
  </r>
  <r>
    <n v="1796"/>
    <s v="US-2014-139465"/>
    <x v="3"/>
    <x v="151"/>
    <d v="2014-08-31T00:00:00"/>
    <s v="First Class"/>
    <s v="MR-17545"/>
    <s v="Mathew Reese"/>
    <s v="Home Office"/>
    <s v="United States"/>
    <s v="New York City"/>
    <s v="New York"/>
    <n v="10024"/>
    <s v="East"/>
    <s v="OFF-ST-10002352"/>
    <s v="Office Supplies"/>
    <s v="Storage"/>
    <s v="Iris Project Case"/>
    <n v="63.84"/>
    <n v="8"/>
    <n v="0"/>
    <n v="16.598399999999998"/>
  </r>
  <r>
    <n v="1797"/>
    <s v="US-2014-139465"/>
    <x v="3"/>
    <x v="151"/>
    <d v="2014-08-31T00:00:00"/>
    <s v="First Class"/>
    <s v="MR-17545"/>
    <s v="Mathew Reese"/>
    <s v="Home Office"/>
    <s v="United States"/>
    <s v="New York City"/>
    <s v="New York"/>
    <n v="10024"/>
    <s v="East"/>
    <s v="TEC-PH-10000455"/>
    <s v="Technology"/>
    <s v="Phones"/>
    <s v="GE 30522EE2"/>
    <n v="347.96999999999997"/>
    <n v="3"/>
    <n v="0"/>
    <n v="100.91129999999997"/>
  </r>
  <r>
    <n v="1798"/>
    <s v="US-2014-139465"/>
    <x v="3"/>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3-100965"/>
    <x v="0"/>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3-121034"/>
    <x v="0"/>
    <x v="590"/>
    <d v="2013-08-11T00:00:00"/>
    <s v="Second Class"/>
    <s v="JF-15565"/>
    <s v="Jill Fjeld"/>
    <s v="Consumer"/>
    <s v="United States"/>
    <s v="Dallas"/>
    <s v="Texas"/>
    <n v="75081"/>
    <s v="Central"/>
    <s v="OFF-FA-10000585"/>
    <s v="Office Supplies"/>
    <s v="Fasteners"/>
    <s v="OIC Bulk Pack Metal Binder Clips"/>
    <n v="11.168000000000001"/>
    <n v="4"/>
    <n v="0.2"/>
    <n v="3.6295999999999995"/>
  </r>
  <r>
    <n v="1801"/>
    <s v="CA-2013-121034"/>
    <x v="0"/>
    <x v="590"/>
    <d v="2013-08-11T00:00:00"/>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3-149461"/>
    <x v="0"/>
    <x v="373"/>
    <d v="2013-11-20T00:00:00"/>
    <s v="Standard Class"/>
    <s v="AS-10135"/>
    <s v="Adrian Shami"/>
    <s v="Home Office"/>
    <s v="United States"/>
    <s v="Auburn"/>
    <s v="Washington"/>
    <n v="98002"/>
    <s v="West"/>
    <s v="FUR-FU-10004270"/>
    <s v="Furniture"/>
    <s v="Furnishings"/>
    <s v="Eldon Image Series Desk Accessories, Burgundy"/>
    <n v="4.18"/>
    <n v="1"/>
    <n v="0"/>
    <n v="1.5047999999999999"/>
  </r>
  <r>
    <n v="1803"/>
    <s v="CA-2014-158379"/>
    <x v="3"/>
    <x v="585"/>
    <d v="2014-09-27T00:00:00"/>
    <s v="Second Class"/>
    <s v="JA-15970"/>
    <s v="Joseph Airdo"/>
    <s v="Consumer"/>
    <s v="United States"/>
    <s v="Philadelphia"/>
    <s v="Pennsylvania"/>
    <n v="19134"/>
    <s v="East"/>
    <s v="OFF-BI-10002498"/>
    <s v="Office Supplies"/>
    <s v="Binders"/>
    <s v="Clear Mylar Reinforcing Strips"/>
    <n v="5.6070000000000011"/>
    <n v="1"/>
    <n v="0.7"/>
    <n v="-4.2987000000000002"/>
  </r>
  <r>
    <n v="1804"/>
    <s v="CA-2014-158379"/>
    <x v="3"/>
    <x v="585"/>
    <d v="2014-09-27T00:00:00"/>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4-158379"/>
    <x v="3"/>
    <x v="585"/>
    <d v="2014-09-27T00:00:00"/>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3-116729"/>
    <x v="0"/>
    <x v="591"/>
    <d v="2013-12-29T00:00:00"/>
    <s v="First Class"/>
    <s v="GK-14620"/>
    <s v="Grace Kelly"/>
    <s v="Corporate"/>
    <s v="United States"/>
    <s v="Los Angeles"/>
    <s v="California"/>
    <n v="90049"/>
    <s v="West"/>
    <s v="TEC-PH-10002200"/>
    <s v="Technology"/>
    <s v="Phones"/>
    <s v="Samsung Galaxy Note 2"/>
    <n v="2575.944"/>
    <n v="7"/>
    <n v="0.2"/>
    <n v="257.59440000000029"/>
  </r>
  <r>
    <n v="1807"/>
    <s v="US-2013-116729"/>
    <x v="0"/>
    <x v="591"/>
    <d v="2013-12-29T00:00:00"/>
    <s v="First Class"/>
    <s v="GK-14620"/>
    <s v="Grace Kelly"/>
    <s v="Corporate"/>
    <s v="United States"/>
    <s v="Los Angeles"/>
    <s v="California"/>
    <n v="90049"/>
    <s v="West"/>
    <s v="OFF-PA-10002005"/>
    <s v="Office Supplies"/>
    <s v="Paper"/>
    <s v="Xerox 225"/>
    <n v="45.36"/>
    <n v="7"/>
    <n v="0"/>
    <n v="21.772800000000004"/>
  </r>
  <r>
    <n v="1808"/>
    <s v="US-2013-116729"/>
    <x v="0"/>
    <x v="591"/>
    <d v="2013-12-29T00:00:00"/>
    <s v="First Class"/>
    <s v="GK-14620"/>
    <s v="Grace Kelly"/>
    <s v="Corporate"/>
    <s v="United States"/>
    <s v="Los Angeles"/>
    <s v="California"/>
    <n v="90049"/>
    <s v="West"/>
    <s v="TEC-AC-10001465"/>
    <s v="Technology"/>
    <s v="Accessories"/>
    <s v="SanDisk Cruzer 64 GB USB Flash Drive"/>
    <n v="254.24"/>
    <n v="7"/>
    <n v="0"/>
    <n v="76.271999999999977"/>
  </r>
  <r>
    <n v="1809"/>
    <s v="CA-2013-164938"/>
    <x v="0"/>
    <x v="592"/>
    <d v="2013-02-13T00:00:00"/>
    <s v="First Class"/>
    <s v="PB-19210"/>
    <s v="Phillip Breyer"/>
    <s v="Corporate"/>
    <s v="United States"/>
    <s v="Tulsa"/>
    <s v="Oklahoma"/>
    <n v="74133"/>
    <s v="Central"/>
    <s v="TEC-PH-10004897"/>
    <s v="Technology"/>
    <s v="Phones"/>
    <s v="Mediabridge Sport Armband iPhone 5s"/>
    <n v="69.930000000000007"/>
    <n v="7"/>
    <n v="0"/>
    <n v="0.69929999999999914"/>
  </r>
  <r>
    <n v="1810"/>
    <s v="CA-2013-165484"/>
    <x v="0"/>
    <x v="248"/>
    <d v="2013-10-30T00:00:00"/>
    <s v="Standard Class"/>
    <s v="HK-14890"/>
    <s v="Heather Kirkland"/>
    <s v="Corporate"/>
    <s v="United States"/>
    <s v="Chicago"/>
    <s v="Illinois"/>
    <n v="60610"/>
    <s v="Central"/>
    <s v="FUR-FU-10001196"/>
    <s v="Furniture"/>
    <s v="Furnishings"/>
    <s v="DAX Cubicle Frames - 8x10"/>
    <n v="16.155999999999999"/>
    <n v="7"/>
    <n v="0.6"/>
    <n v="-12.116999999999999"/>
  </r>
  <r>
    <n v="1811"/>
    <s v="CA-2013-165484"/>
    <x v="0"/>
    <x v="248"/>
    <d v="2013-10-30T00:00:00"/>
    <s v="Standard Class"/>
    <s v="HK-14890"/>
    <s v="Heather Kirkland"/>
    <s v="Corporate"/>
    <s v="United States"/>
    <s v="Chicago"/>
    <s v="Illinois"/>
    <n v="60610"/>
    <s v="Central"/>
    <s v="OFF-PA-10000595"/>
    <s v="Office Supplies"/>
    <s v="Paper"/>
    <s v="Xerox 1929"/>
    <n v="54.816000000000003"/>
    <n v="3"/>
    <n v="0.2"/>
    <n v="17.815199999999997"/>
  </r>
  <r>
    <n v="1812"/>
    <s v="CA-2011-132612"/>
    <x v="2"/>
    <x v="3"/>
    <d v="2011-06-11T00:00:00"/>
    <s v="Second Class"/>
    <s v="FO-14305"/>
    <s v="Frank Olsen"/>
    <s v="Consumer"/>
    <s v="United States"/>
    <s v="Harrisonburg"/>
    <s v="Virginia"/>
    <n v="22801"/>
    <s v="South"/>
    <s v="FUR-TA-10004534"/>
    <s v="Furniture"/>
    <s v="Tables"/>
    <s v="Bevis 44 x 96 Conference Tables"/>
    <n v="1441.3"/>
    <n v="7"/>
    <n v="0"/>
    <n v="245.0209999999999"/>
  </r>
  <r>
    <n v="1813"/>
    <s v="US-2014-161193"/>
    <x v="3"/>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4-161193"/>
    <x v="3"/>
    <x v="225"/>
    <d v="2014-11-27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s v="California"/>
    <n v="90045"/>
    <s v="West"/>
    <s v="FUR-TA-10002607"/>
    <s v="Furniture"/>
    <s v="Tables"/>
    <s v="KI Conference Tables"/>
    <n v="170.13600000000002"/>
    <n v="3"/>
    <n v="0.2"/>
    <n v="-8.5067999999999913"/>
  </r>
  <r>
    <n v="1816"/>
    <s v="CA-2012-164833"/>
    <x v="1"/>
    <x v="593"/>
    <d v="2012-06-04T00:00:00"/>
    <s v="Same Day"/>
    <s v="LL-16840"/>
    <s v="Lauren Leatherbury"/>
    <s v="Consumer"/>
    <s v="United States"/>
    <s v="Seattle"/>
    <s v="Washington"/>
    <n v="98105"/>
    <s v="West"/>
    <s v="OFF-LA-10000443"/>
    <s v="Office Supplies"/>
    <s v="Labels"/>
    <s v="Avery 501"/>
    <n v="7.38"/>
    <n v="2"/>
    <n v="0"/>
    <n v="3.4685999999999999"/>
  </r>
  <r>
    <n v="1817"/>
    <s v="CA-2012-164833"/>
    <x v="1"/>
    <x v="593"/>
    <d v="2012-06-04T00:00:00"/>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2-125423"/>
    <x v="1"/>
    <x v="350"/>
    <d v="2012-12-15T00:00:00"/>
    <s v="Second Class"/>
    <s v="MC-17575"/>
    <s v="Matt Collins"/>
    <s v="Consumer"/>
    <s v="United States"/>
    <s v="Los Angeles"/>
    <s v="California"/>
    <n v="90036"/>
    <s v="West"/>
    <s v="OFF-LA-10001771"/>
    <s v="Office Supplies"/>
    <s v="Labels"/>
    <s v="Avery 513"/>
    <n v="9.9600000000000009"/>
    <n v="2"/>
    <n v="0"/>
    <n v="4.5815999999999999"/>
  </r>
  <r>
    <n v="1819"/>
    <s v="US-2011-130379"/>
    <x v="2"/>
    <x v="594"/>
    <d v="2011-05-29T00:00:00"/>
    <s v="Standard Class"/>
    <s v="JL-15235"/>
    <s v="Janet Lee"/>
    <s v="Consumer"/>
    <s v="United States"/>
    <s v="Chicago"/>
    <s v="Illinois"/>
    <n v="60623"/>
    <s v="Central"/>
    <s v="OFF-AP-10001394"/>
    <s v="Office Supplies"/>
    <s v="Appliances"/>
    <s v="Harmony Air Purifier"/>
    <n v="75.59999999999998"/>
    <n v="2"/>
    <n v="0.8"/>
    <n v="-166.32000000000005"/>
  </r>
  <r>
    <n v="1820"/>
    <s v="US-2011-130379"/>
    <x v="2"/>
    <x v="594"/>
    <d v="2011-05-29T00:00:00"/>
    <s v="Standard Class"/>
    <s v="JL-15235"/>
    <s v="Janet Lee"/>
    <s v="Consumer"/>
    <s v="United States"/>
    <s v="Chicago"/>
    <s v="Illinois"/>
    <n v="60623"/>
    <s v="Central"/>
    <s v="FUR-FU-10002553"/>
    <s v="Furniture"/>
    <s v="Furnishings"/>
    <s v="Electrix Incandescent Magnifying Lamp, Black"/>
    <n v="29.32"/>
    <n v="2"/>
    <n v="0.6"/>
    <n v="-24.188999999999993"/>
  </r>
  <r>
    <n v="1821"/>
    <s v="CA-2013-168956"/>
    <x v="0"/>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3-168956"/>
    <x v="0"/>
    <x v="595"/>
    <d v="2013-02-20T00:00:00"/>
    <s v="Standard Class"/>
    <s v="EA-14035"/>
    <s v="Erin Ashbrook"/>
    <s v="Corporate"/>
    <s v="United States"/>
    <s v="Chicago"/>
    <s v="Illinois"/>
    <n v="60623"/>
    <s v="Central"/>
    <s v="OFF-FA-10000304"/>
    <s v="Office Supplies"/>
    <s v="Fasteners"/>
    <s v="Advantus Push Pins"/>
    <n v="6.9760000000000009"/>
    <n v="4"/>
    <n v="0.2"/>
    <n v="1.8312000000000004"/>
  </r>
  <r>
    <n v="1823"/>
    <s v="CA-2013-168956"/>
    <x v="0"/>
    <x v="595"/>
    <d v="2013-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3-168956"/>
    <x v="0"/>
    <x v="595"/>
    <d v="2013-02-20T00:00:00"/>
    <s v="Standard Class"/>
    <s v="EA-14035"/>
    <s v="Erin Ashbrook"/>
    <s v="Corporate"/>
    <s v="United States"/>
    <s v="Chicago"/>
    <s v="Illinois"/>
    <n v="60623"/>
    <s v="Central"/>
    <s v="OFF-PA-10000809"/>
    <s v="Office Supplies"/>
    <s v="Paper"/>
    <s v="Xerox 206"/>
    <n v="5.1840000000000011"/>
    <n v="1"/>
    <n v="0.2"/>
    <n v="1.8144"/>
  </r>
  <r>
    <n v="1825"/>
    <s v="CA-2013-167507"/>
    <x v="0"/>
    <x v="596"/>
    <d v="2013-12-29T00:00:00"/>
    <s v="Standard Class"/>
    <s v="SA-20830"/>
    <s v="Sue Ann Reed"/>
    <s v="Consumer"/>
    <s v="United States"/>
    <s v="Redmond"/>
    <s v="Oregon"/>
    <n v="97756"/>
    <s v="West"/>
    <s v="OFF-BI-10003694"/>
    <s v="Office Supplies"/>
    <s v="Binders"/>
    <s v="Avery 3 1/2&quot; Diskette Storage Pages, 10/Pack"/>
    <n v="31.32"/>
    <n v="10"/>
    <n v="0.7"/>
    <n v="-25.05599999999999"/>
  </r>
  <r>
    <n v="1826"/>
    <s v="CA-2013-167507"/>
    <x v="0"/>
    <x v="596"/>
    <d v="2013-12-29T00:00:00"/>
    <s v="Standard Class"/>
    <s v="SA-20830"/>
    <s v="Sue Ann Reed"/>
    <s v="Consumer"/>
    <s v="United States"/>
    <s v="Redmond"/>
    <s v="Oregon"/>
    <n v="97756"/>
    <s v="West"/>
    <s v="FUR-FU-10001935"/>
    <s v="Furniture"/>
    <s v="Furnishings"/>
    <s v="3M Hangers With Command Adhesive"/>
    <n v="11.840000000000002"/>
    <n v="4"/>
    <n v="0.2"/>
    <n v="3.108000000000001"/>
  </r>
  <r>
    <n v="1827"/>
    <s v="CA-2013-167507"/>
    <x v="0"/>
    <x v="596"/>
    <d v="2013-12-29T00:00:00"/>
    <s v="Standard Class"/>
    <s v="SA-20830"/>
    <s v="Sue Ann Reed"/>
    <s v="Consumer"/>
    <s v="United States"/>
    <s v="Redmond"/>
    <s v="Oregon"/>
    <n v="97756"/>
    <s v="West"/>
    <s v="FUR-FU-10002878"/>
    <s v="Furniture"/>
    <s v="Furnishings"/>
    <s v="Seth Thomas 14&quot; Day/Date Wall Clock"/>
    <n v="22.784000000000002"/>
    <n v="1"/>
    <n v="0.2"/>
    <n v="4.8416000000000006"/>
  </r>
  <r>
    <n v="1828"/>
    <s v="CA-2013-109344"/>
    <x v="0"/>
    <x v="597"/>
    <d v="2013-02-11T00:00:00"/>
    <s v="Second Class"/>
    <s v="CH-12070"/>
    <s v="Cathy Hwang"/>
    <s v="Home Office"/>
    <s v="United States"/>
    <s v="Raleigh"/>
    <s v="North Carolina"/>
    <n v="27604"/>
    <s v="South"/>
    <s v="TEC-PH-10002624"/>
    <s v="Technology"/>
    <s v="Phones"/>
    <s v="Samsung Galaxy S4 Mini"/>
    <n v="1127.9760000000001"/>
    <n v="3"/>
    <n v="0.2"/>
    <n v="126.8972999999998"/>
  </r>
  <r>
    <n v="1829"/>
    <s v="US-2012-140851"/>
    <x v="1"/>
    <x v="562"/>
    <d v="2012-07-15T00:00:00"/>
    <s v="Second Class"/>
    <s v="ND-18460"/>
    <s v="Neil Ducich"/>
    <s v="Corporate"/>
    <s v="United States"/>
    <s v="Macon"/>
    <s v="Georgia"/>
    <n v="31204"/>
    <s v="South"/>
    <s v="OFF-PA-10000019"/>
    <s v="Office Supplies"/>
    <s v="Paper"/>
    <s v="Xerox 1931"/>
    <n v="38.880000000000003"/>
    <n v="6"/>
    <n v="0"/>
    <n v="18.662400000000002"/>
  </r>
  <r>
    <n v="1830"/>
    <s v="CA-2011-103373"/>
    <x v="2"/>
    <x v="598"/>
    <d v="2011-05-24T00:00:00"/>
    <s v="Standard Class"/>
    <s v="BS-11755"/>
    <s v="Bruce Stewart"/>
    <s v="Consumer"/>
    <s v="United States"/>
    <s v="Cleveland"/>
    <s v="Ohio"/>
    <n v="44105"/>
    <s v="East"/>
    <s v="TEC-PH-10002885"/>
    <s v="Technology"/>
    <s v="Phones"/>
    <s v="Apple iPhone 5"/>
    <n v="779.79600000000005"/>
    <n v="2"/>
    <n v="0.4"/>
    <n v="-168.95579999999995"/>
  </r>
  <r>
    <n v="1831"/>
    <s v="CA-2014-145884"/>
    <x v="3"/>
    <x v="208"/>
    <d v="2014-10-22T00:00:00"/>
    <s v="Same Day"/>
    <s v="SL-20155"/>
    <s v="Sara Luxemburg"/>
    <s v="Home Office"/>
    <s v="United States"/>
    <s v="Muskogee"/>
    <s v="Oklahoma"/>
    <n v="74403"/>
    <s v="Central"/>
    <s v="TEC-PH-10000895"/>
    <s v="Technology"/>
    <s v="Phones"/>
    <s v="Polycom VVX 310 VoIP phone"/>
    <n v="1439.92"/>
    <n v="8"/>
    <n v="0"/>
    <n v="374.37920000000008"/>
  </r>
  <r>
    <n v="1832"/>
    <s v="CA-2014-145884"/>
    <x v="3"/>
    <x v="208"/>
    <d v="2014-10-22T00:00:00"/>
    <s v="Same Day"/>
    <s v="SL-20155"/>
    <s v="Sara Luxemburg"/>
    <s v="Home Office"/>
    <s v="United States"/>
    <s v="Muskogee"/>
    <s v="Oklahoma"/>
    <n v="74403"/>
    <s v="Central"/>
    <s v="FUR-TA-10002356"/>
    <s v="Furniture"/>
    <s v="Tables"/>
    <s v="Bevis Boat-Shaped Conference Table"/>
    <n v="262.11"/>
    <n v="1"/>
    <n v="0"/>
    <n v="62.906399999999991"/>
  </r>
  <r>
    <n v="1833"/>
    <s v="CA-2012-131422"/>
    <x v="1"/>
    <x v="599"/>
    <d v="2012-11-09T00:00:00"/>
    <s v="Standard Class"/>
    <s v="GB-14530"/>
    <s v="George Bell"/>
    <s v="Corporate"/>
    <s v="United States"/>
    <s v="Monroe"/>
    <s v="North Carolina"/>
    <n v="28110"/>
    <s v="South"/>
    <s v="FUR-CH-10001270"/>
    <s v="Furniture"/>
    <s v="Chairs"/>
    <s v="Harbour Creations Steel Folding Chair"/>
    <n v="207"/>
    <n v="3"/>
    <n v="0.2"/>
    <n v="25.874999999999972"/>
  </r>
  <r>
    <n v="1834"/>
    <s v="CA-2014-162691"/>
    <x v="3"/>
    <x v="378"/>
    <d v="2014-08-08T00:00:00"/>
    <s v="Standard Class"/>
    <s v="AS-10045"/>
    <s v="Aaron Smayling"/>
    <s v="Corporate"/>
    <s v="United States"/>
    <s v="Austin"/>
    <s v="Texas"/>
    <n v="78745"/>
    <s v="Central"/>
    <s v="TEC-MA-10000488"/>
    <s v="Technology"/>
    <s v="Machines"/>
    <s v="Bady BDG101FRU Card Printer"/>
    <n v="1439.982"/>
    <n v="3"/>
    <n v="0.4"/>
    <n v="-263.99670000000026"/>
  </r>
  <r>
    <n v="1835"/>
    <s v="CA-2014-162691"/>
    <x v="3"/>
    <x v="378"/>
    <d v="2014-08-08T00:00:00"/>
    <s v="Standard Class"/>
    <s v="AS-10045"/>
    <s v="Aaron Smayling"/>
    <s v="Corporate"/>
    <s v="United States"/>
    <s v="Austin"/>
    <s v="Texas"/>
    <n v="78745"/>
    <s v="Central"/>
    <s v="OFF-PA-10003729"/>
    <s v="Office Supplies"/>
    <s v="Paper"/>
    <s v="Xerox 1998"/>
    <n v="36.288000000000011"/>
    <n v="7"/>
    <n v="0.2"/>
    <n v="12.700800000000001"/>
  </r>
  <r>
    <n v="1836"/>
    <s v="CA-2011-141278"/>
    <x v="2"/>
    <x v="261"/>
    <d v="2011-06-24T00:00:00"/>
    <s v="First Class"/>
    <s v="RM-19375"/>
    <s v="Raymond Messe"/>
    <s v="Consumer"/>
    <s v="United States"/>
    <s v="Meriden"/>
    <s v="Connecticut"/>
    <n v="6450"/>
    <s v="East"/>
    <s v="OFF-AR-10003056"/>
    <s v="Office Supplies"/>
    <s v="Art"/>
    <s v="Newell 341"/>
    <n v="21.400000000000002"/>
    <n v="5"/>
    <n v="0"/>
    <n v="6.2059999999999977"/>
  </r>
  <r>
    <n v="1837"/>
    <s v="CA-2014-122693"/>
    <x v="3"/>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1-117345"/>
    <x v="2"/>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1-117345"/>
    <x v="2"/>
    <x v="601"/>
    <d v="2011-08-05T00:00:00"/>
    <s v="Standard Class"/>
    <s v="BF-10975"/>
    <s v="Barbara Fisher"/>
    <s v="Corporate"/>
    <s v="United States"/>
    <s v="Charlotte"/>
    <s v="North Carolina"/>
    <n v="28205"/>
    <s v="South"/>
    <s v="FUR-FU-10000629"/>
    <s v="Furniture"/>
    <s v="Furnishings"/>
    <s v="9-3/4 Diameter Round Wall Clock"/>
    <n v="44.128"/>
    <n v="4"/>
    <n v="0.2"/>
    <n v="12.135200000000001"/>
  </r>
  <r>
    <n v="1840"/>
    <s v="CA-2011-117345"/>
    <x v="2"/>
    <x v="601"/>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1-117345"/>
    <x v="2"/>
    <x v="601"/>
    <d v="2011-08-05T00:00:00"/>
    <s v="Standard Class"/>
    <s v="BF-10975"/>
    <s v="Barbara Fisher"/>
    <s v="Corporate"/>
    <s v="United States"/>
    <s v="Charlotte"/>
    <s v="North Carolina"/>
    <n v="28205"/>
    <s v="South"/>
    <s v="OFF-PA-10002377"/>
    <s v="Office Supplies"/>
    <s v="Paper"/>
    <s v="Xerox 1916"/>
    <n v="78.304000000000002"/>
    <n v="2"/>
    <n v="0.2"/>
    <n v="29.363999999999997"/>
  </r>
  <r>
    <n v="1842"/>
    <s v="CA-2013-157763"/>
    <x v="0"/>
    <x v="427"/>
    <d v="2013-07-24T00:00:00"/>
    <s v="Standard Class"/>
    <s v="KH-16330"/>
    <s v="Katharine Harms"/>
    <s v="Corporate"/>
    <s v="United States"/>
    <s v="Bowling Green"/>
    <s v="Kentucky"/>
    <n v="42104"/>
    <s v="South"/>
    <s v="FUR-CH-10000988"/>
    <s v="Furniture"/>
    <s v="Chairs"/>
    <s v="Hon Olson Stacker Stools"/>
    <n v="140.81"/>
    <n v="1"/>
    <n v="0"/>
    <n v="39.4268"/>
  </r>
  <r>
    <n v="1843"/>
    <s v="CA-2012-135391"/>
    <x v="1"/>
    <x v="97"/>
    <d v="2012-02-11T00:00:00"/>
    <s v="Second Class"/>
    <s v="FA-14230"/>
    <s v="Frank Atkinson"/>
    <s v="Corporate"/>
    <s v="United States"/>
    <s v="San Antonio"/>
    <s v="Texas"/>
    <n v="78207"/>
    <s v="Central"/>
    <s v="OFF-LA-10001074"/>
    <s v="Office Supplies"/>
    <s v="Labels"/>
    <s v="Round Specialty Laser Printer Labels"/>
    <n v="40.096000000000004"/>
    <n v="4"/>
    <n v="0.2"/>
    <n v="13.532399999999996"/>
  </r>
  <r>
    <n v="1844"/>
    <s v="CA-2012-135391"/>
    <x v="1"/>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4-113852"/>
    <x v="3"/>
    <x v="570"/>
    <d v="2014-08-03T00:00:00"/>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4-158512"/>
    <x v="3"/>
    <x v="602"/>
    <d v="2014-01-18T00:00:00"/>
    <s v="Second Class"/>
    <s v="DA-13450"/>
    <s v="Dianna Arnett"/>
    <s v="Home Office"/>
    <s v="United States"/>
    <s v="Washington"/>
    <s v="District of Columbia"/>
    <n v="20016"/>
    <s v="East"/>
    <s v="OFF-PA-10001804"/>
    <s v="Office Supplies"/>
    <s v="Paper"/>
    <s v="Xerox 195"/>
    <n v="40.08"/>
    <n v="6"/>
    <n v="0"/>
    <n v="19.238399999999999"/>
  </r>
  <r>
    <n v="1847"/>
    <s v="US-2014-158512"/>
    <x v="3"/>
    <x v="602"/>
    <d v="2014-01-18T00:00:00"/>
    <s v="Second Class"/>
    <s v="DA-13450"/>
    <s v="Dianna Arnett"/>
    <s v="Home Office"/>
    <s v="United States"/>
    <s v="Washington"/>
    <s v="District of Columbia"/>
    <n v="20016"/>
    <s v="East"/>
    <s v="FUR-FU-10004973"/>
    <s v="Furniture"/>
    <s v="Furnishings"/>
    <s v="Flat Face Poster Frame"/>
    <n v="37.68"/>
    <n v="2"/>
    <n v="0"/>
    <n v="15.825600000000001"/>
  </r>
  <r>
    <n v="1848"/>
    <s v="CA-2014-128370"/>
    <x v="3"/>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4-128370"/>
    <x v="3"/>
    <x v="18"/>
    <d v="2014-09-11T00:00:00"/>
    <s v="Same Day"/>
    <s v="FH-14275"/>
    <s v="Frank Hawley"/>
    <s v="Corporate"/>
    <s v="United States"/>
    <s v="Los Angeles"/>
    <s v="California"/>
    <n v="90004"/>
    <s v="West"/>
    <s v="OFF-BI-10004140"/>
    <s v="Office Supplies"/>
    <s v="Binders"/>
    <s v="Avery Non-Stick Binders"/>
    <n v="7.1840000000000011"/>
    <n v="2"/>
    <n v="0.2"/>
    <n v="2.2449999999999992"/>
  </r>
  <r>
    <n v="1850"/>
    <s v="CA-2012-160472"/>
    <x v="1"/>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2-160472"/>
    <x v="1"/>
    <x v="603"/>
    <d v="2012-07-25T00:00:00"/>
    <s v="Second Class"/>
    <s v="RK-19300"/>
    <s v="Ralph Kennedy"/>
    <s v="Consumer"/>
    <s v="United States"/>
    <s v="South Bend"/>
    <s v="Indiana"/>
    <n v="46614"/>
    <s v="Central"/>
    <s v="TEC-AC-10002253"/>
    <s v="Technology"/>
    <s v="Accessories"/>
    <s v="Imation Bio 8GB USB Flash Drive Imation Corp"/>
    <n v="831.2"/>
    <n v="5"/>
    <n v="0"/>
    <n v="124.68000000000004"/>
  </r>
  <r>
    <n v="1852"/>
    <s v="CA-2012-160472"/>
    <x v="1"/>
    <x v="603"/>
    <d v="2012-07-25T00:00:00"/>
    <s v="Second Class"/>
    <s v="RK-19300"/>
    <s v="Ralph Kennedy"/>
    <s v="Consumer"/>
    <s v="United States"/>
    <s v="South Bend"/>
    <s v="Indiana"/>
    <n v="46614"/>
    <s v="Central"/>
    <s v="OFF-PA-10000528"/>
    <s v="Office Supplies"/>
    <s v="Paper"/>
    <s v="Xerox 1981"/>
    <n v="26.400000000000002"/>
    <n v="5"/>
    <n v="0"/>
    <n v="11.879999999999999"/>
  </r>
  <r>
    <n v="1853"/>
    <s v="CA-2012-160472"/>
    <x v="1"/>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2-160472"/>
    <x v="1"/>
    <x v="603"/>
    <d v="2012-07-25T00:00:00"/>
    <s v="Second Class"/>
    <s v="RK-19300"/>
    <s v="Ralph Kennedy"/>
    <s v="Consumer"/>
    <s v="United States"/>
    <s v="South Bend"/>
    <s v="Indiana"/>
    <n v="46614"/>
    <s v="Central"/>
    <s v="OFF-PA-10003129"/>
    <s v="Office Supplies"/>
    <s v="Paper"/>
    <s v="Tops White Computer Printout Paper"/>
    <n v="97.82"/>
    <n v="2"/>
    <n v="0"/>
    <n v="45.975399999999993"/>
  </r>
  <r>
    <n v="1855"/>
    <s v="CA-2012-160472"/>
    <x v="1"/>
    <x v="603"/>
    <d v="2012-07-25T00:00:00"/>
    <s v="Second Class"/>
    <s v="RK-19300"/>
    <s v="Ralph Kennedy"/>
    <s v="Consumer"/>
    <s v="United States"/>
    <s v="South Bend"/>
    <s v="Indiana"/>
    <n v="46614"/>
    <s v="Central"/>
    <s v="OFF-ST-10003442"/>
    <s v="Office Supplies"/>
    <s v="Storage"/>
    <s v="Eldon Portable Mobile Manager"/>
    <n v="141.4"/>
    <n v="5"/>
    <n v="0"/>
    <n v="38.177999999999997"/>
  </r>
  <r>
    <n v="1856"/>
    <s v="CA-2011-114643"/>
    <x v="2"/>
    <x v="604"/>
    <d v="2011-06-17T00:00:00"/>
    <s v="Standard Class"/>
    <s v="FM-14215"/>
    <s v="Filia McAdams"/>
    <s v="Corporate"/>
    <s v="United States"/>
    <s v="Los Angeles"/>
    <s v="California"/>
    <n v="90032"/>
    <s v="West"/>
    <s v="OFF-AR-10003631"/>
    <s v="Office Supplies"/>
    <s v="Art"/>
    <s v="Staples"/>
    <n v="14.52"/>
    <n v="3"/>
    <n v="0"/>
    <n v="4.7915999999999999"/>
  </r>
  <r>
    <n v="1857"/>
    <s v="US-2014-158218"/>
    <x v="3"/>
    <x v="605"/>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4-158218"/>
    <x v="3"/>
    <x v="605"/>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2-121608"/>
    <x v="1"/>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2-121608"/>
    <x v="1"/>
    <x v="37"/>
    <d v="2012-09-05T00:00:00"/>
    <s v="First Class"/>
    <s v="JB-15400"/>
    <s v="Jennifer Braxton"/>
    <s v="Corporate"/>
    <s v="United States"/>
    <s v="Bristol"/>
    <s v="Connecticut"/>
    <n v="6010"/>
    <s v="East"/>
    <s v="TEC-PH-10004959"/>
    <s v="Technology"/>
    <s v="Phones"/>
    <s v="Classic Ivory Antique Telephone ZL1810"/>
    <n v="100.49"/>
    <n v="1"/>
    <n v="0"/>
    <n v="25.122500000000002"/>
  </r>
  <r>
    <n v="1861"/>
    <s v="US-2014-121251"/>
    <x v="3"/>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4-121251"/>
    <x v="3"/>
    <x v="606"/>
    <d v="2014-03-28T00:00:00"/>
    <s v="First Class"/>
    <s v="GM-14440"/>
    <s v="Gary McGarr"/>
    <s v="Consumer"/>
    <s v="United States"/>
    <s v="New York City"/>
    <s v="New York"/>
    <n v="10009"/>
    <s v="East"/>
    <s v="TEC-PH-10004896"/>
    <s v="Technology"/>
    <s v="Phones"/>
    <s v="Nokia Lumia 521 (T-Mobile)"/>
    <n v="119.96"/>
    <n v="4"/>
    <n v="0"/>
    <n v="33.588800000000006"/>
  </r>
  <r>
    <n v="1863"/>
    <s v="CA-2011-151078"/>
    <x v="2"/>
    <x v="607"/>
    <d v="2011-11-12T00:00:00"/>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3-100839"/>
    <x v="0"/>
    <x v="63"/>
    <d v="2013-10-18T00:00:00"/>
    <s v="Standard Class"/>
    <s v="NC-18625"/>
    <s v="Noah Childs"/>
    <s v="Corporate"/>
    <s v="United States"/>
    <s v="Aurora"/>
    <s v="Colorado"/>
    <n v="80013"/>
    <s v="West"/>
    <s v="FUR-TA-10004575"/>
    <s v="Furniture"/>
    <s v="Tables"/>
    <s v="Hon 5100 Series Wood Tables"/>
    <n v="727.45"/>
    <n v="5"/>
    <n v="0.5"/>
    <n v="-465.5680000000001"/>
  </r>
  <r>
    <n v="1865"/>
    <s v="US-2013-100839"/>
    <x v="0"/>
    <x v="63"/>
    <d v="2013-10-18T00:00:00"/>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4-116659"/>
    <x v="3"/>
    <x v="105"/>
    <d v="2014-11-13T00:00:00"/>
    <s v="Same Day"/>
    <s v="NG-18355"/>
    <s v="Nat Gilpin"/>
    <s v="Corporate"/>
    <s v="United States"/>
    <s v="Newark"/>
    <s v="Ohio"/>
    <n v="43055"/>
    <s v="East"/>
    <s v="TEC-PH-10002824"/>
    <s v="Technology"/>
    <s v="Phones"/>
    <s v="Jabra SPEAK 410 Multidevice Speakerphone"/>
    <n v="370.78199999999998"/>
    <n v="3"/>
    <n v="0.4"/>
    <n v="-92.695500000000038"/>
  </r>
  <r>
    <n v="1867"/>
    <s v="CA-2014-118857"/>
    <x v="3"/>
    <x v="4"/>
    <d v="2014-04-19T00:00:00"/>
    <s v="First Class"/>
    <s v="AH-10075"/>
    <s v="Adam Hart"/>
    <s v="Corporate"/>
    <s v="United States"/>
    <s v="Henderson"/>
    <s v="Nevada"/>
    <n v="89015"/>
    <s v="West"/>
    <s v="FUR-FU-10004460"/>
    <s v="Furniture"/>
    <s v="Furnishings"/>
    <s v="Howard Miller 12&quot; Round Wall Clock"/>
    <n v="196.45"/>
    <n v="5"/>
    <n v="0"/>
    <n v="70.72199999999998"/>
  </r>
  <r>
    <n v="1868"/>
    <s v="CA-2012-127110"/>
    <x v="1"/>
    <x v="608"/>
    <d v="2012-07-01T00:00:00"/>
    <s v="Standard Class"/>
    <s v="CH-12070"/>
    <s v="Cathy Hwang"/>
    <s v="Home Office"/>
    <s v="United States"/>
    <s v="Philadelphia"/>
    <s v="Pennsylvania"/>
    <n v="19143"/>
    <s v="East"/>
    <s v="OFF-PA-10003309"/>
    <s v="Office Supplies"/>
    <s v="Paper"/>
    <s v="Xerox 211"/>
    <n v="31.104000000000006"/>
    <n v="6"/>
    <n v="0.2"/>
    <n v="10.8864"/>
  </r>
  <r>
    <n v="1869"/>
    <s v="CA-2012-127110"/>
    <x v="1"/>
    <x v="608"/>
    <d v="2012-07-01T00:00:00"/>
    <s v="Standard Class"/>
    <s v="CH-12070"/>
    <s v="Cathy Hwang"/>
    <s v="Home Office"/>
    <s v="United States"/>
    <s v="Philadelphia"/>
    <s v="Pennsylvania"/>
    <n v="19143"/>
    <s v="East"/>
    <s v="OFF-ST-10002554"/>
    <s v="Office Supplies"/>
    <s v="Storage"/>
    <s v="Tennsco Industrial Shelving"/>
    <n v="78.256"/>
    <n v="2"/>
    <n v="0.2"/>
    <n v="-17.607599999999998"/>
  </r>
  <r>
    <n v="1870"/>
    <s v="CA-2013-148201"/>
    <x v="0"/>
    <x v="370"/>
    <d v="2013-08-30T00:00:00"/>
    <s v="Second Class"/>
    <s v="CC-12145"/>
    <s v="Charles Crestani"/>
    <s v="Consumer"/>
    <s v="United States"/>
    <s v="Seattle"/>
    <s v="Washington"/>
    <n v="98103"/>
    <s v="West"/>
    <s v="OFF-PA-10000019"/>
    <s v="Office Supplies"/>
    <s v="Paper"/>
    <s v="Xerox 1931"/>
    <n v="6.48"/>
    <n v="1"/>
    <n v="0"/>
    <n v="3.1104000000000003"/>
  </r>
  <r>
    <n v="1871"/>
    <s v="CA-2011-116932"/>
    <x v="2"/>
    <x v="609"/>
    <d v="2011-07-25T00:00:00"/>
    <s v="Standard Class"/>
    <s v="ME-18010"/>
    <s v="Michelle Ellison"/>
    <s v="Corporate"/>
    <s v="United States"/>
    <s v="San Francisco"/>
    <s v="California"/>
    <n v="94122"/>
    <s v="West"/>
    <s v="OFF-AR-10002067"/>
    <s v="Office Supplies"/>
    <s v="Art"/>
    <s v="Newell 334"/>
    <n v="99.2"/>
    <n v="5"/>
    <n v="0"/>
    <n v="25.792000000000002"/>
  </r>
  <r>
    <n v="1872"/>
    <s v="CA-2011-116932"/>
    <x v="2"/>
    <x v="609"/>
    <d v="2011-07-25T00:00:00"/>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1-116932"/>
    <x v="2"/>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4-142888"/>
    <x v="3"/>
    <x v="610"/>
    <d v="2014-11-26T00:00:00"/>
    <s v="Standard Class"/>
    <s v="BP-11230"/>
    <s v="Benjamin Patterson"/>
    <s v="Consumer"/>
    <s v="United States"/>
    <s v="Spokane"/>
    <s v="Washington"/>
    <n v="99207"/>
    <s v="West"/>
    <s v="FUR-TA-10004767"/>
    <s v="Furniture"/>
    <s v="Tables"/>
    <s v="Safco Drafting Table"/>
    <n v="70.98"/>
    <n v="1"/>
    <n v="0"/>
    <n v="20.584199999999996"/>
  </r>
  <r>
    <n v="1875"/>
    <s v="CA-2011-147914"/>
    <x v="2"/>
    <x v="611"/>
    <d v="2011-06-09T00:00:00"/>
    <s v="Standard Class"/>
    <s v="MP-17470"/>
    <s v="Mark Packer"/>
    <s v="Home Office"/>
    <s v="United States"/>
    <s v="Columbus"/>
    <s v="Ohio"/>
    <n v="43229"/>
    <s v="East"/>
    <s v="OFF-PA-10001685"/>
    <s v="Office Supplies"/>
    <s v="Paper"/>
    <s v="Staples"/>
    <n v="16.224"/>
    <n v="2"/>
    <n v="0.2"/>
    <n v="5.8812000000000006"/>
  </r>
  <r>
    <n v="1876"/>
    <s v="US-2013-112977"/>
    <x v="0"/>
    <x v="612"/>
    <d v="2013-03-17T00:00:00"/>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4-112039"/>
    <x v="3"/>
    <x v="613"/>
    <d v="2014-03-30T00:00:00"/>
    <s v="Standard Class"/>
    <s v="JC-15775"/>
    <s v="John Castell"/>
    <s v="Consumer"/>
    <s v="United States"/>
    <s v="San Antonio"/>
    <s v="Texas"/>
    <n v="78207"/>
    <s v="Central"/>
    <s v="TEC-PH-10000984"/>
    <s v="Technology"/>
    <s v="Phones"/>
    <s v="Panasonic KX-TG9471B"/>
    <n v="470.37600000000009"/>
    <n v="3"/>
    <n v="0.2"/>
    <n v="47.037600000000026"/>
  </r>
  <r>
    <n v="1878"/>
    <s v="CA-2014-118885"/>
    <x v="3"/>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24"/>
  </r>
  <r>
    <n v="1879"/>
    <s v="CA-2014-118885"/>
    <x v="3"/>
    <x v="614"/>
    <d v="2015-01-03T00:00:00"/>
    <s v="Standard Class"/>
    <s v="JG-15160"/>
    <s v="James Galang"/>
    <s v="Consumer"/>
    <s v="United States"/>
    <s v="Los Angeles"/>
    <s v="California"/>
    <n v="90049"/>
    <s v="West"/>
    <s v="TEC-PH-10002563"/>
    <s v="Technology"/>
    <s v="Phones"/>
    <s v="Adtran 1202752G1"/>
    <n v="302.37599999999998"/>
    <n v="3"/>
    <n v="0.2"/>
    <n v="22.678200000000018"/>
  </r>
  <r>
    <n v="1880"/>
    <s v="US-2014-166611"/>
    <x v="3"/>
    <x v="615"/>
    <d v="2014-04-03T00:00:00"/>
    <s v="Standard Class"/>
    <s v="CK-12760"/>
    <s v="Cyma Kinney"/>
    <s v="Corporate"/>
    <s v="United States"/>
    <s v="Jacksonville"/>
    <s v="Florida"/>
    <n v="32216"/>
    <s v="South"/>
    <s v="OFF-BI-10001191"/>
    <s v="Office Supplies"/>
    <s v="Binders"/>
    <s v="Canvas Sectional Post Binders"/>
    <n v="68.742000000000019"/>
    <n v="9"/>
    <n v="0.7"/>
    <n v="-48.119399999999985"/>
  </r>
  <r>
    <n v="1881"/>
    <s v="CA-2012-109512"/>
    <x v="1"/>
    <x v="616"/>
    <d v="2012-03-05T00:00:00"/>
    <s v="Same Day"/>
    <s v="LF-17185"/>
    <s v="Luke Foster"/>
    <s v="Consumer"/>
    <s v="United States"/>
    <s v="New York City"/>
    <s v="New York"/>
    <n v="10011"/>
    <s v="East"/>
    <s v="OFF-EN-10002621"/>
    <s v="Office Supplies"/>
    <s v="Envelopes"/>
    <s v="Staples"/>
    <n v="29.339999999999996"/>
    <n v="3"/>
    <n v="0"/>
    <n v="14.669999999999998"/>
  </r>
  <r>
    <n v="1882"/>
    <s v="CA-2012-109512"/>
    <x v="1"/>
    <x v="616"/>
    <d v="2012-03-05T00:00:00"/>
    <s v="Same Day"/>
    <s v="LF-17185"/>
    <s v="Luke Foster"/>
    <s v="Consumer"/>
    <s v="United States"/>
    <s v="New York City"/>
    <s v="New York"/>
    <n v="10011"/>
    <s v="East"/>
    <s v="FUR-CH-10001146"/>
    <s v="Furniture"/>
    <s v="Chairs"/>
    <s v="Global Value Mid-Back Manager's Chair, Gray"/>
    <n v="383.60700000000003"/>
    <n v="7"/>
    <n v="0.1"/>
    <n v="63.934499999999971"/>
  </r>
  <r>
    <n v="1883"/>
    <s v="CA-2012-109512"/>
    <x v="1"/>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3-118570"/>
    <x v="0"/>
    <x v="373"/>
    <d v="2013-11-18T00:00:00"/>
    <s v="Standard Class"/>
    <s v="CC-12430"/>
    <s v="Chuck Clark"/>
    <s v="Home Office"/>
    <s v="United States"/>
    <s v="Philadelphia"/>
    <s v="Pennsylvania"/>
    <n v="19143"/>
    <s v="East"/>
    <s v="OFF-PA-10001289"/>
    <s v="Office Supplies"/>
    <s v="Paper"/>
    <s v="White Computer Printout Paper by Universal"/>
    <n v="217.05599999999998"/>
    <n v="7"/>
    <n v="0.2"/>
    <n v="78.6828"/>
  </r>
  <r>
    <n v="1885"/>
    <s v="CA-2014-154718"/>
    <x v="3"/>
    <x v="617"/>
    <d v="2014-01-24T00:00:00"/>
    <s v="Second Class"/>
    <s v="DL-12865"/>
    <s v="Dan Lawera"/>
    <s v="Consumer"/>
    <s v="United States"/>
    <s v="Keller"/>
    <s v="Texas"/>
    <n v="76248"/>
    <s v="Central"/>
    <s v="OFF-LA-10003714"/>
    <s v="Office Supplies"/>
    <s v="Labels"/>
    <s v="Avery 510"/>
    <n v="6"/>
    <n v="2"/>
    <n v="0.2"/>
    <n v="2.0999999999999996"/>
  </r>
  <r>
    <n v="1886"/>
    <s v="CA-2013-147578"/>
    <x v="0"/>
    <x v="183"/>
    <d v="2013-04-27T00:00:00"/>
    <s v="Second Class"/>
    <s v="PG-18895"/>
    <s v="Paul Gonzalez"/>
    <s v="Consumer"/>
    <s v="United States"/>
    <s v="San Francisco"/>
    <s v="California"/>
    <n v="94122"/>
    <s v="West"/>
    <s v="FUR-FU-10001889"/>
    <s v="Furniture"/>
    <s v="Furnishings"/>
    <s v="Ultra Door Pull Handle"/>
    <n v="31.56"/>
    <n v="3"/>
    <n v="0"/>
    <n v="10.4148"/>
  </r>
  <r>
    <n v="1887"/>
    <s v="CA-2011-140165"/>
    <x v="2"/>
    <x v="8"/>
    <d v="2011-05-15T00:00:00"/>
    <s v="First Class"/>
    <s v="EH-14005"/>
    <s v="Erica Hernandez"/>
    <s v="Home Office"/>
    <s v="United States"/>
    <s v="Hialeah"/>
    <s v="Florida"/>
    <n v="33012"/>
    <s v="South"/>
    <s v="OFF-FA-10002815"/>
    <s v="Office Supplies"/>
    <s v="Fasteners"/>
    <s v="Staples"/>
    <n v="7.104000000000001"/>
    <n v="2"/>
    <n v="0.2"/>
    <n v="2.3976000000000002"/>
  </r>
  <r>
    <n v="1888"/>
    <s v="CA-2011-140165"/>
    <x v="2"/>
    <x v="8"/>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1-142587"/>
    <x v="2"/>
    <x v="618"/>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1-142587"/>
    <x v="2"/>
    <x v="618"/>
    <d v="2011-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1-157623"/>
    <x v="2"/>
    <x v="619"/>
    <d v="2011-03-18T00:00:00"/>
    <s v="Standard Class"/>
    <s v="DK-13225"/>
    <s v="Dean Katz"/>
    <s v="Corporate"/>
    <s v="United States"/>
    <s v="Huntington Beach"/>
    <s v="California"/>
    <n v="92646"/>
    <s v="West"/>
    <s v="OFF-PA-10001204"/>
    <s v="Office Supplies"/>
    <s v="Paper"/>
    <s v="Xerox 1972"/>
    <n v="10.56"/>
    <n v="2"/>
    <n v="0"/>
    <n v="4.7519999999999998"/>
  </r>
  <r>
    <n v="1892"/>
    <s v="CA-2011-157623"/>
    <x v="2"/>
    <x v="619"/>
    <d v="2011-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4-145310"/>
    <x v="3"/>
    <x v="66"/>
    <d v="2014-12-25T00:00:00"/>
    <s v="Second Class"/>
    <s v="JP-15520"/>
    <s v="Jeremy Pistek"/>
    <s v="Consumer"/>
    <s v="United States"/>
    <s v="Port Orange"/>
    <s v="Florida"/>
    <n v="32127"/>
    <s v="South"/>
    <s v="OFF-EN-10002621"/>
    <s v="Office Supplies"/>
    <s v="Envelopes"/>
    <s v="Staples"/>
    <n v="7.8239999999999998"/>
    <n v="1"/>
    <n v="0.2"/>
    <n v="2.9339999999999997"/>
  </r>
  <r>
    <n v="1894"/>
    <s v="CA-2013-100083"/>
    <x v="0"/>
    <x v="390"/>
    <d v="2013-11-30T00:00:00"/>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4-108063"/>
    <x v="3"/>
    <x v="574"/>
    <d v="2014-12-06T00:00:00"/>
    <s v="First Class"/>
    <s v="AS-10090"/>
    <s v="Adam Shillingsburg"/>
    <s v="Consumer"/>
    <s v="United States"/>
    <s v="Charlottesville"/>
    <s v="Virginia"/>
    <n v="22901"/>
    <s v="South"/>
    <s v="OFF-AR-10001446"/>
    <s v="Office Supplies"/>
    <s v="Art"/>
    <s v="Newell 309"/>
    <n v="34.650000000000006"/>
    <n v="3"/>
    <n v="0"/>
    <n v="10.395"/>
  </r>
  <r>
    <n v="1896"/>
    <s v="CA-2012-109197"/>
    <x v="1"/>
    <x v="620"/>
    <d v="2013-01-04T00:00:00"/>
    <s v="Standard Class"/>
    <s v="JO-15280"/>
    <s v="Jas O'Carroll"/>
    <s v="Consumer"/>
    <s v="United States"/>
    <s v="Missoula"/>
    <s v="Montana"/>
    <n v="59801"/>
    <s v="West"/>
    <s v="OFF-BI-10004632"/>
    <s v="Office Supplies"/>
    <s v="Binders"/>
    <s v="Ibico Hi-Tech Manual Binding System"/>
    <n v="487.98400000000004"/>
    <n v="2"/>
    <n v="0.2"/>
    <n v="152.49499999999998"/>
  </r>
  <r>
    <n v="1897"/>
    <s v="CA-2014-141789"/>
    <x v="3"/>
    <x v="621"/>
    <d v="2014-10-07T00:00:00"/>
    <s v="First Class"/>
    <s v="AC-10450"/>
    <s v="Amy Cox"/>
    <s v="Consumer"/>
    <s v="United States"/>
    <s v="Minneapolis"/>
    <s v="Minnesota"/>
    <n v="55407"/>
    <s v="Central"/>
    <s v="OFF-BI-10001359"/>
    <s v="Office Supplies"/>
    <s v="Binders"/>
    <s v="GBC DocuBind TL300 Electric Binding System"/>
    <n v="1793.98"/>
    <n v="2"/>
    <n v="0"/>
    <n v="843.17059999999992"/>
  </r>
  <r>
    <n v="1898"/>
    <s v="CA-2011-169775"/>
    <x v="2"/>
    <x v="550"/>
    <d v="2011-09-02T00:00:00"/>
    <s v="Second Class"/>
    <s v="RA-19945"/>
    <s v="Ryan Akin"/>
    <s v="Consumer"/>
    <s v="United States"/>
    <s v="Miami"/>
    <s v="Florida"/>
    <n v="33178"/>
    <s v="South"/>
    <s v="OFF-EN-10001749"/>
    <s v="Office Supplies"/>
    <s v="Envelopes"/>
    <s v="Jiffy Padded Mailers with Self-Seal Closure"/>
    <n v="29.808"/>
    <n v="2"/>
    <n v="0.2"/>
    <n v="10.805399999999997"/>
  </r>
  <r>
    <n v="1899"/>
    <s v="CA-2011-169775"/>
    <x v="2"/>
    <x v="550"/>
    <d v="2011-09-02T00:00:00"/>
    <s v="Second Class"/>
    <s v="RA-19945"/>
    <s v="Ryan Akin"/>
    <s v="Consumer"/>
    <s v="United States"/>
    <s v="Miami"/>
    <s v="Florida"/>
    <n v="33178"/>
    <s v="South"/>
    <s v="OFF-BI-10004390"/>
    <s v="Office Supplies"/>
    <s v="Binders"/>
    <s v="GBC DocuBind 200 Manual Binding Machine"/>
    <n v="505.1760000000001"/>
    <n v="4"/>
    <n v="0.7"/>
    <n v="-336.78399999999988"/>
  </r>
  <r>
    <n v="1900"/>
    <s v="CA-2011-169775"/>
    <x v="2"/>
    <x v="550"/>
    <d v="2011-09-02T00:00:00"/>
    <s v="Second Class"/>
    <s v="RA-19945"/>
    <s v="Ryan Akin"/>
    <s v="Consumer"/>
    <s v="United States"/>
    <s v="Miami"/>
    <s v="Florida"/>
    <n v="33178"/>
    <s v="South"/>
    <s v="FUR-TA-10001857"/>
    <s v="Furniture"/>
    <s v="Tables"/>
    <s v="Balt Solid Wood Rectangular Table"/>
    <n v="174.05850000000001"/>
    <n v="3"/>
    <n v="0.45"/>
    <n v="-110.76450000000001"/>
  </r>
  <r>
    <n v="1901"/>
    <s v="CA-2013-140543"/>
    <x v="0"/>
    <x v="622"/>
    <d v="2013-07-04T00:00:00"/>
    <s v="Second Class"/>
    <s v="Co-12640"/>
    <s v="Corey-Lock"/>
    <s v="Consumer"/>
    <s v="United States"/>
    <s v="Florence"/>
    <s v="South Carolina"/>
    <n v="29501"/>
    <s v="South"/>
    <s v="OFF-ST-10000563"/>
    <s v="Office Supplies"/>
    <s v="Storage"/>
    <s v="Fellowes Bankers Box Stor/Drawer Steel Plus"/>
    <n v="191.88"/>
    <n v="6"/>
    <n v="0"/>
    <n v="19.188000000000002"/>
  </r>
  <r>
    <n v="1902"/>
    <s v="CA-2013-151141"/>
    <x v="0"/>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4-167094"/>
    <x v="3"/>
    <x v="208"/>
    <d v="2014-10-23T00:00:00"/>
    <s v="First Class"/>
    <s v="DK-12835"/>
    <s v="Damala Kotsonis"/>
    <s v="Corporate"/>
    <s v="United States"/>
    <s v="Springfield"/>
    <s v="Oregon"/>
    <n v="97477"/>
    <s v="West"/>
    <s v="OFF-PA-10003953"/>
    <s v="Office Supplies"/>
    <s v="Paper"/>
    <s v="Xerox 218"/>
    <n v="5.1840000000000011"/>
    <n v="1"/>
    <n v="0.2"/>
    <n v="1.8144"/>
  </r>
  <r>
    <n v="1904"/>
    <s v="CA-2014-167094"/>
    <x v="3"/>
    <x v="208"/>
    <d v="2014-10-23T00:00:00"/>
    <s v="First Class"/>
    <s v="DK-12835"/>
    <s v="Damala Kotsonis"/>
    <s v="Corporate"/>
    <s v="United States"/>
    <s v="Springfield"/>
    <s v="Oregon"/>
    <n v="97477"/>
    <s v="West"/>
    <s v="FUR-CH-10000155"/>
    <s v="Furniture"/>
    <s v="Chairs"/>
    <s v="Global Comet Stacking Armless Chair"/>
    <n v="478.48"/>
    <n v="2"/>
    <n v="0.2"/>
    <n v="47.848000000000013"/>
  </r>
  <r>
    <n v="1905"/>
    <s v="CA-2014-167094"/>
    <x v="3"/>
    <x v="208"/>
    <d v="2014-10-23T00:00:00"/>
    <s v="First Class"/>
    <s v="DK-12835"/>
    <s v="Damala Kotsonis"/>
    <s v="Corporate"/>
    <s v="United States"/>
    <s v="Springfield"/>
    <s v="Oregon"/>
    <n v="97477"/>
    <s v="West"/>
    <s v="TEC-AC-10003116"/>
    <s v="Technology"/>
    <s v="Accessories"/>
    <s v="Memorex Froggy Flash Drive 8 GB"/>
    <n v="28.400000000000002"/>
    <n v="2"/>
    <n v="0.2"/>
    <n v="6.7449999999999983"/>
  </r>
  <r>
    <n v="1906"/>
    <s v="CA-2014-154410"/>
    <x v="3"/>
    <x v="208"/>
    <d v="2014-10-25T00:00:00"/>
    <s v="First Class"/>
    <s v="MD-17860"/>
    <s v="Michael Dominguez"/>
    <s v="Corporate"/>
    <s v="United States"/>
    <s v="Indianapolis"/>
    <s v="Indiana"/>
    <n v="46203"/>
    <s v="Central"/>
    <s v="OFF-ST-10002743"/>
    <s v="Office Supplies"/>
    <s v="Storage"/>
    <s v="SAFCO Boltless Steel Shelving"/>
    <n v="909.12"/>
    <n v="8"/>
    <n v="0"/>
    <n v="9.091199999999958"/>
  </r>
  <r>
    <n v="1907"/>
    <s v="US-2013-150567"/>
    <x v="0"/>
    <x v="624"/>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3-150567"/>
    <x v="0"/>
    <x v="624"/>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2-157959"/>
    <x v="1"/>
    <x v="302"/>
    <d v="2012-02-04T00:00:00"/>
    <s v="First Class"/>
    <s v="RW-19540"/>
    <s v="Rick Wilson"/>
    <s v="Corporate"/>
    <s v="United States"/>
    <s v="Los Angeles"/>
    <s v="California"/>
    <n v="90008"/>
    <s v="West"/>
    <s v="FUR-FU-10004093"/>
    <s v="Furniture"/>
    <s v="Furnishings"/>
    <s v="Hand-Finished Solid Wood Document Frame"/>
    <n v="136.91999999999999"/>
    <n v="4"/>
    <n v="0"/>
    <n v="41.075999999999993"/>
  </r>
  <r>
    <n v="1910"/>
    <s v="CA-2014-105886"/>
    <x v="3"/>
    <x v="404"/>
    <d v="2014-12-24T00:00:00"/>
    <s v="Standard Class"/>
    <s v="DB-13660"/>
    <s v="Duane Benoit"/>
    <s v="Consumer"/>
    <s v="United States"/>
    <s v="Oceanside"/>
    <s v="New York"/>
    <n v="11572"/>
    <s v="East"/>
    <s v="FUR-FU-10001037"/>
    <s v="Furniture"/>
    <s v="Furnishings"/>
    <s v="DAX Charcoal/Nickel-Tone Document Frame, 5 x 7"/>
    <n v="18.96"/>
    <n v="2"/>
    <n v="0"/>
    <n v="8.532"/>
  </r>
  <r>
    <n v="1911"/>
    <s v="CA-2013-105963"/>
    <x v="0"/>
    <x v="625"/>
    <d v="2013-11-23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4-121503"/>
    <x v="3"/>
    <x v="445"/>
    <d v="2014-07-07T00:00:00"/>
    <s v="Second Class"/>
    <s v="FH-14275"/>
    <s v="Frank Hawley"/>
    <s v="Corporate"/>
    <s v="United States"/>
    <s v="Houston"/>
    <s v="Texas"/>
    <n v="77041"/>
    <s v="Central"/>
    <s v="OFF-PA-10001878"/>
    <s v="Office Supplies"/>
    <s v="Paper"/>
    <s v="Xerox 1891"/>
    <n v="273.89600000000002"/>
    <n v="7"/>
    <n v="0.2"/>
    <n v="92.43989999999998"/>
  </r>
  <r>
    <n v="1913"/>
    <s v="CA-2014-121503"/>
    <x v="3"/>
    <x v="445"/>
    <d v="2014-07-07T00:00:00"/>
    <s v="Second Class"/>
    <s v="FH-14275"/>
    <s v="Frank Hawley"/>
    <s v="Corporate"/>
    <s v="United States"/>
    <s v="Houston"/>
    <s v="Texas"/>
    <n v="77041"/>
    <s v="Central"/>
    <s v="TEC-MA-10003674"/>
    <s v="Technology"/>
    <s v="Machines"/>
    <s v="Hewlett-Packard Deskjet 5550 Printer"/>
    <n v="597.13200000000006"/>
    <n v="3"/>
    <n v="0.4"/>
    <n v="49.760999999999967"/>
  </r>
  <r>
    <n v="1914"/>
    <s v="CA-2011-103366"/>
    <x v="2"/>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4-124597"/>
    <x v="3"/>
    <x v="504"/>
    <d v="2014-05-06T00:00:00"/>
    <s v="Standard Class"/>
    <s v="AS-10630"/>
    <s v="Ann Steele"/>
    <s v="Home Office"/>
    <s v="United States"/>
    <s v="Boynton Beach"/>
    <s v="Florida"/>
    <n v="33437"/>
    <s v="South"/>
    <s v="OFF-LA-10003190"/>
    <s v="Office Supplies"/>
    <s v="Labels"/>
    <s v="Avery 474"/>
    <n v="4.6079999999999997"/>
    <n v="2"/>
    <n v="0.2"/>
    <n v="1.6704000000000001"/>
  </r>
  <r>
    <n v="1916"/>
    <s v="CA-2014-124597"/>
    <x v="3"/>
    <x v="504"/>
    <d v="2014-05-06T00:00:00"/>
    <s v="Standard Class"/>
    <s v="AS-10630"/>
    <s v="Ann Steele"/>
    <s v="Home Office"/>
    <s v="United States"/>
    <s v="Boynton Beach"/>
    <s v="Florida"/>
    <n v="33437"/>
    <s v="South"/>
    <s v="OFF-AR-10002280"/>
    <s v="Office Supplies"/>
    <s v="Art"/>
    <s v="Staples"/>
    <n v="15.528"/>
    <n v="3"/>
    <n v="0.2"/>
    <n v="4.8524999999999991"/>
  </r>
  <r>
    <n v="1917"/>
    <s v="CA-2014-124597"/>
    <x v="3"/>
    <x v="504"/>
    <d v="2014-05-06T00:00:00"/>
    <s v="Standard Class"/>
    <s v="AS-10630"/>
    <s v="Ann Steele"/>
    <s v="Home Office"/>
    <s v="United States"/>
    <s v="Boynton Beach"/>
    <s v="Florida"/>
    <n v="33437"/>
    <s v="South"/>
    <s v="OFF-LA-10001569"/>
    <s v="Office Supplies"/>
    <s v="Labels"/>
    <s v="Avery 499"/>
    <n v="11.952000000000002"/>
    <n v="3"/>
    <n v="0.2"/>
    <n v="3.8843999999999994"/>
  </r>
  <r>
    <n v="1918"/>
    <s v="CA-2012-105634"/>
    <x v="1"/>
    <x v="627"/>
    <d v="2012-11-14T00:00:00"/>
    <s v="Standard Class"/>
    <s v="HA-14905"/>
    <s v="Helen Abelman"/>
    <s v="Consumer"/>
    <s v="United States"/>
    <s v="Franklin"/>
    <s v="Massachusetts"/>
    <n v="2038"/>
    <s v="East"/>
    <s v="OFF-AR-10001573"/>
    <s v="Office Supplies"/>
    <s v="Art"/>
    <s v="American Pencil"/>
    <n v="11.65"/>
    <n v="5"/>
    <n v="0"/>
    <n v="3.3784999999999989"/>
  </r>
  <r>
    <n v="1919"/>
    <s v="CA-2012-123673"/>
    <x v="1"/>
    <x v="628"/>
    <d v="2012-11-01T00:00:00"/>
    <s v="Second Class"/>
    <s v="CH-12070"/>
    <s v="Cathy Hwang"/>
    <s v="Home Office"/>
    <s v="United States"/>
    <s v="Detroit"/>
    <s v="Michigan"/>
    <n v="48227"/>
    <s v="Central"/>
    <s v="TEC-PH-10001809"/>
    <s v="Technology"/>
    <s v="Phones"/>
    <s v="Panasonic KX T7736-B Digital phone"/>
    <n v="299.89999999999998"/>
    <n v="2"/>
    <n v="0"/>
    <n v="74.974999999999994"/>
  </r>
  <r>
    <n v="1920"/>
    <s v="US-2014-111423"/>
    <x v="3"/>
    <x v="629"/>
    <d v="2014-08-20T00:00:00"/>
    <s v="First Class"/>
    <s v="EH-13765"/>
    <s v="Edward Hooks"/>
    <s v="Corporate"/>
    <s v="United States"/>
    <s v="Watertown"/>
    <s v="New York"/>
    <n v="13601"/>
    <s v="East"/>
    <s v="OFF-BI-10003091"/>
    <s v="Office Supplies"/>
    <s v="Binders"/>
    <s v="GBC DocuBind TL200 Manual Binding Machine"/>
    <n v="895.92"/>
    <n v="5"/>
    <n v="0.2"/>
    <n v="302.37299999999993"/>
  </r>
  <r>
    <n v="1921"/>
    <s v="US-2014-111423"/>
    <x v="3"/>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2-125178"/>
    <x v="1"/>
    <x v="292"/>
    <d v="2012-10-09T00:00:00"/>
    <s v="Standard Class"/>
    <s v="MZ-17515"/>
    <s v="Mary Zewe"/>
    <s v="Corporate"/>
    <s v="United States"/>
    <s v="Reading"/>
    <s v="Pennsylvania"/>
    <n v="19601"/>
    <s v="East"/>
    <s v="OFF-ST-10002562"/>
    <s v="Office Supplies"/>
    <s v="Storage"/>
    <s v="Staples"/>
    <n v="15.008000000000003"/>
    <n v="2"/>
    <n v="0.2"/>
    <n v="1.5007999999999999"/>
  </r>
  <r>
    <n v="1923"/>
    <s v="CA-2013-156685"/>
    <x v="0"/>
    <x v="630"/>
    <d v="2013-07-11T00:00:00"/>
    <s v="Second Class"/>
    <s v="SC-20230"/>
    <s v="Scot Coram"/>
    <s v="Corporate"/>
    <s v="United States"/>
    <s v="Arlington"/>
    <s v="Texas"/>
    <n v="76017"/>
    <s v="Central"/>
    <s v="TEC-PH-10004345"/>
    <s v="Technology"/>
    <s v="Phones"/>
    <s v="Cisco SPA 502G IP Phone"/>
    <n v="863.6400000000001"/>
    <n v="9"/>
    <n v="0.2"/>
    <n v="107.95499999999998"/>
  </r>
  <r>
    <n v="1924"/>
    <s v="CA-2013-156685"/>
    <x v="0"/>
    <x v="630"/>
    <d v="2013-07-11T00:00:00"/>
    <s v="Second Class"/>
    <s v="SC-20230"/>
    <s v="Scot Coram"/>
    <s v="Corporate"/>
    <s v="United States"/>
    <s v="Arlington"/>
    <s v="Texas"/>
    <n v="76017"/>
    <s v="Central"/>
    <s v="OFF-AR-10000588"/>
    <s v="Office Supplies"/>
    <s v="Art"/>
    <s v="Newell 345"/>
    <n v="47.616"/>
    <n v="3"/>
    <n v="0.2"/>
    <n v="3.571200000000001"/>
  </r>
  <r>
    <n v="1925"/>
    <s v="CA-2014-126865"/>
    <x v="3"/>
    <x v="256"/>
    <d v="2014-12-08T00:00:00"/>
    <s v="Second Class"/>
    <s v="NP-18325"/>
    <s v="Naresj Patel"/>
    <s v="Consumer"/>
    <s v="United States"/>
    <s v="San Diego"/>
    <s v="California"/>
    <n v="92024"/>
    <s v="West"/>
    <s v="OFF-PA-10003039"/>
    <s v="Office Supplies"/>
    <s v="Paper"/>
    <s v="Xerox 1960"/>
    <n v="92.94"/>
    <n v="3"/>
    <n v="0"/>
    <n v="41.822999999999993"/>
  </r>
  <r>
    <n v="1926"/>
    <s v="CA-2014-102834"/>
    <x v="3"/>
    <x v="631"/>
    <d v="2014-03-14T00:00:00"/>
    <s v="Standard Class"/>
    <s v="LW-16990"/>
    <s v="Lindsay Williams"/>
    <s v="Corporate"/>
    <s v="United States"/>
    <s v="San Francisco"/>
    <s v="California"/>
    <n v="94110"/>
    <s v="West"/>
    <s v="TEC-AC-10001908"/>
    <s v="Technology"/>
    <s v="Accessories"/>
    <s v="Logitech Wireless Headset h800"/>
    <n v="199.98"/>
    <n v="2"/>
    <n v="0"/>
    <n v="69.992999999999995"/>
  </r>
  <r>
    <n v="1927"/>
    <s v="US-2013-139710"/>
    <x v="0"/>
    <x v="632"/>
    <d v="2013-06-16T00:00:00"/>
    <s v="Standard Class"/>
    <s v="GM-14680"/>
    <s v="Greg Matthias"/>
    <s v="Consumer"/>
    <s v="United States"/>
    <s v="Los Angeles"/>
    <s v="California"/>
    <n v="90045"/>
    <s v="West"/>
    <s v="TEC-PH-10001198"/>
    <s v="Technology"/>
    <s v="Phones"/>
    <s v="Avaya 4621SW VoIP phone"/>
    <n v="177.48000000000002"/>
    <n v="3"/>
    <n v="0.2"/>
    <n v="19.966499999999982"/>
  </r>
  <r>
    <n v="1928"/>
    <s v="CA-2014-121538"/>
    <x v="3"/>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s v="Washington"/>
    <n v="98105"/>
    <s v="West"/>
    <s v="OFF-PA-10001972"/>
    <s v="Office Supplies"/>
    <s v="Paper"/>
    <s v="Xerox 214"/>
    <n v="6.48"/>
    <n v="1"/>
    <n v="0"/>
    <n v="3.1104000000000003"/>
  </r>
  <r>
    <n v="1930"/>
    <s v="US-2014-101539"/>
    <x v="3"/>
    <x v="633"/>
    <d v="2014-03-19T00:00:00"/>
    <s v="Second Class"/>
    <s v="VM-21685"/>
    <s v="Valerie Mitchum"/>
    <s v="Home Office"/>
    <s v="United States"/>
    <s v="Seattle"/>
    <s v="Washington"/>
    <n v="98105"/>
    <s v="West"/>
    <s v="OFF-ST-10004180"/>
    <s v="Office Supplies"/>
    <s v="Storage"/>
    <s v="Safco Commercial Shelving"/>
    <n v="46.51"/>
    <n v="1"/>
    <n v="0"/>
    <n v="1.8603999999999985"/>
  </r>
  <r>
    <n v="1931"/>
    <s v="US-2014-101539"/>
    <x v="3"/>
    <x v="633"/>
    <d v="2014-03-19T00:00:00"/>
    <s v="Second Class"/>
    <s v="VM-21685"/>
    <s v="Valerie Mitchum"/>
    <s v="Home Office"/>
    <s v="United States"/>
    <s v="Seattle"/>
    <s v="Washington"/>
    <n v="98105"/>
    <s v="West"/>
    <s v="TEC-PH-10004165"/>
    <s v="Technology"/>
    <s v="Phones"/>
    <s v="Mitel MiVoice 5330e IP Phone"/>
    <n v="659.97600000000011"/>
    <n v="3"/>
    <n v="0.2"/>
    <n v="49.498199999999969"/>
  </r>
  <r>
    <n v="1932"/>
    <s v="CA-2013-152121"/>
    <x v="0"/>
    <x v="581"/>
    <d v="2013-11-30T00:00:00"/>
    <s v="Second Class"/>
    <s v="CC-12670"/>
    <s v="Craig Carreira"/>
    <s v="Consumer"/>
    <s v="United States"/>
    <s v="Scottsdale"/>
    <s v="Arizona"/>
    <n v="85254"/>
    <s v="West"/>
    <s v="TEC-PH-10002483"/>
    <s v="Technology"/>
    <s v="Phones"/>
    <s v="Motorola Moto X"/>
    <n v="271.99200000000002"/>
    <n v="1"/>
    <n v="0.2"/>
    <n v="23.799300000000002"/>
  </r>
  <r>
    <n v="1933"/>
    <s v="CA-2014-161200"/>
    <x v="3"/>
    <x v="634"/>
    <d v="2014-08-11T00:00:00"/>
    <s v="Second Class"/>
    <s v="SV-20365"/>
    <s v="Seth Vernon"/>
    <s v="Consumer"/>
    <s v="United States"/>
    <s v="Lafayette"/>
    <s v="Louisiana"/>
    <n v="70506"/>
    <s v="South"/>
    <s v="FUR-BO-10000468"/>
    <s v="Furniture"/>
    <s v="Bookcases"/>
    <s v="O'Sullivan 2-Shelf Heavy-Duty Bookcases"/>
    <n v="145.74"/>
    <n v="3"/>
    <n v="0"/>
    <n v="23.318400000000011"/>
  </r>
  <r>
    <n v="1934"/>
    <s v="CA-2014-161200"/>
    <x v="3"/>
    <x v="634"/>
    <d v="2014-08-11T00:00:00"/>
    <s v="Second Class"/>
    <s v="SV-20365"/>
    <s v="Seth Vernon"/>
    <s v="Consumer"/>
    <s v="United States"/>
    <s v="Lafayette"/>
    <s v="Louisiana"/>
    <n v="70506"/>
    <s v="South"/>
    <s v="FUR-FU-10001706"/>
    <s v="Furniture"/>
    <s v="Furnishings"/>
    <s v="Longer-Life Soft White Bulbs"/>
    <n v="15.4"/>
    <n v="5"/>
    <n v="0"/>
    <n v="7.3919999999999995"/>
  </r>
  <r>
    <n v="1935"/>
    <s v="CA-2014-101245"/>
    <x v="3"/>
    <x v="344"/>
    <d v="2014-12-04T00:00:00"/>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4-101245"/>
    <x v="3"/>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2-141768"/>
    <x v="1"/>
    <x v="442"/>
    <d v="2012-05-27T00:00:00"/>
    <s v="Second Class"/>
    <s v="NP-18685"/>
    <s v="Nora Pelletier"/>
    <s v="Home Office"/>
    <s v="United States"/>
    <s v="San Francisco"/>
    <s v="California"/>
    <n v="94109"/>
    <s v="West"/>
    <s v="FUR-FU-10002268"/>
    <s v="Furniture"/>
    <s v="Furnishings"/>
    <s v="Ultra Door Push Plate"/>
    <n v="14.73"/>
    <n v="3"/>
    <n v="0"/>
    <n v="4.8608999999999991"/>
  </r>
  <r>
    <n v="1938"/>
    <s v="CA-2013-112109"/>
    <x v="0"/>
    <x v="630"/>
    <d v="2013-07-13T00:00:00"/>
    <s v="Standard Class"/>
    <s v="JE-15715"/>
    <s v="Joe Elijah"/>
    <s v="Consumer"/>
    <s v="United States"/>
    <s v="Broomfield"/>
    <s v="Colorado"/>
    <n v="80020"/>
    <s v="West"/>
    <s v="OFF-BI-10002082"/>
    <s v="Office Supplies"/>
    <s v="Binders"/>
    <s v="GBC Twin Loop Wire Binding Elements"/>
    <n v="19.968000000000004"/>
    <n v="2"/>
    <n v="0.7"/>
    <n v="-13.311999999999998"/>
  </r>
  <r>
    <n v="1939"/>
    <s v="CA-2013-112109"/>
    <x v="0"/>
    <x v="630"/>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3-112109"/>
    <x v="0"/>
    <x v="630"/>
    <d v="2013-07-13T00:00:00"/>
    <s v="Standard Class"/>
    <s v="JE-15715"/>
    <s v="Joe Elijah"/>
    <s v="Consumer"/>
    <s v="United States"/>
    <s v="Broomfield"/>
    <s v="Colorado"/>
    <n v="80020"/>
    <s v="West"/>
    <s v="OFF-BI-10001634"/>
    <s v="Office Supplies"/>
    <s v="Binders"/>
    <s v="Wilson Jones Active Use Binders"/>
    <n v="8.7360000000000024"/>
    <n v="4"/>
    <n v="0.7"/>
    <n v="-6.1151999999999997"/>
  </r>
  <r>
    <n v="1941"/>
    <s v="CA-2013-112109"/>
    <x v="0"/>
    <x v="630"/>
    <d v="2013-07-13T00:00:00"/>
    <s v="Standard Class"/>
    <s v="JE-15715"/>
    <s v="Joe Elijah"/>
    <s v="Consumer"/>
    <s v="United States"/>
    <s v="Broomfield"/>
    <s v="Colorado"/>
    <n v="80020"/>
    <s v="West"/>
    <s v="FUR-CH-10004287"/>
    <s v="Furniture"/>
    <s v="Chairs"/>
    <s v="SAFCO Arco Folding Chair"/>
    <n v="662.88"/>
    <n v="3"/>
    <n v="0.2"/>
    <n v="74.573999999999955"/>
  </r>
  <r>
    <n v="1942"/>
    <s v="CA-2014-144064"/>
    <x v="3"/>
    <x v="635"/>
    <d v="2014-09-02T00:00:00"/>
    <s v="First Class"/>
    <s v="CP-12085"/>
    <s v="Cathy Prescott"/>
    <s v="Corporate"/>
    <s v="United States"/>
    <s v="Quincy"/>
    <s v="Illinois"/>
    <n v="62301"/>
    <s v="Central"/>
    <s v="OFF-LA-10004544"/>
    <s v="Office Supplies"/>
    <s v="Labels"/>
    <s v="Avery 505"/>
    <n v="47.360000000000007"/>
    <n v="4"/>
    <n v="0.2"/>
    <n v="17.759999999999998"/>
  </r>
  <r>
    <n v="1943"/>
    <s v="CA-2014-144064"/>
    <x v="3"/>
    <x v="635"/>
    <d v="2014-09-02T00:00:00"/>
    <s v="First Class"/>
    <s v="CP-12085"/>
    <s v="Cathy Prescott"/>
    <s v="Corporate"/>
    <s v="United States"/>
    <s v="Quincy"/>
    <s v="Illinois"/>
    <n v="62301"/>
    <s v="Central"/>
    <s v="OFF-ST-10004507"/>
    <s v="Office Supplies"/>
    <s v="Storage"/>
    <s v="Advantus Rolling Storage Box"/>
    <n v="27.439999999999998"/>
    <n v="2"/>
    <n v="0.2"/>
    <n v="2.4009999999999998"/>
  </r>
  <r>
    <n v="1944"/>
    <s v="CA-2014-144064"/>
    <x v="3"/>
    <x v="635"/>
    <d v="2014-09-02T00:00:00"/>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3-108581"/>
    <x v="0"/>
    <x v="23"/>
    <d v="2013-06-27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3-108581"/>
    <x v="0"/>
    <x v="23"/>
    <d v="2013-06-27T00:00:00"/>
    <s v="Standard Class"/>
    <s v="EA-14035"/>
    <s v="Erin Ashbrook"/>
    <s v="Corporate"/>
    <s v="United States"/>
    <s v="Carrollton"/>
    <s v="Texas"/>
    <n v="75007"/>
    <s v="Central"/>
    <s v="OFF-PA-10000809"/>
    <s v="Office Supplies"/>
    <s v="Paper"/>
    <s v="Xerox 206"/>
    <n v="10.368000000000002"/>
    <n v="2"/>
    <n v="0.2"/>
    <n v="3.6288"/>
  </r>
  <r>
    <n v="1947"/>
    <s v="CA-2014-157987"/>
    <x v="3"/>
    <x v="264"/>
    <d v="2014-09-07T00:00:00"/>
    <s v="Standard Class"/>
    <s v="AC-10615"/>
    <s v="Ann Chong"/>
    <s v="Corporate"/>
    <s v="United States"/>
    <s v="New York City"/>
    <s v="New York"/>
    <n v="10009"/>
    <s v="East"/>
    <s v="OFF-AR-10000658"/>
    <s v="Office Supplies"/>
    <s v="Art"/>
    <s v="Newell 324"/>
    <n v="23.1"/>
    <n v="2"/>
    <n v="0"/>
    <n v="6.468"/>
  </r>
  <r>
    <n v="1948"/>
    <s v="CA-2014-157987"/>
    <x v="3"/>
    <x v="264"/>
    <d v="2014-09-07T00:00:00"/>
    <s v="Standard Class"/>
    <s v="AC-10615"/>
    <s v="Ann Chong"/>
    <s v="Corporate"/>
    <s v="United States"/>
    <s v="New York City"/>
    <s v="New York"/>
    <n v="10009"/>
    <s v="East"/>
    <s v="FUR-FU-10001196"/>
    <s v="Furniture"/>
    <s v="Furnishings"/>
    <s v="DAX Cubicle Frames - 8x10"/>
    <n v="11.54"/>
    <n v="2"/>
    <n v="0"/>
    <n v="3.4619999999999997"/>
  </r>
  <r>
    <n v="1949"/>
    <s v="CA-2014-157987"/>
    <x v="3"/>
    <x v="264"/>
    <d v="2014-09-07T00:00:00"/>
    <s v="Standard Class"/>
    <s v="AC-10615"/>
    <s v="Ann Chong"/>
    <s v="Corporate"/>
    <s v="United States"/>
    <s v="New York City"/>
    <s v="New York"/>
    <n v="10009"/>
    <s v="East"/>
    <s v="FUR-TA-10001889"/>
    <s v="Furniture"/>
    <s v="Tables"/>
    <s v="Bush Advantage Collection Racetrack Conference Table"/>
    <n v="254.52599999999998"/>
    <n v="1"/>
    <n v="0.4"/>
    <n v="-93.3262"/>
  </r>
  <r>
    <n v="1950"/>
    <s v="CA-2014-157987"/>
    <x v="3"/>
    <x v="264"/>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4-157987"/>
    <x v="3"/>
    <x v="264"/>
    <d v="2014-09-07T00:00:00"/>
    <s v="Standard Class"/>
    <s v="AC-10615"/>
    <s v="Ann Chong"/>
    <s v="Corporate"/>
    <s v="United States"/>
    <s v="New York City"/>
    <s v="New York"/>
    <n v="10009"/>
    <s v="East"/>
    <s v="OFF-BI-10004970"/>
    <s v="Office Supplies"/>
    <s v="Binders"/>
    <s v="ACCOHIDE 3-Ring Binder, Blue, 1&quot;"/>
    <n v="26.432000000000002"/>
    <n v="8"/>
    <n v="0.2"/>
    <n v="8.9207999999999998"/>
  </r>
  <r>
    <n v="1952"/>
    <s v="CA-2014-157987"/>
    <x v="3"/>
    <x v="264"/>
    <d v="2014-09-07T00:00:00"/>
    <s v="Standard Class"/>
    <s v="AC-10615"/>
    <s v="Ann Chong"/>
    <s v="Corporate"/>
    <s v="United States"/>
    <s v="New York City"/>
    <s v="New York"/>
    <n v="10009"/>
    <s v="East"/>
    <s v="TEC-PH-10003885"/>
    <s v="Technology"/>
    <s v="Phones"/>
    <s v="Cisco SPA508G"/>
    <n v="197.96999999999997"/>
    <n v="3"/>
    <n v="0"/>
    <n v="57.41129999999999"/>
  </r>
  <r>
    <n v="1953"/>
    <s v="CA-2014-157987"/>
    <x v="3"/>
    <x v="264"/>
    <d v="2014-09-07T00:00:00"/>
    <s v="Standard Class"/>
    <s v="AC-10615"/>
    <s v="Ann Chong"/>
    <s v="Corporate"/>
    <s v="United States"/>
    <s v="New York City"/>
    <s v="New York"/>
    <n v="10009"/>
    <s v="East"/>
    <s v="OFF-LA-10001641"/>
    <s v="Office Supplies"/>
    <s v="Labels"/>
    <s v="Avery 518"/>
    <n v="18.899999999999999"/>
    <n v="6"/>
    <n v="0"/>
    <n v="9.0719999999999992"/>
  </r>
  <r>
    <n v="1954"/>
    <s v="CA-2014-157987"/>
    <x v="3"/>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4-157987"/>
    <x v="3"/>
    <x v="264"/>
    <d v="2014-09-07T00:00:00"/>
    <s v="Standard Class"/>
    <s v="AC-10615"/>
    <s v="Ann Chong"/>
    <s v="Corporate"/>
    <s v="United States"/>
    <s v="New York City"/>
    <s v="New York"/>
    <n v="10009"/>
    <s v="East"/>
    <s v="OFF-AR-10004582"/>
    <s v="Office Supplies"/>
    <s v="Art"/>
    <s v="BIC Brite Liner Grip Highlighters"/>
    <n v="4.92"/>
    <n v="3"/>
    <n v="0"/>
    <n v="2.2139999999999995"/>
  </r>
  <r>
    <n v="1956"/>
    <s v="CA-2014-157987"/>
    <x v="3"/>
    <x v="264"/>
    <d v="2014-09-07T00:00:00"/>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4-157987"/>
    <x v="3"/>
    <x v="264"/>
    <d v="2014-09-07T00:00:00"/>
    <s v="Standard Class"/>
    <s v="AC-10615"/>
    <s v="Ann Chong"/>
    <s v="Corporate"/>
    <s v="United States"/>
    <s v="New York City"/>
    <s v="New York"/>
    <n v="10009"/>
    <s v="East"/>
    <s v="TEC-AC-10000109"/>
    <s v="Technology"/>
    <s v="Accessories"/>
    <s v="Sony Micro Vault Click 16 GB USB 2.0 Flash Drive"/>
    <n v="167.97"/>
    <n v="3"/>
    <n v="0"/>
    <n v="40.31280000000001"/>
  </r>
  <r>
    <n v="1958"/>
    <s v="CA-2014-157987"/>
    <x v="3"/>
    <x v="264"/>
    <d v="2014-09-07T00:00:00"/>
    <s v="Standard Class"/>
    <s v="AC-10615"/>
    <s v="Ann Chong"/>
    <s v="Corporate"/>
    <s v="United States"/>
    <s v="New York City"/>
    <s v="New York"/>
    <n v="10009"/>
    <s v="East"/>
    <s v="OFF-PA-10003893"/>
    <s v="Office Supplies"/>
    <s v="Paper"/>
    <s v="Xerox 1962"/>
    <n v="17.12"/>
    <n v="4"/>
    <n v="0"/>
    <n v="7.7039999999999988"/>
  </r>
  <r>
    <n v="1959"/>
    <s v="CA-2014-110905"/>
    <x v="3"/>
    <x v="18"/>
    <d v="2014-09-16T00:00:00"/>
    <s v="Second Class"/>
    <s v="RW-19690"/>
    <s v="Robert Waldorf"/>
    <s v="Consumer"/>
    <s v="United States"/>
    <s v="Springfield"/>
    <s v="Missouri"/>
    <n v="65807"/>
    <s v="Central"/>
    <s v="OFF-BI-10003669"/>
    <s v="Office Supplies"/>
    <s v="Binders"/>
    <s v="3M Organizer Strips"/>
    <n v="16.200000000000003"/>
    <n v="3"/>
    <n v="0"/>
    <n v="7.7759999999999998"/>
  </r>
  <r>
    <n v="1960"/>
    <s v="CA-2014-110905"/>
    <x v="3"/>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4-110905"/>
    <x v="3"/>
    <x v="18"/>
    <d v="2014-09-16T00:00:00"/>
    <s v="Second Class"/>
    <s v="RW-19690"/>
    <s v="Robert Waldorf"/>
    <s v="Consumer"/>
    <s v="United States"/>
    <s v="Springfield"/>
    <s v="Missouri"/>
    <n v="65807"/>
    <s v="Central"/>
    <s v="TEC-AC-10003023"/>
    <s v="Technology"/>
    <s v="Accessories"/>
    <s v="Logitech G105 Gaming Keyboard"/>
    <n v="296.84999999999997"/>
    <n v="5"/>
    <n v="0"/>
    <n v="53.432999999999993"/>
  </r>
  <r>
    <n v="1962"/>
    <s v="CA-2014-110905"/>
    <x v="3"/>
    <x v="18"/>
    <d v="2014-09-16T00:00:00"/>
    <s v="Second Class"/>
    <s v="RW-19690"/>
    <s v="Robert Waldorf"/>
    <s v="Consumer"/>
    <s v="United States"/>
    <s v="Springfield"/>
    <s v="Missouri"/>
    <n v="65807"/>
    <s v="Central"/>
    <s v="TEC-AC-10002217"/>
    <s v="Technology"/>
    <s v="Accessories"/>
    <s v="Imation Clip USB flash drive - 8 GB"/>
    <n v="112.80000000000001"/>
    <n v="6"/>
    <n v="0"/>
    <n v="6.7680000000000007"/>
  </r>
  <r>
    <n v="1963"/>
    <s v="CA-2014-110905"/>
    <x v="3"/>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4-110905"/>
    <x v="3"/>
    <x v="18"/>
    <d v="2014-09-16T00:00:00"/>
    <s v="Second Class"/>
    <s v="RW-19690"/>
    <s v="Robert Waldorf"/>
    <s v="Consumer"/>
    <s v="United States"/>
    <s v="Springfield"/>
    <s v="Missouri"/>
    <n v="65807"/>
    <s v="Central"/>
    <s v="OFF-PA-10002586"/>
    <s v="Office Supplies"/>
    <s v="Paper"/>
    <s v="Xerox 1970"/>
    <n v="24.900000000000002"/>
    <n v="5"/>
    <n v="0"/>
    <n v="11.703000000000001"/>
  </r>
  <r>
    <n v="1965"/>
    <s v="CA-2014-110905"/>
    <x v="3"/>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4-110905"/>
    <x v="3"/>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4-165841"/>
    <x v="3"/>
    <x v="202"/>
    <d v="2014-12-29T00:00:00"/>
    <s v="Standard Class"/>
    <s v="DB-13210"/>
    <s v="Dean Braden"/>
    <s v="Consumer"/>
    <s v="United States"/>
    <s v="Paterson"/>
    <s v="New Jersey"/>
    <n v="7501"/>
    <s v="East"/>
    <s v="TEC-PH-10002103"/>
    <s v="Technology"/>
    <s v="Phones"/>
    <s v="Jabra SPEAK 410"/>
    <n v="281.96999999999997"/>
    <n v="3"/>
    <n v="0"/>
    <n v="78.951599999999999"/>
  </r>
  <r>
    <n v="1968"/>
    <s v="CA-2014-165841"/>
    <x v="3"/>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4-165841"/>
    <x v="3"/>
    <x v="202"/>
    <d v="2014-12-29T00:00:00"/>
    <s v="Standard Class"/>
    <s v="DB-13210"/>
    <s v="Dean Braden"/>
    <s v="Consumer"/>
    <s v="United States"/>
    <s v="Paterson"/>
    <s v="New Jersey"/>
    <n v="7501"/>
    <s v="East"/>
    <s v="OFF-PA-10001144"/>
    <s v="Office Supplies"/>
    <s v="Paper"/>
    <s v="Xerox 1913"/>
    <n v="166.44"/>
    <n v="3"/>
    <n v="0"/>
    <n v="79.891199999999998"/>
  </r>
  <r>
    <n v="1970"/>
    <s v="CA-2014-117485"/>
    <x v="3"/>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4-140242"/>
    <x v="3"/>
    <x v="636"/>
    <d v="2014-05-12T00:00:00"/>
    <s v="Standard Class"/>
    <s v="ML-17755"/>
    <s v="Max Ludwig"/>
    <s v="Home Office"/>
    <s v="United States"/>
    <s v="Chicago"/>
    <s v="Illinois"/>
    <n v="60623"/>
    <s v="Central"/>
    <s v="OFF-AR-10004752"/>
    <s v="Office Supplies"/>
    <s v="Art"/>
    <s v="Blackstonian Pencils"/>
    <n v="6.4080000000000004"/>
    <n v="3"/>
    <n v="0.2"/>
    <n v="0.64079999999999981"/>
  </r>
  <r>
    <n v="1972"/>
    <s v="CA-2014-140242"/>
    <x v="3"/>
    <x v="636"/>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1-148950"/>
    <x v="2"/>
    <x v="637"/>
    <d v="2011-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1-148950"/>
    <x v="2"/>
    <x v="637"/>
    <d v="2011-12-19T00:00:00"/>
    <s v="Standard Class"/>
    <s v="JD-16015"/>
    <s v="Joy Daniels"/>
    <s v="Consumer"/>
    <s v="United States"/>
    <s v="Chicago"/>
    <s v="Illinois"/>
    <n v="60610"/>
    <s v="Central"/>
    <s v="OFF-FA-10003059"/>
    <s v="Office Supplies"/>
    <s v="Fasteners"/>
    <s v="Assorted Color Push Pins"/>
    <n v="2.8960000000000004"/>
    <n v="2"/>
    <n v="0.2"/>
    <n v="0.4705999999999998"/>
  </r>
  <r>
    <n v="1975"/>
    <s v="CA-2011-148950"/>
    <x v="2"/>
    <x v="637"/>
    <d v="2011-12-19T00:00:00"/>
    <s v="Standard Class"/>
    <s v="JD-16015"/>
    <s v="Joy Daniels"/>
    <s v="Consumer"/>
    <s v="United States"/>
    <s v="Chicago"/>
    <s v="Illinois"/>
    <n v="60610"/>
    <s v="Central"/>
    <s v="TEC-AC-10002718"/>
    <s v="Technology"/>
    <s v="Accessories"/>
    <s v="Belkin Standard 104 key USB Keyboard"/>
    <n v="35.016000000000005"/>
    <n v="3"/>
    <n v="0.2"/>
    <n v="-2.188500000000003"/>
  </r>
  <r>
    <n v="1976"/>
    <s v="CA-2011-110408"/>
    <x v="2"/>
    <x v="638"/>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1-110408"/>
    <x v="2"/>
    <x v="638"/>
    <d v="2011-10-20T00:00:00"/>
    <s v="Second Class"/>
    <s v="AS-10225"/>
    <s v="Alan Schoenberger"/>
    <s v="Corporate"/>
    <s v="United States"/>
    <s v="Montgomery"/>
    <s v="Alabama"/>
    <n v="36116"/>
    <s v="South"/>
    <s v="TEC-PH-10002352"/>
    <s v="Technology"/>
    <s v="Phones"/>
    <s v="Avaya IP Phone 1140E VoIP phone"/>
    <n v="1394.95"/>
    <n v="5"/>
    <n v="0"/>
    <n v="362.68699999999995"/>
  </r>
  <r>
    <n v="1978"/>
    <s v="CA-2011-110408"/>
    <x v="2"/>
    <x v="638"/>
    <d v="2011-10-20T00:00:00"/>
    <s v="Second Class"/>
    <s v="AS-10225"/>
    <s v="Alan Schoenberger"/>
    <s v="Corporate"/>
    <s v="United States"/>
    <s v="Montgomery"/>
    <s v="Alabama"/>
    <n v="36116"/>
    <s v="South"/>
    <s v="FUR-CH-10003774"/>
    <s v="Furniture"/>
    <s v="Chairs"/>
    <s v="Global Wood Trimmed Manager's Task Chair, Khaki"/>
    <n v="545.88"/>
    <n v="6"/>
    <n v="0"/>
    <n v="70.964399999999983"/>
  </r>
  <r>
    <n v="1979"/>
    <s v="CA-2012-109939"/>
    <x v="1"/>
    <x v="412"/>
    <d v="2012-05-12T00:00:00"/>
    <s v="Standard Class"/>
    <s v="AA-10375"/>
    <s v="Allen Armold"/>
    <s v="Consumer"/>
    <s v="United States"/>
    <s v="Salem"/>
    <s v="Oregon"/>
    <n v="97301"/>
    <s v="West"/>
    <s v="OFF-AR-10000127"/>
    <s v="Office Supplies"/>
    <s v="Art"/>
    <s v="Newell 321"/>
    <n v="5.2480000000000002"/>
    <n v="2"/>
    <n v="0.2"/>
    <n v="0.59039999999999915"/>
  </r>
  <r>
    <n v="1980"/>
    <s v="CA-2013-112669"/>
    <x v="0"/>
    <x v="167"/>
    <d v="2013-04-15T00:00:00"/>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3-112669"/>
    <x v="0"/>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28"/>
  </r>
  <r>
    <n v="1982"/>
    <s v="CA-2012-119592"/>
    <x v="1"/>
    <x v="639"/>
    <d v="2012-12-16T00:00:00"/>
    <s v="Second Class"/>
    <s v="MM-18280"/>
    <s v="Muhammed MacIntyre"/>
    <s v="Corporate"/>
    <s v="United States"/>
    <s v="Columbus"/>
    <s v="Georgia"/>
    <n v="31907"/>
    <s v="South"/>
    <s v="OFF-BI-10004187"/>
    <s v="Office Supplies"/>
    <s v="Binders"/>
    <s v="Staples"/>
    <n v="3.76"/>
    <n v="2"/>
    <n v="0"/>
    <n v="1.8047999999999997"/>
  </r>
  <r>
    <n v="1983"/>
    <s v="CA-2011-122749"/>
    <x v="2"/>
    <x v="640"/>
    <d v="2011-12-09T00:00:00"/>
    <s v="Standard Class"/>
    <s v="NG-18430"/>
    <s v="Nathan Gelder"/>
    <s v="Consumer"/>
    <s v="United States"/>
    <s v="Oklahoma City"/>
    <s v="Oklahoma"/>
    <n v="73120"/>
    <s v="Central"/>
    <s v="TEC-PH-10003811"/>
    <s v="Technology"/>
    <s v="Phones"/>
    <s v="Jabra Supreme Plus Driver Edition Headset"/>
    <n v="479.96"/>
    <n v="4"/>
    <n v="0"/>
    <n v="134.3888"/>
  </r>
  <r>
    <n v="1984"/>
    <s v="CA-2011-164721"/>
    <x v="2"/>
    <x v="641"/>
    <d v="2011-11-27T00:00:00"/>
    <s v="Second Class"/>
    <s v="LW-16825"/>
    <s v="Laurel Workman"/>
    <s v="Corporate"/>
    <s v="United States"/>
    <s v="Brentwood"/>
    <s v="California"/>
    <n v="94513"/>
    <s v="West"/>
    <s v="OFF-AP-10000240"/>
    <s v="Office Supplies"/>
    <s v="Appliances"/>
    <s v="Belkin F9G930V10-GRY 9 Outlet Surge"/>
    <n v="320.88"/>
    <n v="6"/>
    <n v="0"/>
    <n v="93.055199999999957"/>
  </r>
  <r>
    <n v="1985"/>
    <s v="CA-2011-164721"/>
    <x v="2"/>
    <x v="641"/>
    <d v="2011-11-27T00:00:00"/>
    <s v="Second Class"/>
    <s v="LW-16825"/>
    <s v="Laurel Workman"/>
    <s v="Corporate"/>
    <s v="United States"/>
    <s v="Brentwood"/>
    <s v="California"/>
    <n v="94513"/>
    <s v="West"/>
    <s v="FUR-FU-10001940"/>
    <s v="Furniture"/>
    <s v="Furnishings"/>
    <s v="Staples"/>
    <n v="23.88"/>
    <n v="3"/>
    <n v="0"/>
    <n v="10.507200000000001"/>
  </r>
  <r>
    <n v="1986"/>
    <s v="CA-2011-164721"/>
    <x v="2"/>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3-147417"/>
    <x v="0"/>
    <x v="197"/>
    <d v="2013-07-28T00:00:00"/>
    <s v="First Class"/>
    <s v="CB-12415"/>
    <s v="Christy Brittain"/>
    <s v="Consumer"/>
    <s v="United States"/>
    <s v="Columbus"/>
    <s v="Ohio"/>
    <n v="43229"/>
    <s v="East"/>
    <s v="TEC-CO-10001449"/>
    <s v="Technology"/>
    <s v="Copiers"/>
    <s v="Hewlett Packard LaserJet 3310 Copier"/>
    <n v="1439.9759999999999"/>
    <n v="4"/>
    <n v="0.4"/>
    <n v="191.99680000000001"/>
  </r>
  <r>
    <n v="1988"/>
    <s v="CA-2012-127509"/>
    <x v="1"/>
    <x v="529"/>
    <d v="2012-11-13T00:00:00"/>
    <s v="Standard Class"/>
    <s v="AS-10090"/>
    <s v="Adam Shillingsburg"/>
    <s v="Consumer"/>
    <s v="United States"/>
    <s v="Springfield"/>
    <s v="Missouri"/>
    <n v="65807"/>
    <s v="Central"/>
    <s v="OFF-BI-10002393"/>
    <s v="Office Supplies"/>
    <s v="Binders"/>
    <s v="Binder Posts"/>
    <n v="17.22"/>
    <n v="3"/>
    <n v="0"/>
    <n v="7.9212000000000007"/>
  </r>
  <r>
    <n v="1989"/>
    <s v="CA-2012-127509"/>
    <x v="1"/>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2-127509"/>
    <x v="1"/>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2-127509"/>
    <x v="1"/>
    <x v="529"/>
    <d v="2012-11-13T00:00:00"/>
    <s v="Standard Class"/>
    <s v="AS-10090"/>
    <s v="Adam Shillingsburg"/>
    <s v="Consumer"/>
    <s v="United States"/>
    <s v="Springfield"/>
    <s v="Missouri"/>
    <n v="65807"/>
    <s v="Central"/>
    <s v="OFF-PA-10002160"/>
    <s v="Office Supplies"/>
    <s v="Paper"/>
    <s v="Xerox 1978"/>
    <n v="17.34"/>
    <n v="3"/>
    <n v="0"/>
    <n v="8.4966000000000008"/>
  </r>
  <r>
    <n v="1992"/>
    <s v="CA-2014-111374"/>
    <x v="3"/>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4-133648"/>
    <x v="3"/>
    <x v="643"/>
    <d v="2014-07-03T00:00:00"/>
    <s v="Standard Class"/>
    <s v="ML-17755"/>
    <s v="Max Ludwig"/>
    <s v="Home Office"/>
    <s v="United States"/>
    <s v="Springfield"/>
    <s v="Oregon"/>
    <n v="97477"/>
    <s v="West"/>
    <s v="OFF-LA-10003923"/>
    <s v="Office Supplies"/>
    <s v="Labels"/>
    <s v="Alphabetical Labels for Top Tab Filing"/>
    <n v="71.040000000000006"/>
    <n v="6"/>
    <n v="0.2"/>
    <n v="26.640000000000004"/>
  </r>
  <r>
    <n v="1994"/>
    <s v="CA-2014-133648"/>
    <x v="3"/>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23"/>
  </r>
  <r>
    <n v="1995"/>
    <s v="CA-2014-133648"/>
    <x v="3"/>
    <x v="643"/>
    <d v="2014-07-03T00:00:00"/>
    <s v="Standard Class"/>
    <s v="ML-17755"/>
    <s v="Max Ludwig"/>
    <s v="Home Office"/>
    <s v="United States"/>
    <s v="Springfield"/>
    <s v="Oregon"/>
    <n v="97477"/>
    <s v="West"/>
    <s v="OFF-FA-10004395"/>
    <s v="Office Supplies"/>
    <s v="Fasteners"/>
    <s v="Plymouth Boxed Rubber Bands by Plymouth"/>
    <n v="11.304"/>
    <n v="3"/>
    <n v="0.2"/>
    <n v="-2.1194999999999999"/>
  </r>
  <r>
    <n v="1996"/>
    <s v="US-2014-147221"/>
    <x v="3"/>
    <x v="574"/>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4-147221"/>
    <x v="3"/>
    <x v="574"/>
    <d v="2014-12-05T00:00:00"/>
    <s v="Second Class"/>
    <s v="JS-16030"/>
    <s v="Joy Smith"/>
    <s v="Consumer"/>
    <s v="United States"/>
    <s v="Houston"/>
    <s v="Texas"/>
    <n v="77036"/>
    <s v="Central"/>
    <s v="FUR-FU-10004020"/>
    <s v="Furniture"/>
    <s v="Furnishings"/>
    <s v="Advantus Panel Wall Acrylic Frame"/>
    <n v="8.7520000000000007"/>
    <n v="4"/>
    <n v="0.6"/>
    <n v="-3.719599999999998"/>
  </r>
  <r>
    <n v="1998"/>
    <s v="CA-2011-131905"/>
    <x v="2"/>
    <x v="644"/>
    <d v="2011-02-10T00:00:00"/>
    <s v="First Class"/>
    <s v="ND-18460"/>
    <s v="Neil Ducich"/>
    <s v="Corporate"/>
    <s v="United States"/>
    <s v="Chesapeake"/>
    <s v="Virginia"/>
    <n v="23320"/>
    <s v="South"/>
    <s v="OFF-LA-10002787"/>
    <s v="Office Supplies"/>
    <s v="Labels"/>
    <s v="Avery 480"/>
    <n v="15"/>
    <n v="4"/>
    <n v="0"/>
    <n v="7.1999999999999993"/>
  </r>
  <r>
    <n v="1999"/>
    <s v="CA-2011-131905"/>
    <x v="2"/>
    <x v="644"/>
    <d v="2011-02-10T00:00:00"/>
    <s v="First Class"/>
    <s v="ND-18460"/>
    <s v="Neil Ducich"/>
    <s v="Corporate"/>
    <s v="United States"/>
    <s v="Chesapeake"/>
    <s v="Virginia"/>
    <n v="23320"/>
    <s v="South"/>
    <s v="TEC-PH-10003645"/>
    <s v="Technology"/>
    <s v="Phones"/>
    <s v="Aastra 57i VoIP phone"/>
    <n v="161.61000000000001"/>
    <n v="1"/>
    <n v="0"/>
    <n v="42.018600000000006"/>
  </r>
  <r>
    <n v="2000"/>
    <s v="CA-2011-131905"/>
    <x v="2"/>
    <x v="644"/>
    <d v="2011-02-10T00:00:00"/>
    <s v="First Class"/>
    <s v="ND-18460"/>
    <s v="Neil Ducich"/>
    <s v="Corporate"/>
    <s v="United States"/>
    <s v="Chesapeake"/>
    <s v="Virginia"/>
    <n v="23320"/>
    <s v="South"/>
    <s v="TEC-PH-10001615"/>
    <s v="Technology"/>
    <s v="Phones"/>
    <s v="AT&amp;T CL82213"/>
    <n v="144.94999999999999"/>
    <n v="5"/>
    <n v="0"/>
    <n v="42.035499999999985"/>
  </r>
  <r>
    <n v="2001"/>
    <s v="CA-2014-166128"/>
    <x v="3"/>
    <x v="645"/>
    <d v="2014-04-19T00:00:00"/>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4-166128"/>
    <x v="3"/>
    <x v="645"/>
    <d v="2014-04-19T00:00:00"/>
    <s v="Standard Class"/>
    <s v="LW-17215"/>
    <s v="Luke Weiss"/>
    <s v="Consumer"/>
    <s v="United States"/>
    <s v="Pasadena"/>
    <s v="California"/>
    <n v="91104"/>
    <s v="West"/>
    <s v="OFF-AR-10001221"/>
    <s v="Office Supplies"/>
    <s v="Art"/>
    <s v="Dixon Ticonderoga Erasable Colored Pencil Set, 12-Color"/>
    <n v="41.86"/>
    <n v="7"/>
    <n v="0"/>
    <n v="14.232399999999998"/>
  </r>
  <r>
    <n v="2003"/>
    <s v="CA-2014-163510"/>
    <x v="3"/>
    <x v="53"/>
    <d v="2014-12-29T00:00:00"/>
    <s v="Second Class"/>
    <s v="JW-15955"/>
    <s v="Joni Wasserman"/>
    <s v="Consumer"/>
    <s v="United States"/>
    <s v="Louisville"/>
    <s v="Kentucky"/>
    <n v="40214"/>
    <s v="South"/>
    <s v="OFF-ST-10000563"/>
    <s v="Office Supplies"/>
    <s v="Storage"/>
    <s v="Fellowes Bankers Box Stor/Drawer Steel Plus"/>
    <n v="95.94"/>
    <n v="3"/>
    <n v="0"/>
    <n v="9.5940000000000012"/>
  </r>
  <r>
    <n v="2004"/>
    <s v="CA-2014-163510"/>
    <x v="3"/>
    <x v="53"/>
    <d v="2014-12-29T00:00:00"/>
    <s v="Second Class"/>
    <s v="JW-15955"/>
    <s v="Joni Wasserman"/>
    <s v="Consumer"/>
    <s v="United States"/>
    <s v="Louisville"/>
    <s v="Kentucky"/>
    <n v="40214"/>
    <s v="South"/>
    <s v="FUR-CH-10001146"/>
    <s v="Furniture"/>
    <s v="Chairs"/>
    <s v="Global Value Mid-Back Manager's Chair, Gray"/>
    <n v="304.45"/>
    <n v="5"/>
    <n v="0"/>
    <n v="76.112499999999983"/>
  </r>
  <r>
    <n v="2005"/>
    <s v="US-2014-143028"/>
    <x v="3"/>
    <x v="645"/>
    <d v="2014-04-19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1-111150"/>
    <x v="2"/>
    <x v="520"/>
    <d v="2012-01-04T00:00:00"/>
    <s v="Standard Class"/>
    <s v="RW-19630"/>
    <s v="Rob Williams"/>
    <s v="Corporate"/>
    <s v="United States"/>
    <s v="Columbia"/>
    <s v="Missouri"/>
    <n v="65203"/>
    <s v="Central"/>
    <s v="OFF-AR-10000034"/>
    <s v="Office Supplies"/>
    <s v="Art"/>
    <s v="BIC Brite Liner Grip Highlighters, Assorted, 5/Pack"/>
    <n v="29.68"/>
    <n v="7"/>
    <n v="0"/>
    <n v="11.575199999999999"/>
  </r>
  <r>
    <n v="2007"/>
    <s v="CA-2011-111150"/>
    <x v="2"/>
    <x v="520"/>
    <d v="2012-01-04T00:00:00"/>
    <s v="Standard Class"/>
    <s v="RW-19630"/>
    <s v="Rob Williams"/>
    <s v="Corporate"/>
    <s v="United States"/>
    <s v="Columbia"/>
    <s v="Missouri"/>
    <n v="65203"/>
    <s v="Central"/>
    <s v="TEC-AC-10000290"/>
    <s v="Technology"/>
    <s v="Accessories"/>
    <s v="Sabrent 4-Port USB 2.0 Hub"/>
    <n v="47.53"/>
    <n v="7"/>
    <n v="0"/>
    <n v="16.160200000000003"/>
  </r>
  <r>
    <n v="2008"/>
    <s v="CA-2014-165386"/>
    <x v="3"/>
    <x v="646"/>
    <d v="2014-08-05T00:00:00"/>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1-116407"/>
    <x v="2"/>
    <x v="647"/>
    <d v="2011-11-21T00:00:00"/>
    <s v="Standard Class"/>
    <s v="JF-15190"/>
    <s v="Jamie Frazer"/>
    <s v="Consumer"/>
    <s v="United States"/>
    <s v="Johnson City"/>
    <s v="Tennessee"/>
    <n v="37604"/>
    <s v="South"/>
    <s v="OFF-AR-10001315"/>
    <s v="Office Supplies"/>
    <s v="Art"/>
    <s v="Newell 310"/>
    <n v="4.2240000000000002"/>
    <n v="3"/>
    <n v="0.2"/>
    <n v="0.47519999999999984"/>
  </r>
  <r>
    <n v="2010"/>
    <s v="CA-2011-116407"/>
    <x v="2"/>
    <x v="647"/>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1-116407"/>
    <x v="2"/>
    <x v="647"/>
    <d v="2011-11-21T00:00:00"/>
    <s v="Standard Class"/>
    <s v="JF-15190"/>
    <s v="Jamie Frazer"/>
    <s v="Consumer"/>
    <s v="United States"/>
    <s v="Johnson City"/>
    <s v="Tennessee"/>
    <n v="37604"/>
    <s v="South"/>
    <s v="OFF-PA-10002137"/>
    <s v="Office Supplies"/>
    <s v="Paper"/>
    <s v="Southworth 100% Résumé Paper, 24lb."/>
    <n v="24.896000000000001"/>
    <n v="4"/>
    <n v="0.2"/>
    <n v="7.7799999999999976"/>
  </r>
  <r>
    <n v="2012"/>
    <s v="CA-2012-155761"/>
    <x v="1"/>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2-155761"/>
    <x v="1"/>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3-145905"/>
    <x v="0"/>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3-145905"/>
    <x v="0"/>
    <x v="31"/>
    <d v="2013-09-24T00:00:00"/>
    <s v="Standard Class"/>
    <s v="AM-10705"/>
    <s v="Anne McFarland"/>
    <s v="Consumer"/>
    <s v="United States"/>
    <s v="Auburn"/>
    <s v="Alabama"/>
    <n v="36830"/>
    <s v="South"/>
    <s v="OFF-PA-10000533"/>
    <s v="Office Supplies"/>
    <s v="Paper"/>
    <s v="Southworth Parchment Paper &amp; Envelopes"/>
    <n v="13.08"/>
    <n v="2"/>
    <n v="0"/>
    <n v="6.0167999999999999"/>
  </r>
  <r>
    <n v="2016"/>
    <s v="CA-2013-145905"/>
    <x v="0"/>
    <x v="31"/>
    <d v="2013-09-24T00:00:00"/>
    <s v="Standard Class"/>
    <s v="AM-10705"/>
    <s v="Anne McFarland"/>
    <s v="Consumer"/>
    <s v="United States"/>
    <s v="Auburn"/>
    <s v="Alabama"/>
    <n v="36830"/>
    <s v="South"/>
    <s v="OFF-ST-10003716"/>
    <s v="Office Supplies"/>
    <s v="Storage"/>
    <s v="Tennsco Double-Tier Lockers"/>
    <n v="900.08"/>
    <n v="4"/>
    <n v="0"/>
    <n v="117.0104"/>
  </r>
  <r>
    <n v="2017"/>
    <s v="CA-2012-113110"/>
    <x v="1"/>
    <x v="531"/>
    <d v="2012-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2-113110"/>
    <x v="1"/>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2-113110"/>
    <x v="1"/>
    <x v="531"/>
    <d v="2012-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2-113110"/>
    <x v="1"/>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3-168354"/>
    <x v="0"/>
    <x v="251"/>
    <d v="2013-09-22T00:00:00"/>
    <s v="First Class"/>
    <s v="RH-19510"/>
    <s v="Rick Huthwaite"/>
    <s v="Home Office"/>
    <s v="United States"/>
    <s v="Providence"/>
    <s v="Rhode Island"/>
    <n v="2908"/>
    <s v="East"/>
    <s v="OFF-ST-10001490"/>
    <s v="Office Supplies"/>
    <s v="Storage"/>
    <s v="Hot File 7-Pocket, Floor Stand"/>
    <n v="1606.23"/>
    <n v="9"/>
    <n v="0"/>
    <n v="481.86899999999986"/>
  </r>
  <r>
    <n v="2022"/>
    <s v="CA-2013-168354"/>
    <x v="0"/>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s v="Rhode Island"/>
    <n v="2908"/>
    <s v="East"/>
    <s v="OFF-BI-10004826"/>
    <s v="Office Supplies"/>
    <s v="Binders"/>
    <s v="JM Magazine Binder"/>
    <n v="49.53"/>
    <n v="3"/>
    <n v="0"/>
    <n v="23.774400000000004"/>
  </r>
  <r>
    <n v="2024"/>
    <s v="CA-2013-168354"/>
    <x v="0"/>
    <x v="251"/>
    <d v="2013-09-22T00:00:00"/>
    <s v="First Class"/>
    <s v="RH-19510"/>
    <s v="Rick Huthwaite"/>
    <s v="Home Office"/>
    <s v="United States"/>
    <s v="Providence"/>
    <s v="Rhode Island"/>
    <n v="2908"/>
    <s v="East"/>
    <s v="FUR-CH-10004675"/>
    <s v="Furniture"/>
    <s v="Chairs"/>
    <s v="Lifetime Advantage Folding Chairs, 4/Carton"/>
    <n v="872.32"/>
    <n v="4"/>
    <n v="0"/>
    <n v="244.24959999999999"/>
  </r>
  <r>
    <n v="2025"/>
    <s v="US-2014-111241"/>
    <x v="3"/>
    <x v="648"/>
    <d v="2014-08-23T00:00:00"/>
    <s v="Second Class"/>
    <s v="GM-14500"/>
    <s v="Gene McClure"/>
    <s v="Consumer"/>
    <s v="United States"/>
    <s v="Fresno"/>
    <s v="California"/>
    <n v="93727"/>
    <s v="West"/>
    <s v="OFF-BI-10002867"/>
    <s v="Office Supplies"/>
    <s v="Binders"/>
    <s v="GBC Recycled Regency Composition Covers"/>
    <n v="239.12000000000003"/>
    <n v="5"/>
    <n v="0.2"/>
    <n v="77.71399999999997"/>
  </r>
  <r>
    <n v="2026"/>
    <s v="CA-2012-114237"/>
    <x v="1"/>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3-113516"/>
    <x v="0"/>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3-113516"/>
    <x v="0"/>
    <x v="162"/>
    <d v="2013-09-11T00:00:00"/>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2-117961"/>
    <x v="1"/>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2-117961"/>
    <x v="1"/>
    <x v="650"/>
    <d v="2012-11-30T00:00:00"/>
    <s v="Standard Class"/>
    <s v="GP-14740"/>
    <s v="Guy Phonely"/>
    <s v="Corporate"/>
    <s v="United States"/>
    <s v="Leominster"/>
    <s v="Massachusetts"/>
    <n v="1453"/>
    <s v="East"/>
    <s v="OFF-ST-10001172"/>
    <s v="Office Supplies"/>
    <s v="Storage"/>
    <s v="Tennsco Lockers, Sand"/>
    <n v="104.9"/>
    <n v="5"/>
    <n v="0"/>
    <n v="25.175999999999998"/>
  </r>
  <r>
    <n v="2031"/>
    <s v="CA-2012-117961"/>
    <x v="1"/>
    <x v="650"/>
    <d v="2012-11-30T00:00:00"/>
    <s v="Standard Class"/>
    <s v="GP-14740"/>
    <s v="Guy Phonely"/>
    <s v="Corporate"/>
    <s v="United States"/>
    <s v="Leominster"/>
    <s v="Massachusetts"/>
    <n v="1453"/>
    <s v="East"/>
    <s v="OFF-BI-10003707"/>
    <s v="Office Supplies"/>
    <s v="Binders"/>
    <s v="Aluminum Screw Posts"/>
    <n v="61.04"/>
    <n v="4"/>
    <n v="0"/>
    <n v="30.52"/>
  </r>
  <r>
    <n v="2032"/>
    <s v="CA-2012-117961"/>
    <x v="1"/>
    <x v="650"/>
    <d v="2012-11-30T00:00:00"/>
    <s v="Standard Class"/>
    <s v="GP-14740"/>
    <s v="Guy Phonely"/>
    <s v="Corporate"/>
    <s v="United States"/>
    <s v="Leominster"/>
    <s v="Massachusetts"/>
    <n v="1453"/>
    <s v="East"/>
    <s v="OFF-PA-10001274"/>
    <s v="Office Supplies"/>
    <s v="Paper"/>
    <s v="Loose Memo Sheets"/>
    <n v="10.95"/>
    <n v="3"/>
    <n v="0"/>
    <n v="5.1464999999999996"/>
  </r>
  <r>
    <n v="2033"/>
    <s v="CA-2013-128923"/>
    <x v="0"/>
    <x v="10"/>
    <d v="2013-12-14T00:00:00"/>
    <s v="Standard Class"/>
    <s v="GB-14530"/>
    <s v="George Bell"/>
    <s v="Corporate"/>
    <s v="United States"/>
    <s v="Fort Worth"/>
    <s v="Texas"/>
    <n v="76106"/>
    <s v="Central"/>
    <s v="OFF-PA-10002250"/>
    <s v="Office Supplies"/>
    <s v="Paper"/>
    <s v="Things To Do Today Pad"/>
    <n v="9.3920000000000012"/>
    <n v="2"/>
    <n v="0.2"/>
    <n v="3.2871999999999999"/>
  </r>
  <r>
    <n v="2034"/>
    <s v="CA-2013-128923"/>
    <x v="0"/>
    <x v="10"/>
    <d v="2013-12-14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4-162481"/>
    <x v="3"/>
    <x v="145"/>
    <d v="2014-09-30T00:00:00"/>
    <s v="Standard Class"/>
    <s v="CT-11995"/>
    <s v="Carol Triggs"/>
    <s v="Consumer"/>
    <s v="United States"/>
    <s v="Rochester"/>
    <s v="Minnesota"/>
    <n v="55901"/>
    <s v="Central"/>
    <s v="OFF-BI-10002976"/>
    <s v="Office Supplies"/>
    <s v="Binders"/>
    <s v="ACCOHIDE Binder by Acco"/>
    <n v="8.26"/>
    <n v="2"/>
    <n v="0"/>
    <n v="3.8822000000000001"/>
  </r>
  <r>
    <n v="2036"/>
    <s v="CA-2014-162481"/>
    <x v="3"/>
    <x v="145"/>
    <d v="2014-09-30T00:00:00"/>
    <s v="Standard Class"/>
    <s v="CT-11995"/>
    <s v="Carol Triggs"/>
    <s v="Consumer"/>
    <s v="United States"/>
    <s v="Rochester"/>
    <s v="Minnesota"/>
    <n v="55901"/>
    <s v="Central"/>
    <s v="FUR-CH-10003061"/>
    <s v="Furniture"/>
    <s v="Chairs"/>
    <s v="Global Leather Task Chair, Black"/>
    <n v="269.96999999999997"/>
    <n v="3"/>
    <n v="0"/>
    <n v="51.294299999999964"/>
  </r>
  <r>
    <n v="2037"/>
    <s v="CA-2012-119214"/>
    <x v="1"/>
    <x v="651"/>
    <d v="2012-01-27T00:00:00"/>
    <s v="Standard Class"/>
    <s v="CW-11905"/>
    <s v="Carl Weiss"/>
    <s v="Home Office"/>
    <s v="United States"/>
    <s v="Bozeman"/>
    <s v="Montana"/>
    <n v="59715"/>
    <s v="West"/>
    <s v="OFF-PA-10002893"/>
    <s v="Office Supplies"/>
    <s v="Paper"/>
    <s v="Wirebound Service Call Books, 5 1/2&quot; x 4&quot;"/>
    <n v="29.04"/>
    <n v="3"/>
    <n v="0"/>
    <n v="13.9392"/>
  </r>
  <r>
    <n v="2038"/>
    <s v="CA-2012-119214"/>
    <x v="1"/>
    <x v="651"/>
    <d v="2012-01-27T00:00:00"/>
    <s v="Standard Class"/>
    <s v="CW-11905"/>
    <s v="Carl Weiss"/>
    <s v="Home Office"/>
    <s v="United States"/>
    <s v="Bozeman"/>
    <s v="Montana"/>
    <n v="59715"/>
    <s v="West"/>
    <s v="OFF-LA-10003077"/>
    <s v="Office Supplies"/>
    <s v="Labels"/>
    <s v="Avery 500"/>
    <n v="14.62"/>
    <n v="2"/>
    <n v="0"/>
    <n v="6.8713999999999995"/>
  </r>
  <r>
    <n v="2039"/>
    <s v="CA-2012-122287"/>
    <x v="1"/>
    <x v="652"/>
    <d v="2012-06-23T00:00:00"/>
    <s v="Standard Class"/>
    <s v="SN-20560"/>
    <s v="Skye Norling"/>
    <s v="Home Office"/>
    <s v="United States"/>
    <s v="Peoria"/>
    <s v="Arizona"/>
    <n v="85345"/>
    <s v="West"/>
    <s v="OFF-PA-10001661"/>
    <s v="Office Supplies"/>
    <s v="Paper"/>
    <s v="Xerox 1922"/>
    <n v="11.952000000000002"/>
    <n v="3"/>
    <n v="0.2"/>
    <n v="4.3326000000000002"/>
  </r>
  <r>
    <n v="2040"/>
    <s v="CA-2012-122287"/>
    <x v="1"/>
    <x v="652"/>
    <d v="2012-06-23T00:00:00"/>
    <s v="Standard Class"/>
    <s v="SN-20560"/>
    <s v="Skye Norling"/>
    <s v="Home Office"/>
    <s v="United States"/>
    <s v="Peoria"/>
    <s v="Arizona"/>
    <n v="85345"/>
    <s v="West"/>
    <s v="OFF-BI-10004656"/>
    <s v="Office Supplies"/>
    <s v="Binders"/>
    <s v="Peel &amp; Stick Add-On Corner Pockets"/>
    <n v="4.5360000000000014"/>
    <n v="7"/>
    <n v="0.7"/>
    <n v="-3.3263999999999996"/>
  </r>
  <r>
    <n v="2041"/>
    <s v="CA-2012-122287"/>
    <x v="1"/>
    <x v="652"/>
    <d v="2012-06-23T00:00:00"/>
    <s v="Standard Class"/>
    <s v="SN-20560"/>
    <s v="Skye Norling"/>
    <s v="Home Office"/>
    <s v="United States"/>
    <s v="Peoria"/>
    <s v="Arizona"/>
    <n v="85345"/>
    <s v="West"/>
    <s v="OFF-BI-10003707"/>
    <s v="Office Supplies"/>
    <s v="Binders"/>
    <s v="Aluminum Screw Posts"/>
    <n v="9.1560000000000006"/>
    <n v="2"/>
    <n v="0.7"/>
    <n v="-6.1039999999999974"/>
  </r>
  <r>
    <n v="2042"/>
    <s v="CA-2012-122287"/>
    <x v="1"/>
    <x v="652"/>
    <d v="2012-06-23T00:00:00"/>
    <s v="Standard Class"/>
    <s v="SN-20560"/>
    <s v="Skye Norling"/>
    <s v="Home Office"/>
    <s v="United States"/>
    <s v="Peoria"/>
    <s v="Arizona"/>
    <n v="85345"/>
    <s v="West"/>
    <s v="FUR-FU-10004973"/>
    <s v="Furniture"/>
    <s v="Furnishings"/>
    <s v="Flat Face Poster Frame"/>
    <n v="75.36"/>
    <n v="5"/>
    <n v="0.2"/>
    <n v="20.724000000000007"/>
  </r>
  <r>
    <n v="2043"/>
    <s v="CA-2012-104493"/>
    <x v="1"/>
    <x v="653"/>
    <d v="2012-10-08T00:00:00"/>
    <s v="Standard Class"/>
    <s v="EB-13705"/>
    <s v="Ed Braxton"/>
    <s v="Corporate"/>
    <s v="United States"/>
    <s v="San Diego"/>
    <s v="California"/>
    <n v="92105"/>
    <s v="West"/>
    <s v="OFF-BI-10004817"/>
    <s v="Office Supplies"/>
    <s v="Binders"/>
    <s v="GBC Personal VeloBind Strips"/>
    <n v="57.504000000000005"/>
    <n v="6"/>
    <n v="0.2"/>
    <n v="20.1264"/>
  </r>
  <r>
    <n v="2044"/>
    <s v="US-2014-158946"/>
    <x v="3"/>
    <x v="551"/>
    <d v="2014-11-24T00:00:00"/>
    <s v="Standard Class"/>
    <s v="JW-15220"/>
    <s v="Jane Waco"/>
    <s v="Corporate"/>
    <s v="United States"/>
    <s v="Lakewood"/>
    <s v="Ohio"/>
    <n v="44107"/>
    <s v="East"/>
    <s v="OFF-AR-10001860"/>
    <s v="Office Supplies"/>
    <s v="Art"/>
    <s v="BIC Liqua Brite Liner"/>
    <n v="38.864000000000004"/>
    <n v="7"/>
    <n v="0.2"/>
    <n v="7.7728000000000002"/>
  </r>
  <r>
    <n v="2045"/>
    <s v="CA-2011-129168"/>
    <x v="2"/>
    <x v="654"/>
    <d v="2011-08-23T00:00:00"/>
    <s v="Standard Class"/>
    <s v="KB-16585"/>
    <s v="Ken Black"/>
    <s v="Corporate"/>
    <s v="United States"/>
    <s v="Houston"/>
    <s v="Texas"/>
    <n v="77095"/>
    <s v="Central"/>
    <s v="OFF-PA-10001639"/>
    <s v="Office Supplies"/>
    <s v="Paper"/>
    <s v="Xerox 203"/>
    <n v="15.552000000000003"/>
    <n v="3"/>
    <n v="0.2"/>
    <n v="5.4432"/>
  </r>
  <r>
    <n v="2046"/>
    <s v="CA-2013-131835"/>
    <x v="0"/>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3-131835"/>
    <x v="0"/>
    <x v="19"/>
    <d v="2013-07-22T00:00:00"/>
    <s v="Standard Class"/>
    <s v="MC-17590"/>
    <s v="Matt Collister"/>
    <s v="Corporate"/>
    <s v="United States"/>
    <s v="Perth Amboy"/>
    <s v="New Jersey"/>
    <n v="8861"/>
    <s v="East"/>
    <s v="TEC-PH-10001760"/>
    <s v="Technology"/>
    <s v="Phones"/>
    <s v="Bose SoundLink Bluetooth Speaker"/>
    <n v="597"/>
    <n v="3"/>
    <n v="0"/>
    <n v="280.59000000000003"/>
  </r>
  <r>
    <n v="2048"/>
    <s v="CA-2013-131835"/>
    <x v="0"/>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2-142237"/>
    <x v="1"/>
    <x v="655"/>
    <d v="2012-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2-142237"/>
    <x v="1"/>
    <x v="655"/>
    <d v="2012-07-13T00:00:00"/>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2-142237"/>
    <x v="1"/>
    <x v="655"/>
    <d v="2012-07-13T00:00:00"/>
    <s v="First Class"/>
    <s v="CK-12595"/>
    <s v="Clytie Kelty"/>
    <s v="Consumer"/>
    <s v="United States"/>
    <s v="Philadelphia"/>
    <s v="Pennsylvania"/>
    <n v="19134"/>
    <s v="East"/>
    <s v="OFF-BI-10003669"/>
    <s v="Office Supplies"/>
    <s v="Binders"/>
    <s v="3M Organizer Strips"/>
    <n v="6.4800000000000013"/>
    <n v="4"/>
    <n v="0.7"/>
    <n v="-4.7519999999999989"/>
  </r>
  <r>
    <n v="2052"/>
    <s v="CA-2012-142237"/>
    <x v="1"/>
    <x v="655"/>
    <d v="2012-07-13T00:00:00"/>
    <s v="First Class"/>
    <s v="CK-12595"/>
    <s v="Clytie Kelty"/>
    <s v="Consumer"/>
    <s v="United States"/>
    <s v="Philadelphia"/>
    <s v="Pennsylvania"/>
    <n v="19134"/>
    <s v="East"/>
    <s v="FUR-CH-10003833"/>
    <s v="Furniture"/>
    <s v="Chairs"/>
    <s v="Novimex Fabric Task Chair"/>
    <n v="341.48799999999994"/>
    <n v="8"/>
    <n v="0.3"/>
    <n v="-73.175999999999988"/>
  </r>
  <r>
    <n v="2053"/>
    <s v="CA-2012-142237"/>
    <x v="1"/>
    <x v="655"/>
    <d v="2012-07-13T00:00:00"/>
    <s v="First Class"/>
    <s v="CK-12595"/>
    <s v="Clytie Kelty"/>
    <s v="Consumer"/>
    <s v="United States"/>
    <s v="Philadelphia"/>
    <s v="Pennsylvania"/>
    <n v="19134"/>
    <s v="East"/>
    <s v="OFF-AR-10003732"/>
    <s v="Office Supplies"/>
    <s v="Art"/>
    <s v="Newell 333"/>
    <n v="11.12"/>
    <n v="5"/>
    <n v="0.2"/>
    <n v="0.83399999999999963"/>
  </r>
  <r>
    <n v="2054"/>
    <s v="CA-2012-142237"/>
    <x v="1"/>
    <x v="655"/>
    <d v="2012-07-13T00:00:00"/>
    <s v="First Class"/>
    <s v="CK-12595"/>
    <s v="Clytie Kelty"/>
    <s v="Consumer"/>
    <s v="United States"/>
    <s v="Philadelphia"/>
    <s v="Pennsylvania"/>
    <n v="19134"/>
    <s v="East"/>
    <s v="FUR-FU-10003142"/>
    <s v="Furniture"/>
    <s v="Furnishings"/>
    <s v="Master Big Foot Doorstop, Beige"/>
    <n v="25.344000000000001"/>
    <n v="6"/>
    <n v="0.2"/>
    <n v="3.4847999999999981"/>
  </r>
  <r>
    <n v="2055"/>
    <s v="CA-2013-136434"/>
    <x v="0"/>
    <x v="49"/>
    <d v="2013-12-08T00:00:00"/>
    <s v="Standard Class"/>
    <s v="RD-19480"/>
    <s v="Rick Duston"/>
    <s v="Consumer"/>
    <s v="United States"/>
    <s v="Richmond"/>
    <s v="Indiana"/>
    <n v="47374"/>
    <s v="Central"/>
    <s v="FUR-FU-10001196"/>
    <s v="Furniture"/>
    <s v="Furnishings"/>
    <s v="DAX Cubicle Frames - 8x10"/>
    <n v="17.309999999999999"/>
    <n v="3"/>
    <n v="0"/>
    <n v="5.1929999999999996"/>
  </r>
  <r>
    <n v="2056"/>
    <s v="CA-2014-120376"/>
    <x v="3"/>
    <x v="66"/>
    <d v="2014-12-26T00:00:00"/>
    <s v="First Class"/>
    <s v="TP-21130"/>
    <s v="Theone Pippenger"/>
    <s v="Consumer"/>
    <s v="United States"/>
    <s v="Detroit"/>
    <s v="Michigan"/>
    <n v="48227"/>
    <s v="Central"/>
    <s v="TEC-AC-10001114"/>
    <s v="Technology"/>
    <s v="Accessories"/>
    <s v="Microsoft Wireless Mobile Mouse 4000"/>
    <n v="199.95000000000002"/>
    <n v="5"/>
    <n v="0"/>
    <n v="63.983999999999988"/>
  </r>
  <r>
    <n v="2057"/>
    <s v="CA-2014-120376"/>
    <x v="3"/>
    <x v="66"/>
    <d v="2014-12-26T00:00:00"/>
    <s v="First Class"/>
    <s v="TP-21130"/>
    <s v="Theone Pippenger"/>
    <s v="Consumer"/>
    <s v="United States"/>
    <s v="Detroit"/>
    <s v="Michigan"/>
    <n v="48227"/>
    <s v="Central"/>
    <s v="FUR-CH-10002335"/>
    <s v="Furniture"/>
    <s v="Chairs"/>
    <s v="Hon GuestStacker Chair"/>
    <n v="1586.6899999999998"/>
    <n v="7"/>
    <n v="0"/>
    <n v="412.5394"/>
  </r>
  <r>
    <n v="2058"/>
    <s v="CA-2014-120376"/>
    <x v="3"/>
    <x v="66"/>
    <d v="2014-12-26T00:00:00"/>
    <s v="First Class"/>
    <s v="TP-21130"/>
    <s v="Theone Pippenger"/>
    <s v="Consumer"/>
    <s v="United States"/>
    <s v="Detroit"/>
    <s v="Michigan"/>
    <n v="48227"/>
    <s v="Central"/>
    <s v="TEC-AC-10000844"/>
    <s v="Technology"/>
    <s v="Accessories"/>
    <s v="Logitech Gaming G510s - Keyboard"/>
    <n v="84.99"/>
    <n v="1"/>
    <n v="0"/>
    <n v="30.596399999999996"/>
  </r>
  <r>
    <n v="2059"/>
    <s v="CA-2014-120376"/>
    <x v="3"/>
    <x v="66"/>
    <d v="2014-12-26T00:00:00"/>
    <s v="First Class"/>
    <s v="TP-21130"/>
    <s v="Theone Pippenger"/>
    <s v="Consumer"/>
    <s v="United States"/>
    <s v="Detroit"/>
    <s v="Michigan"/>
    <n v="48227"/>
    <s v="Central"/>
    <s v="FUR-TA-10004534"/>
    <s v="Furniture"/>
    <s v="Tables"/>
    <s v="Bevis 44 x 96 Conference Tables"/>
    <n v="411.8"/>
    <n v="2"/>
    <n v="0"/>
    <n v="70.005999999999972"/>
  </r>
  <r>
    <n v="2060"/>
    <s v="CA-2011-106439"/>
    <x v="2"/>
    <x v="656"/>
    <d v="2011-11-04T00:00:00"/>
    <s v="Standard Class"/>
    <s v="GG-14650"/>
    <s v="Greg Guthrie"/>
    <s v="Corporate"/>
    <s v="United States"/>
    <s v="Los Angeles"/>
    <s v="California"/>
    <n v="90049"/>
    <s v="West"/>
    <s v="OFF-FA-10002975"/>
    <s v="Office Supplies"/>
    <s v="Fasteners"/>
    <s v="Staples"/>
    <n v="11.34"/>
    <n v="3"/>
    <n v="0"/>
    <n v="5.2164000000000001"/>
  </r>
  <r>
    <n v="2061"/>
    <s v="CA-2011-106439"/>
    <x v="2"/>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1-106439"/>
    <x v="2"/>
    <x v="656"/>
    <d v="2011-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1-106439"/>
    <x v="2"/>
    <x v="656"/>
    <d v="2011-11-04T00:00:00"/>
    <s v="Standard Class"/>
    <s v="GG-14650"/>
    <s v="Greg Guthrie"/>
    <s v="Corporate"/>
    <s v="United States"/>
    <s v="Los Angeles"/>
    <s v="California"/>
    <n v="90049"/>
    <s v="West"/>
    <s v="OFF-PA-10000477"/>
    <s v="Office Supplies"/>
    <s v="Paper"/>
    <s v="Xerox 1952"/>
    <n v="64.740000000000009"/>
    <n v="13"/>
    <n v="0"/>
    <n v="30.427800000000005"/>
  </r>
  <r>
    <n v="2064"/>
    <s v="CA-2011-106439"/>
    <x v="2"/>
    <x v="656"/>
    <d v="2011-11-04T00:00:00"/>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1-106439"/>
    <x v="2"/>
    <x v="656"/>
    <d v="2011-11-04T00:00:00"/>
    <s v="Standard Class"/>
    <s v="GG-14650"/>
    <s v="Greg Guthrie"/>
    <s v="Corporate"/>
    <s v="United States"/>
    <s v="Los Angeles"/>
    <s v="California"/>
    <n v="90049"/>
    <s v="West"/>
    <s v="OFF-ST-10001963"/>
    <s v="Office Supplies"/>
    <s v="Storage"/>
    <s v="Tennsco Regal Shelving Units"/>
    <n v="405.64"/>
    <n v="4"/>
    <n v="0"/>
    <n v="12.169199999999989"/>
  </r>
  <r>
    <n v="2066"/>
    <s v="CA-2011-106439"/>
    <x v="2"/>
    <x v="656"/>
    <d v="2011-11-04T00:00:00"/>
    <s v="Standard Class"/>
    <s v="GG-14650"/>
    <s v="Greg Guthrie"/>
    <s v="Corporate"/>
    <s v="United States"/>
    <s v="Los Angeles"/>
    <s v="California"/>
    <n v="90049"/>
    <s v="West"/>
    <s v="FUR-CH-10003833"/>
    <s v="Furniture"/>
    <s v="Chairs"/>
    <s v="Novimex Fabric Task Chair"/>
    <n v="146.352"/>
    <n v="3"/>
    <n v="0.2"/>
    <n v="-9.1470000000000056"/>
  </r>
  <r>
    <n v="2067"/>
    <s v="CA-2011-106439"/>
    <x v="2"/>
    <x v="656"/>
    <d v="2011-11-04T00:00:00"/>
    <s v="Standard Class"/>
    <s v="GG-14650"/>
    <s v="Greg Guthrie"/>
    <s v="Corporate"/>
    <s v="United States"/>
    <s v="Los Angeles"/>
    <s v="California"/>
    <n v="90049"/>
    <s v="West"/>
    <s v="TEC-AC-10004568"/>
    <s v="Technology"/>
    <s v="Accessories"/>
    <s v="Maxell LTO Ultrium - 800 GB"/>
    <n v="251.91"/>
    <n v="9"/>
    <n v="0"/>
    <n v="47.862899999999982"/>
  </r>
  <r>
    <n v="2068"/>
    <s v="CA-2011-106439"/>
    <x v="2"/>
    <x v="656"/>
    <d v="2011-11-04T00:00:00"/>
    <s v="Standard Class"/>
    <s v="GG-14650"/>
    <s v="Greg Guthrie"/>
    <s v="Corporate"/>
    <s v="United States"/>
    <s v="Los Angeles"/>
    <s v="California"/>
    <n v="90049"/>
    <s v="West"/>
    <s v="OFF-AR-10001419"/>
    <s v="Office Supplies"/>
    <s v="Art"/>
    <s v="Newell 325"/>
    <n v="12.39"/>
    <n v="3"/>
    <n v="0"/>
    <n v="3.7169999999999996"/>
  </r>
  <r>
    <n v="2069"/>
    <s v="CA-2012-133452"/>
    <x v="1"/>
    <x v="657"/>
    <d v="2012-04-19T00:00:00"/>
    <s v="Standard Class"/>
    <s v="ZC-21910"/>
    <s v="Zuschuss Carroll"/>
    <s v="Consumer"/>
    <s v="United States"/>
    <s v="Pomona"/>
    <s v="California"/>
    <n v="91767"/>
    <s v="West"/>
    <s v="TEC-AC-10002800"/>
    <s v="Technology"/>
    <s v="Accessories"/>
    <s v="Plantronics Audio 478 Stereo USB Headset"/>
    <n v="199.96"/>
    <n v="4"/>
    <n v="0"/>
    <n v="69.98599999999999"/>
  </r>
  <r>
    <n v="2070"/>
    <s v="CA-2012-133452"/>
    <x v="1"/>
    <x v="657"/>
    <d v="2012-04-19T00:00:00"/>
    <s v="Standard Class"/>
    <s v="ZC-21910"/>
    <s v="Zuschuss Carroll"/>
    <s v="Consumer"/>
    <s v="United States"/>
    <s v="Pomona"/>
    <s v="California"/>
    <n v="91767"/>
    <s v="West"/>
    <s v="FUR-TA-10003954"/>
    <s v="Furniture"/>
    <s v="Tables"/>
    <s v="Hon 94000 Series Round Tables"/>
    <n v="710.83200000000011"/>
    <n v="3"/>
    <n v="0.2"/>
    <n v="-97.739399999999989"/>
  </r>
  <r>
    <n v="2071"/>
    <s v="CA-2013-146521"/>
    <x v="0"/>
    <x v="658"/>
    <d v="2013-07-24T00:00:00"/>
    <s v="Second Class"/>
    <s v="CC-12610"/>
    <s v="Corey Catlett"/>
    <s v="Corporate"/>
    <s v="United States"/>
    <s v="Philadelphia"/>
    <s v="Pennsylvania"/>
    <n v="19134"/>
    <s v="East"/>
    <s v="OFF-BI-10000301"/>
    <s v="Office Supplies"/>
    <s v="Binders"/>
    <s v="GBC Instant Report Kit"/>
    <n v="1.9410000000000003"/>
    <n v="1"/>
    <n v="0.7"/>
    <n v="-1.294"/>
  </r>
  <r>
    <n v="2072"/>
    <s v="US-2014-110996"/>
    <x v="3"/>
    <x v="225"/>
    <d v="2014-11-26T00:00:00"/>
    <s v="Standard Class"/>
    <s v="KA-16525"/>
    <s v="Kelly Andreada"/>
    <s v="Consumer"/>
    <s v="United States"/>
    <s v="Ontario"/>
    <s v="California"/>
    <n v="91761"/>
    <s v="West"/>
    <s v="FUR-CH-10003956"/>
    <s v="Furniture"/>
    <s v="Chairs"/>
    <s v="Novimex High-Tech Fabric Mesh Task Chair"/>
    <n v="283.92"/>
    <n v="5"/>
    <n v="0.2"/>
    <n v="-46.137000000000029"/>
  </r>
  <r>
    <n v="2073"/>
    <s v="CA-2013-129693"/>
    <x v="0"/>
    <x v="491"/>
    <d v="2013-12-03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4-122504"/>
    <x v="3"/>
    <x v="659"/>
    <d v="2014-11-13T00:00:00"/>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4-122504"/>
    <x v="3"/>
    <x v="659"/>
    <d v="2014-11-13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1-131051"/>
    <x v="2"/>
    <x v="588"/>
    <d v="2011-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4-140676"/>
    <x v="3"/>
    <x v="510"/>
    <d v="2014-09-16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4-140676"/>
    <x v="3"/>
    <x v="510"/>
    <d v="2014-09-16T00:00:00"/>
    <s v="First Class"/>
    <s v="BF-11080"/>
    <s v="Bart Folk"/>
    <s v="Consumer"/>
    <s v="United States"/>
    <s v="Baltimore"/>
    <s v="Maryland"/>
    <n v="21215"/>
    <s v="East"/>
    <s v="OFF-AP-10000358"/>
    <s v="Office Supplies"/>
    <s v="Appliances"/>
    <s v="Fellowes Basic Home/Office Series Surge Protectors"/>
    <n v="90.86"/>
    <n v="7"/>
    <n v="0"/>
    <n v="26.349399999999992"/>
  </r>
  <r>
    <n v="2079"/>
    <s v="CA-2014-140676"/>
    <x v="3"/>
    <x v="510"/>
    <d v="2014-09-16T00:00:00"/>
    <s v="First Class"/>
    <s v="BF-11080"/>
    <s v="Bart Folk"/>
    <s v="Consumer"/>
    <s v="United States"/>
    <s v="Baltimore"/>
    <s v="Maryland"/>
    <n v="21215"/>
    <s v="East"/>
    <s v="OFF-PA-10004243"/>
    <s v="Office Supplies"/>
    <s v="Paper"/>
    <s v="Xerox 1939"/>
    <n v="94.85"/>
    <n v="5"/>
    <n v="0"/>
    <n v="45.527999999999992"/>
  </r>
  <r>
    <n v="2080"/>
    <s v="CA-2012-120103"/>
    <x v="1"/>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2-120103"/>
    <x v="1"/>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2-120103"/>
    <x v="1"/>
    <x v="100"/>
    <d v="2012-12-29T00:00:00"/>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4-104647"/>
    <x v="3"/>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1-110352"/>
    <x v="2"/>
    <x v="533"/>
    <d v="2011-11-29T00:00:00"/>
    <s v="Standard Class"/>
    <s v="ED-13885"/>
    <s v="Emily Ducich"/>
    <s v="Home Office"/>
    <s v="United States"/>
    <s v="Houston"/>
    <s v="Texas"/>
    <n v="77036"/>
    <s v="Central"/>
    <s v="OFF-LA-10003923"/>
    <s v="Office Supplies"/>
    <s v="Labels"/>
    <s v="Alphabetical Labels for Top Tab Filing"/>
    <n v="23.680000000000003"/>
    <n v="2"/>
    <n v="0.2"/>
    <n v="8.879999999999999"/>
  </r>
  <r>
    <n v="2085"/>
    <s v="CA-2013-140501"/>
    <x v="0"/>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3-140501"/>
    <x v="0"/>
    <x v="661"/>
    <d v="2013-06-29T00:00:00"/>
    <s v="Standard Class"/>
    <s v="IM-15070"/>
    <s v="Irene Maddox"/>
    <s v="Consumer"/>
    <s v="United States"/>
    <s v="New York City"/>
    <s v="New York"/>
    <n v="10009"/>
    <s v="East"/>
    <s v="OFF-LA-10000248"/>
    <s v="Office Supplies"/>
    <s v="Labels"/>
    <s v="Avery 52"/>
    <n v="18.45"/>
    <n v="5"/>
    <n v="0"/>
    <n v="8.6715"/>
  </r>
  <r>
    <n v="2087"/>
    <s v="CA-2013-140501"/>
    <x v="0"/>
    <x v="661"/>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3-140501"/>
    <x v="0"/>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3-140501"/>
    <x v="0"/>
    <x v="661"/>
    <d v="2013-06-29T00:00:00"/>
    <s v="Standard Class"/>
    <s v="IM-15070"/>
    <s v="Irene Maddox"/>
    <s v="Consumer"/>
    <s v="United States"/>
    <s v="New York City"/>
    <s v="New York"/>
    <n v="10009"/>
    <s v="East"/>
    <s v="OFF-FA-10004076"/>
    <s v="Office Supplies"/>
    <s v="Fasteners"/>
    <s v="Translucent Push Pins by OIC"/>
    <n v="3.96"/>
    <n v="2"/>
    <n v="0"/>
    <n v="1.4651999999999998"/>
  </r>
  <r>
    <n v="2090"/>
    <s v="CA-2012-139290"/>
    <x v="1"/>
    <x v="662"/>
    <d v="2012-10-30T00:00:00"/>
    <s v="Standard Class"/>
    <s v="MY-17380"/>
    <s v="Maribeth Yedwab"/>
    <s v="Corporate"/>
    <s v="United States"/>
    <s v="Rancho Cucamonga"/>
    <s v="California"/>
    <n v="91730"/>
    <s v="West"/>
    <s v="OFF-LA-10004008"/>
    <s v="Office Supplies"/>
    <s v="Labels"/>
    <s v="Avery 507"/>
    <n v="5.76"/>
    <n v="2"/>
    <n v="0"/>
    <n v="2.6495999999999995"/>
  </r>
  <r>
    <n v="2091"/>
    <s v="CA-2014-166142"/>
    <x v="3"/>
    <x v="663"/>
    <d v="2014-07-20T00:00:00"/>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4-166142"/>
    <x v="3"/>
    <x v="663"/>
    <d v="2014-07-20T00:00:00"/>
    <s v="Standard Class"/>
    <s v="MM-17260"/>
    <s v="Magdelene Morse"/>
    <s v="Consumer"/>
    <s v="United States"/>
    <s v="Wilmington"/>
    <s v="Delaware"/>
    <n v="19805"/>
    <s v="East"/>
    <s v="FUR-TA-10004607"/>
    <s v="Furniture"/>
    <s v="Tables"/>
    <s v="Hon 2111 Invitation Series Straight Table"/>
    <n v="310.44300000000004"/>
    <n v="3"/>
    <n v="0.3"/>
    <n v="-48.783900000000031"/>
  </r>
  <r>
    <n v="2093"/>
    <s v="CA-2011-145926"/>
    <x v="2"/>
    <x v="664"/>
    <d v="2011-11-21T00:00:00"/>
    <s v="Standard Class"/>
    <s v="MP-17470"/>
    <s v="Mark Packer"/>
    <s v="Home Office"/>
    <s v="United States"/>
    <s v="Moorhead"/>
    <s v="Minnesota"/>
    <n v="56560"/>
    <s v="Central"/>
    <s v="FUR-CH-10004289"/>
    <s v="Furniture"/>
    <s v="Chairs"/>
    <s v="Global Super Steno Chair"/>
    <n v="479.90000000000003"/>
    <n v="5"/>
    <n v="0"/>
    <n v="81.58299999999997"/>
  </r>
  <r>
    <n v="2094"/>
    <s v="CA-2012-149678"/>
    <x v="1"/>
    <x v="657"/>
    <d v="2012-04-15T00:00:00"/>
    <s v="Second Class"/>
    <s v="AW-10840"/>
    <s v="Anthony Witt"/>
    <s v="Consumer"/>
    <s v="United States"/>
    <s v="Farmington"/>
    <s v="New Mexico"/>
    <n v="87401"/>
    <s v="West"/>
    <s v="OFF-SU-10004498"/>
    <s v="Office Supplies"/>
    <s v="Supplies"/>
    <s v="Martin-Yale Premier Letter Opener"/>
    <n v="12.88"/>
    <n v="1"/>
    <n v="0"/>
    <n v="0.38640000000000008"/>
  </r>
  <r>
    <n v="2095"/>
    <s v="US-2012-164357"/>
    <x v="1"/>
    <x v="665"/>
    <d v="2012-11-29T00:00:00"/>
    <s v="Standard Class"/>
    <s v="SF-20065"/>
    <s v="Sandra Flanagan"/>
    <s v="Consumer"/>
    <s v="United States"/>
    <s v="Wilmington"/>
    <s v="North Carolina"/>
    <n v="28403"/>
    <s v="South"/>
    <s v="OFF-AR-10001177"/>
    <s v="Office Supplies"/>
    <s v="Art"/>
    <s v="Newell 349"/>
    <n v="13.120000000000001"/>
    <n v="5"/>
    <n v="0.2"/>
    <n v="1.4759999999999982"/>
  </r>
  <r>
    <n v="2096"/>
    <s v="US-2013-146570"/>
    <x v="0"/>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3-146570"/>
    <x v="0"/>
    <x v="666"/>
    <d v="2013-05-21T00:00:00"/>
    <s v="Standard Class"/>
    <s v="SN-20710"/>
    <s v="Steve Nguyen"/>
    <s v="Home Office"/>
    <s v="United States"/>
    <s v="Jackson"/>
    <s v="Mississippi"/>
    <n v="39212"/>
    <s v="South"/>
    <s v="OFF-AR-10004602"/>
    <s v="Office Supplies"/>
    <s v="Art"/>
    <s v="Boston KS Multi-Size Manual Pencil Sharpener"/>
    <n v="91.96"/>
    <n v="4"/>
    <n v="0"/>
    <n v="25.748800000000003"/>
  </r>
  <r>
    <n v="2098"/>
    <s v="US-2013-146570"/>
    <x v="0"/>
    <x v="666"/>
    <d v="2013-05-21T00:00:00"/>
    <s v="Standard Class"/>
    <s v="SN-20710"/>
    <s v="Steve Nguyen"/>
    <s v="Home Office"/>
    <s v="United States"/>
    <s v="Jackson"/>
    <s v="Mississippi"/>
    <n v="39212"/>
    <s v="South"/>
    <s v="OFF-AR-10003856"/>
    <s v="Office Supplies"/>
    <s v="Art"/>
    <s v="Newell 344"/>
    <n v="8.34"/>
    <n v="3"/>
    <n v="0"/>
    <n v="2.1683999999999997"/>
  </r>
  <r>
    <n v="2099"/>
    <s v="CA-2014-124401"/>
    <x v="3"/>
    <x v="210"/>
    <d v="2014-09-13T00:00:00"/>
    <s v="Standard Class"/>
    <s v="RD-19900"/>
    <s v="Ruben Dartt"/>
    <s v="Consumer"/>
    <s v="United States"/>
    <s v="Portland"/>
    <s v="Oregon"/>
    <n v="97206"/>
    <s v="West"/>
    <s v="OFF-ST-10000649"/>
    <s v="Office Supplies"/>
    <s v="Storage"/>
    <s v="Hanging Personal Folder File"/>
    <n v="37.68"/>
    <n v="3"/>
    <n v="0.2"/>
    <n v="2.3550000000000022"/>
  </r>
  <r>
    <n v="2100"/>
    <s v="CA-2014-124401"/>
    <x v="3"/>
    <x v="210"/>
    <d v="2014-09-13T00:00:00"/>
    <s v="Standard Class"/>
    <s v="RD-19900"/>
    <s v="Ruben Dartt"/>
    <s v="Consumer"/>
    <s v="United States"/>
    <s v="Portland"/>
    <s v="Oregon"/>
    <n v="97206"/>
    <s v="West"/>
    <s v="TEC-AC-10002926"/>
    <s v="Technology"/>
    <s v="Accessories"/>
    <s v="Logitech Wireless Marathon Mouse M705"/>
    <n v="279.94400000000002"/>
    <n v="7"/>
    <n v="0.2"/>
    <n v="80.48390000000002"/>
  </r>
  <r>
    <n v="2101"/>
    <s v="US-2011-140116"/>
    <x v="2"/>
    <x v="418"/>
    <d v="2011-03-17T00:00:00"/>
    <s v="Standard Class"/>
    <s v="KT-16480"/>
    <s v="Kean Thornton"/>
    <s v="Consumer"/>
    <s v="United States"/>
    <s v="Denver"/>
    <s v="Colorado"/>
    <n v="80219"/>
    <s v="West"/>
    <s v="OFF-ST-10000078"/>
    <s v="Office Supplies"/>
    <s v="Storage"/>
    <s v="Tennsco 6- and 18-Compartment Lockers"/>
    <n v="636.40800000000013"/>
    <n v="3"/>
    <n v="0.2"/>
    <n v="-15.910200000000088"/>
  </r>
  <r>
    <n v="2102"/>
    <s v="US-2011-140116"/>
    <x v="2"/>
    <x v="418"/>
    <d v="2011-03-17T00:00:00"/>
    <s v="Standard Class"/>
    <s v="KT-16480"/>
    <s v="Kean Thornton"/>
    <s v="Consumer"/>
    <s v="United States"/>
    <s v="Denver"/>
    <s v="Colorado"/>
    <n v="80219"/>
    <s v="West"/>
    <s v="OFF-AR-10001044"/>
    <s v="Office Supplies"/>
    <s v="Art"/>
    <s v="BOSTON Ranger #55 Pencil Sharpener, Black"/>
    <n v="83.168000000000006"/>
    <n v="4"/>
    <n v="0.2"/>
    <n v="9.3563999999999936"/>
  </r>
  <r>
    <n v="2103"/>
    <s v="CA-2011-123295"/>
    <x v="2"/>
    <x v="667"/>
    <d v="2011-07-18T00:00:00"/>
    <s v="Same Day"/>
    <s v="AH-10120"/>
    <s v="Adrian Hane"/>
    <s v="Home Office"/>
    <s v="United States"/>
    <s v="Tucson"/>
    <s v="Arizona"/>
    <n v="85705"/>
    <s v="West"/>
    <s v="FUR-CH-10002372"/>
    <s v="Furniture"/>
    <s v="Chairs"/>
    <s v="Office Star - Ergonomically Designed Knee Chair"/>
    <n v="259.13600000000002"/>
    <n v="4"/>
    <n v="0.2"/>
    <n v="-25.913599999999988"/>
  </r>
  <r>
    <n v="2104"/>
    <s v="CA-2014-167101"/>
    <x v="3"/>
    <x v="668"/>
    <d v="2014-03-29T00:00:00"/>
    <s v="Second Class"/>
    <s v="BM-11650"/>
    <s v="Brian Moss"/>
    <s v="Corporate"/>
    <s v="United States"/>
    <s v="New York City"/>
    <s v="New York"/>
    <n v="10009"/>
    <s v="East"/>
    <s v="OFF-PA-10000357"/>
    <s v="Office Supplies"/>
    <s v="Paper"/>
    <s v="Xerox 1888"/>
    <n v="221.92"/>
    <n v="4"/>
    <n v="0"/>
    <n v="106.52159999999999"/>
  </r>
  <r>
    <n v="2105"/>
    <s v="CA-2014-167101"/>
    <x v="3"/>
    <x v="668"/>
    <d v="2014-03-29T00:00:00"/>
    <s v="Second Class"/>
    <s v="BM-11650"/>
    <s v="Brian Moss"/>
    <s v="Corporate"/>
    <s v="United States"/>
    <s v="New York City"/>
    <s v="New York"/>
    <n v="10009"/>
    <s v="East"/>
    <s v="TEC-AC-10001266"/>
    <s v="Technology"/>
    <s v="Accessories"/>
    <s v="Memorex Micro Travel Drive 8 GB"/>
    <n v="26"/>
    <n v="2"/>
    <n v="0"/>
    <n v="11.7"/>
  </r>
  <r>
    <n v="2106"/>
    <s v="US-2011-167633"/>
    <x v="2"/>
    <x v="587"/>
    <d v="2011-10-05T00:00:00"/>
    <s v="Standard Class"/>
    <s v="BW-11200"/>
    <s v="Ben Wallace"/>
    <s v="Consumer"/>
    <s v="United States"/>
    <s v="Boynton Beach"/>
    <s v="Florida"/>
    <n v="33437"/>
    <s v="South"/>
    <s v="OFF-PA-10004888"/>
    <s v="Office Supplies"/>
    <s v="Paper"/>
    <s v="Xerox 217"/>
    <n v="15.552000000000003"/>
    <n v="3"/>
    <n v="0.2"/>
    <n v="5.4432"/>
  </r>
  <r>
    <n v="2107"/>
    <s v="US-2011-152723"/>
    <x v="2"/>
    <x v="467"/>
    <d v="2011-09-26T00:00:00"/>
    <s v="Same Day"/>
    <s v="HG-14965"/>
    <s v="Henry Goldwyn"/>
    <s v="Corporate"/>
    <s v="United States"/>
    <s v="Mesquite"/>
    <s v="Texas"/>
    <n v="75150"/>
    <s v="Central"/>
    <s v="OFF-BI-10003460"/>
    <s v="Office Supplies"/>
    <s v="Binders"/>
    <s v="Acco 3-Hole Punch"/>
    <n v="0.87599999999999978"/>
    <n v="1"/>
    <n v="0.8"/>
    <n v="-1.4016000000000002"/>
  </r>
  <r>
    <n v="2108"/>
    <s v="CA-2012-164882"/>
    <x v="1"/>
    <x v="89"/>
    <d v="2012-10-31T00:00:00"/>
    <s v="Same Day"/>
    <s v="SG-20080"/>
    <s v="Sandra Glassco"/>
    <s v="Consumer"/>
    <s v="United States"/>
    <s v="Redlands"/>
    <s v="California"/>
    <n v="92374"/>
    <s v="West"/>
    <s v="OFF-PA-10000157"/>
    <s v="Office Supplies"/>
    <s v="Paper"/>
    <s v="Xerox 191"/>
    <n v="19.98"/>
    <n v="1"/>
    <n v="0"/>
    <n v="9.3905999999999992"/>
  </r>
  <r>
    <n v="2109"/>
    <s v="CA-2012-164882"/>
    <x v="1"/>
    <x v="89"/>
    <d v="2012-10-31T00:00:00"/>
    <s v="Same Day"/>
    <s v="SG-20080"/>
    <s v="Sandra Glassco"/>
    <s v="Consumer"/>
    <s v="United States"/>
    <s v="Redlands"/>
    <s v="California"/>
    <n v="92374"/>
    <s v="West"/>
    <s v="OFF-BI-10004519"/>
    <s v="Office Supplies"/>
    <s v="Binders"/>
    <s v="GBC DocuBind P100 Manual Binding Machine"/>
    <n v="398.35199999999998"/>
    <n v="3"/>
    <n v="0.2"/>
    <n v="124.48499999999999"/>
  </r>
  <r>
    <n v="2110"/>
    <s v="CA-2012-164882"/>
    <x v="1"/>
    <x v="89"/>
    <d v="2012-10-31T00:00:00"/>
    <s v="Same Day"/>
    <s v="SG-20080"/>
    <s v="Sandra Glassco"/>
    <s v="Consumer"/>
    <s v="United States"/>
    <s v="Redlands"/>
    <s v="California"/>
    <n v="92374"/>
    <s v="West"/>
    <s v="OFF-AR-10004272"/>
    <s v="Office Supplies"/>
    <s v="Art"/>
    <s v="Newell 308"/>
    <n v="5.04"/>
    <n v="3"/>
    <n v="0"/>
    <n v="1.2599999999999998"/>
  </r>
  <r>
    <n v="2111"/>
    <s v="CA-2012-164882"/>
    <x v="1"/>
    <x v="89"/>
    <d v="2012-10-31T00:00:00"/>
    <s v="Same Day"/>
    <s v="SG-20080"/>
    <s v="Sandra Glassco"/>
    <s v="Consumer"/>
    <s v="United States"/>
    <s v="Redlands"/>
    <s v="California"/>
    <n v="92374"/>
    <s v="West"/>
    <s v="OFF-FA-10000585"/>
    <s v="Office Supplies"/>
    <s v="Fasteners"/>
    <s v="OIC Bulk Pack Metal Binder Clips"/>
    <n v="17.450000000000003"/>
    <n v="5"/>
    <n v="0"/>
    <n v="8.0269999999999992"/>
  </r>
  <r>
    <n v="2112"/>
    <s v="CA-2012-164882"/>
    <x v="1"/>
    <x v="89"/>
    <d v="2012-10-31T00:00:00"/>
    <s v="Same Day"/>
    <s v="SG-20080"/>
    <s v="Sandra Glassco"/>
    <s v="Consumer"/>
    <s v="United States"/>
    <s v="Redlands"/>
    <s v="California"/>
    <n v="92374"/>
    <s v="West"/>
    <s v="FUR-CH-10004218"/>
    <s v="Furniture"/>
    <s v="Chairs"/>
    <s v="Global Fabric Manager's Chair, Dark Gray"/>
    <n v="323.13600000000002"/>
    <n v="4"/>
    <n v="0.2"/>
    <n v="20.196000000000012"/>
  </r>
  <r>
    <n v="2113"/>
    <s v="CA-2012-164882"/>
    <x v="1"/>
    <x v="89"/>
    <d v="2012-10-31T00:00:00"/>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2-164882"/>
    <x v="1"/>
    <x v="89"/>
    <d v="2012-10-31T00:00:00"/>
    <s v="Same Day"/>
    <s v="SG-20080"/>
    <s v="Sandra Glassco"/>
    <s v="Consumer"/>
    <s v="United States"/>
    <s v="Redlands"/>
    <s v="California"/>
    <n v="92374"/>
    <s v="West"/>
    <s v="TEC-PH-10001578"/>
    <s v="Technology"/>
    <s v="Phones"/>
    <s v="Polycom SoundStation2 EX Conference phone"/>
    <n v="1295.8400000000001"/>
    <n v="4"/>
    <n v="0.2"/>
    <n v="145.78199999999993"/>
  </r>
  <r>
    <n v="2115"/>
    <s v="CA-2012-164882"/>
    <x v="1"/>
    <x v="89"/>
    <d v="2012-10-31T00:00:00"/>
    <s v="Same Day"/>
    <s v="SG-20080"/>
    <s v="Sandra Glassco"/>
    <s v="Consumer"/>
    <s v="United States"/>
    <s v="Redlands"/>
    <s v="California"/>
    <n v="92374"/>
    <s v="West"/>
    <s v="OFF-ST-10003638"/>
    <s v="Office Supplies"/>
    <s v="Storage"/>
    <s v="Mobile Personal File Cube"/>
    <n v="46.84"/>
    <n v="2"/>
    <n v="0"/>
    <n v="12.646799999999999"/>
  </r>
  <r>
    <n v="2116"/>
    <s v="CA-2012-164882"/>
    <x v="1"/>
    <x v="89"/>
    <d v="2012-10-31T00:00:00"/>
    <s v="Same Day"/>
    <s v="SG-20080"/>
    <s v="Sandra Glassco"/>
    <s v="Consumer"/>
    <s v="United States"/>
    <s v="Redlands"/>
    <s v="California"/>
    <n v="92374"/>
    <s v="West"/>
    <s v="FUR-BO-10002213"/>
    <s v="Furniture"/>
    <s v="Bookcases"/>
    <s v="DMI Eclipse Executive Suite Bookcases"/>
    <n v="425.83300000000003"/>
    <n v="1"/>
    <n v="0.15"/>
    <n v="20.03919999999998"/>
  </r>
  <r>
    <n v="2117"/>
    <s v="CA-2012-159786"/>
    <x v="1"/>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3-130267"/>
    <x v="0"/>
    <x v="251"/>
    <d v="2013-09-24T00:00:00"/>
    <s v="Standard Class"/>
    <s v="SW-20245"/>
    <s v="Scot Wooten"/>
    <s v="Consumer"/>
    <s v="United States"/>
    <s v="Stockton"/>
    <s v="California"/>
    <n v="95207"/>
    <s v="West"/>
    <s v="OFF-PA-10002222"/>
    <s v="Office Supplies"/>
    <s v="Paper"/>
    <s v="Xerox Color Copier Paper, 11&quot; x 17&quot;, Ream"/>
    <n v="159.88"/>
    <n v="7"/>
    <n v="0"/>
    <n v="73.544799999999995"/>
  </r>
  <r>
    <n v="2119"/>
    <s v="CA-2014-155460"/>
    <x v="3"/>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4-155460"/>
    <x v="3"/>
    <x v="669"/>
    <d v="2014-04-16T00:00:00"/>
    <s v="First Class"/>
    <s v="RW-19630"/>
    <s v="Rob Williams"/>
    <s v="Corporate"/>
    <s v="United States"/>
    <s v="Seattle"/>
    <s v="Washington"/>
    <n v="98105"/>
    <s v="West"/>
    <s v="OFF-BI-10003091"/>
    <s v="Office Supplies"/>
    <s v="Binders"/>
    <s v="GBC DocuBind TL200 Manual Binding Machine"/>
    <n v="895.92"/>
    <n v="5"/>
    <n v="0.2"/>
    <n v="302.37299999999993"/>
  </r>
  <r>
    <n v="2121"/>
    <s v="US-2014-168690"/>
    <x v="3"/>
    <x v="363"/>
    <d v="2014-01-14T00:00:00"/>
    <s v="Standard Class"/>
    <s v="TS-21085"/>
    <s v="Thais Sissman"/>
    <s v="Consumer"/>
    <s v="United States"/>
    <s v="Ormond Beach"/>
    <s v="Florida"/>
    <n v="32174"/>
    <s v="South"/>
    <s v="OFF-BI-10000145"/>
    <s v="Office Supplies"/>
    <s v="Binders"/>
    <s v="Zipper Ring Binder Pockets"/>
    <n v="2.8080000000000007"/>
    <n v="3"/>
    <n v="0.7"/>
    <n v="-1.9656000000000002"/>
  </r>
  <r>
    <n v="2122"/>
    <s v="CA-2014-158246"/>
    <x v="3"/>
    <x v="45"/>
    <d v="2014-11-12T00:00:00"/>
    <s v="First Class"/>
    <s v="JB-15400"/>
    <s v="Jennifer Braxton"/>
    <s v="Corporate"/>
    <s v="United States"/>
    <s v="Sunnyvale"/>
    <s v="California"/>
    <n v="94086"/>
    <s v="West"/>
    <s v="FUR-CH-10003061"/>
    <s v="Furniture"/>
    <s v="Chairs"/>
    <s v="Global Leather Task Chair, Black"/>
    <n v="215.976"/>
    <n v="3"/>
    <n v="0.2"/>
    <n v="-2.6997000000000355"/>
  </r>
  <r>
    <n v="2123"/>
    <s v="CA-2014-167381"/>
    <x v="3"/>
    <x v="585"/>
    <d v="2014-09-25T00:00:00"/>
    <s v="Second Class"/>
    <s v="EH-14005"/>
    <s v="Erica Hernandez"/>
    <s v="Home Office"/>
    <s v="United States"/>
    <s v="Lansing"/>
    <s v="Michigan"/>
    <n v="48911"/>
    <s v="Central"/>
    <s v="FUR-BO-10001972"/>
    <s v="Furniture"/>
    <s v="Bookcases"/>
    <s v="O'Sullivan 4-Shelf Bookcase in Odessa Pine"/>
    <n v="241.96"/>
    <n v="2"/>
    <n v="0"/>
    <n v="41.133199999999988"/>
  </r>
  <r>
    <n v="2124"/>
    <s v="CA-2014-167381"/>
    <x v="3"/>
    <x v="585"/>
    <d v="2014-09-25T00:00:00"/>
    <s v="Second Class"/>
    <s v="EH-14005"/>
    <s v="Erica Hernandez"/>
    <s v="Home Office"/>
    <s v="United States"/>
    <s v="Lansing"/>
    <s v="Michigan"/>
    <n v="48911"/>
    <s v="Central"/>
    <s v="OFF-LA-10000134"/>
    <s v="Office Supplies"/>
    <s v="Labels"/>
    <s v="Avery 511"/>
    <n v="27.72"/>
    <n v="9"/>
    <n v="0"/>
    <n v="13.3056"/>
  </r>
  <r>
    <n v="2125"/>
    <s v="CA-2014-144862"/>
    <x v="3"/>
    <x v="96"/>
    <d v="2014-12-06T00:00:00"/>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4-144862"/>
    <x v="3"/>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1-126032"/>
    <x v="2"/>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2-134859"/>
    <x v="1"/>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2-134859"/>
    <x v="1"/>
    <x v="242"/>
    <d v="2012-10-09T00:00:00"/>
    <s v="Standard Class"/>
    <s v="JK-16120"/>
    <s v="Julie Kriz"/>
    <s v="Home Office"/>
    <s v="United States"/>
    <s v="Philadelphia"/>
    <s v="Pennsylvania"/>
    <n v="19134"/>
    <s v="East"/>
    <s v="OFF-PA-10001293"/>
    <s v="Office Supplies"/>
    <s v="Paper"/>
    <s v="Xerox 1946"/>
    <n v="20.736000000000004"/>
    <n v="4"/>
    <n v="0.2"/>
    <n v="7.2576000000000001"/>
  </r>
  <r>
    <n v="2130"/>
    <s v="US-2011-114188"/>
    <x v="2"/>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1-114188"/>
    <x v="2"/>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1-114188"/>
    <x v="2"/>
    <x v="671"/>
    <d v="2011-05-22T00:00:00"/>
    <s v="Second Class"/>
    <s v="RF-19345"/>
    <s v="Randy Ferguson"/>
    <s v="Corporate"/>
    <s v="United States"/>
    <s v="Dover"/>
    <s v="New Hampshire"/>
    <n v="3820"/>
    <s v="East"/>
    <s v="FUR-FU-10000076"/>
    <s v="Furniture"/>
    <s v="Furnishings"/>
    <s v="24-Hour Round Wall Clock"/>
    <n v="139.86000000000001"/>
    <n v="7"/>
    <n v="0"/>
    <n v="60.139800000000015"/>
  </r>
  <r>
    <n v="2133"/>
    <s v="CA-2012-156524"/>
    <x v="1"/>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2-122210"/>
    <x v="1"/>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2-122210"/>
    <x v="1"/>
    <x v="672"/>
    <d v="2012-12-04T00:00:00"/>
    <s v="Standard Class"/>
    <s v="WB-21850"/>
    <s v="William Brown"/>
    <s v="Consumer"/>
    <s v="United States"/>
    <s v="Philadelphia"/>
    <s v="Pennsylvania"/>
    <n v="19134"/>
    <s v="East"/>
    <s v="OFF-FA-10000053"/>
    <s v="Office Supplies"/>
    <s v="Fasteners"/>
    <s v="Revere Boxed Rubber Bands by Revere"/>
    <n v="10.584"/>
    <n v="7"/>
    <n v="0.2"/>
    <n v="-2.3813999999999993"/>
  </r>
  <r>
    <n v="2136"/>
    <s v="CA-2012-122210"/>
    <x v="1"/>
    <x v="672"/>
    <d v="2012-12-04T00:00:00"/>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2-156377"/>
    <x v="1"/>
    <x v="620"/>
    <d v="2013-01-05T00:00:00"/>
    <s v="Standard Class"/>
    <s v="TB-21625"/>
    <s v="Trudy Brown"/>
    <s v="Consumer"/>
    <s v="United States"/>
    <s v="Grand Prairie"/>
    <s v="Texas"/>
    <n v="75051"/>
    <s v="Central"/>
    <s v="FUR-FU-10002364"/>
    <s v="Furniture"/>
    <s v="Furnishings"/>
    <s v="Eldon Expressions Wood Desk Accessories, Oak"/>
    <n v="14.76"/>
    <n v="5"/>
    <n v="0.6"/>
    <n v="-11.439000000000004"/>
  </r>
  <r>
    <n v="2138"/>
    <s v="CA-2012-156377"/>
    <x v="1"/>
    <x v="620"/>
    <d v="2013-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4-157896"/>
    <x v="3"/>
    <x v="673"/>
    <d v="2014-11-17T00:00:00"/>
    <s v="Same Day"/>
    <s v="CB-12415"/>
    <s v="Christy Brittain"/>
    <s v="Consumer"/>
    <s v="United States"/>
    <s v="New York City"/>
    <s v="New York"/>
    <n v="10009"/>
    <s v="East"/>
    <s v="OFF-PA-10004092"/>
    <s v="Office Supplies"/>
    <s v="Paper"/>
    <s v="Tops Green Bar Computer Printout Paper"/>
    <n v="146.82"/>
    <n v="3"/>
    <n v="0"/>
    <n v="73.41"/>
  </r>
  <r>
    <n v="2140"/>
    <s v="CA-2011-159520"/>
    <x v="2"/>
    <x v="571"/>
    <d v="2011-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1-159520"/>
    <x v="2"/>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1-159520"/>
    <x v="2"/>
    <x v="571"/>
    <d v="2011-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3-155481"/>
    <x v="0"/>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3-155481"/>
    <x v="0"/>
    <x v="142"/>
    <d v="2013-09-06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3-155481"/>
    <x v="0"/>
    <x v="142"/>
    <d v="2013-09-06T00:00:00"/>
    <s v="Standard Class"/>
    <s v="DK-13225"/>
    <s v="Dean Katz"/>
    <s v="Corporate"/>
    <s v="United States"/>
    <s v="Philadelphia"/>
    <s v="Pennsylvania"/>
    <n v="19140"/>
    <s v="East"/>
    <s v="OFF-FA-10002780"/>
    <s v="Office Supplies"/>
    <s v="Fasteners"/>
    <s v="Staples"/>
    <n v="16.687999999999999"/>
    <n v="7"/>
    <n v="0.2"/>
    <n v="5.4235999999999995"/>
  </r>
  <r>
    <n v="2146"/>
    <s v="US-2013-152051"/>
    <x v="0"/>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3-152051"/>
    <x v="0"/>
    <x v="674"/>
    <d v="2013-06-30T00:00:00"/>
    <s v="Standard Class"/>
    <s v="TS-21160"/>
    <s v="Theresa Swint"/>
    <s v="Corporate"/>
    <s v="United States"/>
    <s v="York"/>
    <s v="Pennsylvania"/>
    <n v="17403"/>
    <s v="East"/>
    <s v="OFF-BI-10004781"/>
    <s v="Office Supplies"/>
    <s v="Binders"/>
    <s v="GBC Wire Binding Strips"/>
    <n v="38.088000000000001"/>
    <n v="4"/>
    <n v="0.7"/>
    <n v="-27.93119999999999"/>
  </r>
  <r>
    <n v="2148"/>
    <s v="US-2013-152051"/>
    <x v="0"/>
    <x v="674"/>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1-141607"/>
    <x v="2"/>
    <x v="432"/>
    <d v="2011-12-17T00:00:00"/>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4-102771"/>
    <x v="3"/>
    <x v="185"/>
    <d v="2014-04-06T00:00:00"/>
    <s v="Standard Class"/>
    <s v="DO-13435"/>
    <s v="Denny Ordway"/>
    <s v="Consumer"/>
    <s v="United States"/>
    <s v="New York City"/>
    <s v="New York"/>
    <n v="10035"/>
    <s v="East"/>
    <s v="TEC-PH-10001536"/>
    <s v="Technology"/>
    <s v="Phones"/>
    <s v="Spigen Samsung Galaxy S5 Case Wallet"/>
    <n v="84.949999999999989"/>
    <n v="5"/>
    <n v="0"/>
    <n v="22.086999999999996"/>
  </r>
  <r>
    <n v="2151"/>
    <s v="US-2014-139969"/>
    <x v="3"/>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1-167360"/>
    <x v="2"/>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2-123505"/>
    <x v="1"/>
    <x v="6"/>
    <d v="2012-11-26T00:00:00"/>
    <s v="Standard Class"/>
    <s v="AR-10540"/>
    <s v="Andy Reiter"/>
    <s v="Consumer"/>
    <s v="United States"/>
    <s v="Quincy"/>
    <s v="Massachusetts"/>
    <n v="2169"/>
    <s v="East"/>
    <s v="OFF-PA-10002586"/>
    <s v="Office Supplies"/>
    <s v="Paper"/>
    <s v="Xerox 1970"/>
    <n v="14.940000000000001"/>
    <n v="3"/>
    <n v="0"/>
    <n v="7.0218000000000007"/>
  </r>
  <r>
    <n v="2154"/>
    <s v="CA-2013-117282"/>
    <x v="0"/>
    <x v="216"/>
    <d v="2013-07-19T00:00:00"/>
    <s v="Standard Class"/>
    <s v="DR-12880"/>
    <s v="Dan Reichenbach"/>
    <s v="Corporate"/>
    <s v="United States"/>
    <s v="New York City"/>
    <s v="New York"/>
    <n v="10009"/>
    <s v="East"/>
    <s v="OFF-BI-10004094"/>
    <s v="Office Supplies"/>
    <s v="Binders"/>
    <s v="GBC Standard Plastic Binding Systems Combs"/>
    <n v="14.16"/>
    <n v="2"/>
    <n v="0.2"/>
    <n v="5.133"/>
  </r>
  <r>
    <n v="2155"/>
    <s v="US-2013-120460"/>
    <x v="0"/>
    <x v="567"/>
    <d v="2013-05-06T00:00:00"/>
    <s v="Standard Class"/>
    <s v="BF-11170"/>
    <s v="Ben Ferrer"/>
    <s v="Home Office"/>
    <s v="United States"/>
    <s v="Dallas"/>
    <s v="Texas"/>
    <n v="75081"/>
    <s v="Central"/>
    <s v="FUR-FU-10004973"/>
    <s v="Furniture"/>
    <s v="Furnishings"/>
    <s v="Flat Face Poster Frame"/>
    <n v="22.608000000000001"/>
    <n v="3"/>
    <n v="0.6"/>
    <n v="-10.173599999999997"/>
  </r>
  <r>
    <n v="2156"/>
    <s v="CA-2013-111115"/>
    <x v="0"/>
    <x v="197"/>
    <d v="2013-07-28T00:00:00"/>
    <s v="Second Class"/>
    <s v="LB-16735"/>
    <s v="Larry Blacks"/>
    <s v="Consumer"/>
    <s v="United States"/>
    <s v="Los Angeles"/>
    <s v="California"/>
    <n v="90032"/>
    <s v="West"/>
    <s v="OFF-FA-10000624"/>
    <s v="Office Supplies"/>
    <s v="Fasteners"/>
    <s v="OIC Binder Clips"/>
    <n v="21.48"/>
    <n v="6"/>
    <n v="0"/>
    <n v="10.74"/>
  </r>
  <r>
    <n v="2157"/>
    <s v="CA-2011-124646"/>
    <x v="2"/>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1-124646"/>
    <x v="2"/>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4-148166"/>
    <x v="3"/>
    <x v="208"/>
    <d v="2014-10-27T00:00:00"/>
    <s v="Standard Class"/>
    <s v="NK-18490"/>
    <s v="Neil Knudson"/>
    <s v="Home Office"/>
    <s v="United States"/>
    <s v="Deltona"/>
    <s v="Florida"/>
    <n v="32725"/>
    <s v="South"/>
    <s v="OFF-AR-10004956"/>
    <s v="Office Supplies"/>
    <s v="Art"/>
    <s v="Newell 33"/>
    <n v="17.856000000000002"/>
    <n v="4"/>
    <n v="0.2"/>
    <n v="2.0087999999999973"/>
  </r>
  <r>
    <n v="2160"/>
    <s v="CA-2013-159737"/>
    <x v="0"/>
    <x v="323"/>
    <d v="2013-09-10T00:00:00"/>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3-141019"/>
    <x v="0"/>
    <x v="675"/>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3-101938"/>
    <x v="0"/>
    <x v="676"/>
    <d v="2013-01-12T00:00:00"/>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4-166296"/>
    <x v="3"/>
    <x v="677"/>
    <d v="2014-03-20T00:00:00"/>
    <s v="Standard Class"/>
    <s v="KF-16285"/>
    <s v="Karen Ferguson"/>
    <s v="Home Office"/>
    <s v="United States"/>
    <s v="Manteca"/>
    <s v="California"/>
    <n v="95336"/>
    <s v="West"/>
    <s v="OFF-PA-10004359"/>
    <s v="Office Supplies"/>
    <s v="Paper"/>
    <s v="Multicolor Computer Printout Paper"/>
    <n v="314.54999999999995"/>
    <n v="3"/>
    <n v="0"/>
    <n v="150.98399999999998"/>
  </r>
  <r>
    <n v="2164"/>
    <s v="CA-2013-154018"/>
    <x v="0"/>
    <x v="63"/>
    <d v="2013-10-20T00:00:00"/>
    <s v="Standard Class"/>
    <s v="HA-14920"/>
    <s v="Helen Andreada"/>
    <s v="Consumer"/>
    <s v="United States"/>
    <s v="Laredo"/>
    <s v="Texas"/>
    <n v="78041"/>
    <s v="Central"/>
    <s v="TEC-AC-10002402"/>
    <s v="Technology"/>
    <s v="Accessories"/>
    <s v="Razer Kraken PRO Over Ear PC and Music Headset"/>
    <n v="191.976"/>
    <n v="3"/>
    <n v="0.2"/>
    <n v="23.996999999999986"/>
  </r>
  <r>
    <n v="2165"/>
    <s v="CA-2013-154018"/>
    <x v="0"/>
    <x v="63"/>
    <d v="2013-10-20T00:00:00"/>
    <s v="Standard Class"/>
    <s v="HA-14920"/>
    <s v="Helen Andreada"/>
    <s v="Consumer"/>
    <s v="United States"/>
    <s v="Laredo"/>
    <s v="Texas"/>
    <n v="78041"/>
    <s v="Central"/>
    <s v="OFF-PA-10000551"/>
    <s v="Office Supplies"/>
    <s v="Paper"/>
    <s v="Array Memo Cubes"/>
    <n v="8.2880000000000003"/>
    <n v="2"/>
    <n v="0.2"/>
    <n v="3.0043999999999995"/>
  </r>
  <r>
    <n v="2166"/>
    <s v="CA-2013-154018"/>
    <x v="0"/>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3-154018"/>
    <x v="0"/>
    <x v="63"/>
    <d v="2013-10-20T00:00:00"/>
    <s v="Standard Class"/>
    <s v="HA-14920"/>
    <s v="Helen Andreada"/>
    <s v="Consumer"/>
    <s v="United States"/>
    <s v="Laredo"/>
    <s v="Texas"/>
    <n v="78041"/>
    <s v="Central"/>
    <s v="OFF-AR-10002067"/>
    <s v="Office Supplies"/>
    <s v="Art"/>
    <s v="Newell 334"/>
    <n v="15.872"/>
    <n v="1"/>
    <n v="0.2"/>
    <n v="1.1904000000000003"/>
  </r>
  <r>
    <n v="2168"/>
    <s v="CA-2013-154018"/>
    <x v="0"/>
    <x v="63"/>
    <d v="2013-10-20T00:00:00"/>
    <s v="Standard Class"/>
    <s v="HA-14920"/>
    <s v="Helen Andreada"/>
    <s v="Consumer"/>
    <s v="United States"/>
    <s v="Laredo"/>
    <s v="Texas"/>
    <n v="78041"/>
    <s v="Central"/>
    <s v="OFF-BI-10004140"/>
    <s v="Office Supplies"/>
    <s v="Binders"/>
    <s v="Avery Non-Stick Binders"/>
    <n v="6.2859999999999987"/>
    <n v="7"/>
    <n v="0.8"/>
    <n v="-11.000500000000008"/>
  </r>
  <r>
    <n v="2169"/>
    <s v="CA-2014-117870"/>
    <x v="3"/>
    <x v="678"/>
    <d v="2014-01-31T00:00:00"/>
    <s v="Second Class"/>
    <s v="JH-15820"/>
    <s v="John Huston"/>
    <s v="Consumer"/>
    <s v="United States"/>
    <s v="Kent"/>
    <s v="Ohio"/>
    <n v="44240"/>
    <s v="East"/>
    <s v="OFF-AR-10004078"/>
    <s v="Office Supplies"/>
    <s v="Art"/>
    <s v="Newell 312"/>
    <n v="14.015999999999998"/>
    <n v="3"/>
    <n v="0.2"/>
    <n v="1.7519999999999998"/>
  </r>
  <r>
    <n v="2170"/>
    <s v="CA-2014-117870"/>
    <x v="3"/>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4-117870"/>
    <x v="3"/>
    <x v="678"/>
    <d v="2014-01-31T00:00:00"/>
    <s v="Second Class"/>
    <s v="JH-15820"/>
    <s v="John Huston"/>
    <s v="Consumer"/>
    <s v="United States"/>
    <s v="Kent"/>
    <s v="Ohio"/>
    <n v="44240"/>
    <s v="East"/>
    <s v="TEC-PH-10003931"/>
    <s v="Technology"/>
    <s v="Phones"/>
    <s v="JBL Micro Wireless Portable Bluetooth Speaker"/>
    <n v="107.982"/>
    <n v="3"/>
    <n v="0.4"/>
    <n v="-26.995499999999993"/>
  </r>
  <r>
    <n v="2172"/>
    <s v="US-2014-137491"/>
    <x v="3"/>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r>
  <r>
    <n v="2173"/>
    <s v="CA-2011-152296"/>
    <x v="2"/>
    <x v="601"/>
    <d v="2011-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3-112025"/>
    <x v="0"/>
    <x v="679"/>
    <d v="2013-08-05T00:00:00"/>
    <s v="Standard Class"/>
    <s v="LS-16975"/>
    <s v="Lindsay Shagiari"/>
    <s v="Home Office"/>
    <s v="United States"/>
    <s v="Houston"/>
    <s v="Texas"/>
    <n v="77070"/>
    <s v="Central"/>
    <s v="OFF-BI-10002353"/>
    <s v="Office Supplies"/>
    <s v="Binders"/>
    <s v="GBC VeloBind Cover Sets"/>
    <n v="9.2639999999999976"/>
    <n v="3"/>
    <n v="0.8"/>
    <n v="-13.895999999999997"/>
  </r>
  <r>
    <n v="2175"/>
    <s v="CA-2012-132507"/>
    <x v="1"/>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s v="Utah"/>
    <n v="84106"/>
    <s v="West"/>
    <s v="OFF-PA-10000740"/>
    <s v="Office Supplies"/>
    <s v="Paper"/>
    <s v="Xerox 1982"/>
    <n v="45.68"/>
    <n v="2"/>
    <n v="0"/>
    <n v="21.012799999999999"/>
  </r>
  <r>
    <n v="2177"/>
    <s v="CA-2013-125738"/>
    <x v="0"/>
    <x v="680"/>
    <d v="2013-10-22T00:00:00"/>
    <s v="Standard Class"/>
    <s v="PB-18805"/>
    <s v="Patrick Bzostek"/>
    <s v="Home Office"/>
    <s v="United States"/>
    <s v="Salt Lake City"/>
    <s v="Utah"/>
    <n v="84106"/>
    <s v="West"/>
    <s v="OFF-PA-10003001"/>
    <s v="Office Supplies"/>
    <s v="Paper"/>
    <s v="Xerox 1986"/>
    <n v="60.12"/>
    <n v="9"/>
    <n v="0"/>
    <n v="28.857599999999998"/>
  </r>
  <r>
    <n v="2178"/>
    <s v="CA-2013-125738"/>
    <x v="0"/>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3-125738"/>
    <x v="0"/>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3-128818"/>
    <x v="0"/>
    <x v="681"/>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3-128818"/>
    <x v="0"/>
    <x v="681"/>
    <d v="2013-05-12T00:00:00"/>
    <s v="Standard Class"/>
    <s v="CJ-12010"/>
    <s v="Caroline Jumper"/>
    <s v="Consumer"/>
    <s v="United States"/>
    <s v="New York City"/>
    <s v="New York"/>
    <n v="10009"/>
    <s v="East"/>
    <s v="FUR-CH-10002084"/>
    <s v="Furniture"/>
    <s v="Chairs"/>
    <s v="Hon Mobius Operator's Chair"/>
    <n v="442.76400000000001"/>
    <n v="4"/>
    <n v="0.1"/>
    <n v="59.035200000000003"/>
  </r>
  <r>
    <n v="2183"/>
    <s v="CA-2013-128818"/>
    <x v="0"/>
    <x v="681"/>
    <d v="2013-05-12T00:00:00"/>
    <s v="Standard Class"/>
    <s v="CJ-12010"/>
    <s v="Caroline Jumper"/>
    <s v="Consumer"/>
    <s v="United States"/>
    <s v="New York City"/>
    <s v="New York"/>
    <n v="10009"/>
    <s v="East"/>
    <s v="TEC-MA-10000488"/>
    <s v="Technology"/>
    <s v="Machines"/>
    <s v="Bady BDG101FRU Card Printer"/>
    <n v="3999.95"/>
    <n v="5"/>
    <n v="0"/>
    <n v="1159.9854999999998"/>
  </r>
  <r>
    <n v="2184"/>
    <s v="CA-2013-128818"/>
    <x v="0"/>
    <x v="681"/>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3-128818"/>
    <x v="0"/>
    <x v="681"/>
    <d v="2013-05-12T00:00:00"/>
    <s v="Standard Class"/>
    <s v="CJ-12010"/>
    <s v="Caroline Jumper"/>
    <s v="Consumer"/>
    <s v="United States"/>
    <s v="New York City"/>
    <s v="New York"/>
    <n v="10009"/>
    <s v="East"/>
    <s v="FUR-FU-10001940"/>
    <s v="Furniture"/>
    <s v="Furnishings"/>
    <s v="Staples"/>
    <n v="63.68"/>
    <n v="8"/>
    <n v="0"/>
    <n v="28.019200000000005"/>
  </r>
  <r>
    <n v="2186"/>
    <s v="CA-2014-124576"/>
    <x v="3"/>
    <x v="378"/>
    <d v="2014-08-05T00:00:00"/>
    <s v="Second Class"/>
    <s v="HK-14890"/>
    <s v="Heather Kirkland"/>
    <s v="Corporate"/>
    <s v="United States"/>
    <s v="Salinas"/>
    <s v="California"/>
    <n v="93905"/>
    <s v="West"/>
    <s v="OFF-BI-10002735"/>
    <s v="Office Supplies"/>
    <s v="Binders"/>
    <s v="GBC Prestige Therm-A-Bind Covers"/>
    <n v="54.896000000000008"/>
    <n v="2"/>
    <n v="0.2"/>
    <n v="18.5274"/>
  </r>
  <r>
    <n v="2187"/>
    <s v="CA-2013-101378"/>
    <x v="0"/>
    <x v="216"/>
    <d v="2013-07-15T00:00:00"/>
    <s v="Same Day"/>
    <s v="RH-19600"/>
    <s v="Rob Haberlin"/>
    <s v="Consumer"/>
    <s v="United States"/>
    <s v="Huntsville"/>
    <s v="Alabama"/>
    <n v="35810"/>
    <s v="South"/>
    <s v="TEC-AC-10002345"/>
    <s v="Technology"/>
    <s v="Accessories"/>
    <s v="HP Standard 104 key PS/2 Keyboard"/>
    <n v="29"/>
    <n v="2"/>
    <n v="0"/>
    <n v="7.25"/>
  </r>
  <r>
    <n v="2188"/>
    <s v="CA-2014-143063"/>
    <x v="3"/>
    <x v="682"/>
    <d v="2014-08-16T00:00:00"/>
    <s v="Standard Class"/>
    <s v="IL-15100"/>
    <s v="Ivan Liston"/>
    <s v="Consumer"/>
    <s v="United States"/>
    <s v="Columbus"/>
    <s v="Indiana"/>
    <n v="47201"/>
    <s v="Central"/>
    <s v="OFF-EN-10003134"/>
    <s v="Office Supplies"/>
    <s v="Envelopes"/>
    <s v="Staples"/>
    <n v="70.08"/>
    <n v="6"/>
    <n v="0"/>
    <n v="35.04"/>
  </r>
  <r>
    <n v="2189"/>
    <s v="CA-2014-143063"/>
    <x v="3"/>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4-143063"/>
    <x v="3"/>
    <x v="682"/>
    <d v="2014-08-16T00:00:00"/>
    <s v="Standard Class"/>
    <s v="IL-15100"/>
    <s v="Ivan Liston"/>
    <s v="Consumer"/>
    <s v="United States"/>
    <s v="Columbus"/>
    <s v="Indiana"/>
    <n v="47201"/>
    <s v="Central"/>
    <s v="TEC-PH-10003645"/>
    <s v="Technology"/>
    <s v="Phones"/>
    <s v="Aastra 57i VoIP phone"/>
    <n v="1454.4900000000002"/>
    <n v="9"/>
    <n v="0"/>
    <n v="378.16740000000004"/>
  </r>
  <r>
    <n v="2191"/>
    <s v="CA-2013-118913"/>
    <x v="0"/>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3-128412"/>
    <x v="0"/>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3-128412"/>
    <x v="0"/>
    <x v="107"/>
    <d v="2013-12-18T00:00:00"/>
    <s v="Standard Class"/>
    <s v="AP-10915"/>
    <s v="Arthur Prichep"/>
    <s v="Consumer"/>
    <s v="United States"/>
    <s v="Seattle"/>
    <s v="Washington"/>
    <n v="98105"/>
    <s v="West"/>
    <s v="OFF-AP-10002082"/>
    <s v="Office Supplies"/>
    <s v="Appliances"/>
    <s v="Holmes HEPA Air Purifier"/>
    <n v="65.34"/>
    <n v="3"/>
    <n v="0"/>
    <n v="22.869"/>
  </r>
  <r>
    <n v="2194"/>
    <s v="CA-2013-128412"/>
    <x v="0"/>
    <x v="107"/>
    <d v="2013-12-18T00:00:00"/>
    <s v="Standard Class"/>
    <s v="AP-10915"/>
    <s v="Arthur Prichep"/>
    <s v="Consumer"/>
    <s v="United States"/>
    <s v="Seattle"/>
    <s v="Washington"/>
    <n v="98105"/>
    <s v="West"/>
    <s v="OFF-PA-10001125"/>
    <s v="Office Supplies"/>
    <s v="Paper"/>
    <s v="Xerox 1988"/>
    <n v="123.92"/>
    <n v="4"/>
    <n v="0"/>
    <n v="55.763999999999996"/>
  </r>
  <r>
    <n v="2195"/>
    <s v="CA-2013-128412"/>
    <x v="0"/>
    <x v="107"/>
    <d v="2013-12-18T00:00:00"/>
    <s v="Standard Class"/>
    <s v="AP-10915"/>
    <s v="Arthur Prichep"/>
    <s v="Consumer"/>
    <s v="United States"/>
    <s v="Seattle"/>
    <s v="Washington"/>
    <n v="98105"/>
    <s v="West"/>
    <s v="OFF-AP-10000252"/>
    <s v="Office Supplies"/>
    <s v="Appliances"/>
    <s v="Harmony HEPA Quiet Air Purifiers"/>
    <n v="35.099999999999994"/>
    <n v="3"/>
    <n v="0"/>
    <n v="12.285"/>
  </r>
  <r>
    <n v="2196"/>
    <s v="CA-2013-128412"/>
    <x v="0"/>
    <x v="107"/>
    <d v="2013-12-18T00:00:00"/>
    <s v="Standard Class"/>
    <s v="AP-10915"/>
    <s v="Arthur Prichep"/>
    <s v="Consumer"/>
    <s v="United States"/>
    <s v="Seattle"/>
    <s v="Washington"/>
    <n v="98105"/>
    <s v="West"/>
    <s v="TEC-AC-10003038"/>
    <s v="Technology"/>
    <s v="Accessories"/>
    <s v="Kingston Digital DataTraveler 16GB USB 2.0"/>
    <n v="44.75"/>
    <n v="5"/>
    <n v="0"/>
    <n v="8.5024999999999942"/>
  </r>
  <r>
    <n v="2197"/>
    <s v="CA-2013-136483"/>
    <x v="0"/>
    <x v="49"/>
    <d v="2013-12-07T00:00:00"/>
    <s v="Standard Class"/>
    <s v="AG-10390"/>
    <s v="Allen Goldenen"/>
    <s v="Consumer"/>
    <s v="United States"/>
    <s v="Knoxville"/>
    <s v="Tennessee"/>
    <n v="37918"/>
    <s v="South"/>
    <s v="OFF-AR-10000940"/>
    <s v="Office Supplies"/>
    <s v="Art"/>
    <s v="Newell 343"/>
    <n v="4.7039999999999997"/>
    <n v="2"/>
    <n v="0.2"/>
    <n v="0.41160000000000019"/>
  </r>
  <r>
    <n v="2198"/>
    <s v="CA-2011-163013"/>
    <x v="2"/>
    <x v="683"/>
    <d v="2011-12-04T00:00:00"/>
    <s v="Standard Class"/>
    <s v="BF-11080"/>
    <s v="Bart Folk"/>
    <s v="Consumer"/>
    <s v="United States"/>
    <s v="Montgomery"/>
    <s v="Alabama"/>
    <n v="36116"/>
    <s v="South"/>
    <s v="OFF-AR-10001954"/>
    <s v="Office Supplies"/>
    <s v="Art"/>
    <s v="Newell 331"/>
    <n v="14.669999999999998"/>
    <n v="3"/>
    <n v="0"/>
    <n v="3.9609000000000001"/>
  </r>
  <r>
    <n v="2199"/>
    <s v="CA-2012-135363"/>
    <x v="1"/>
    <x v="262"/>
    <d v="2012-04-02T00:00:00"/>
    <s v="Standard Class"/>
    <s v="CK-12205"/>
    <s v="Chloris Kastensmidt"/>
    <s v="Consumer"/>
    <s v="United States"/>
    <s v="Philadelphia"/>
    <s v="Pennsylvania"/>
    <n v="19120"/>
    <s v="East"/>
    <s v="OFF-PA-10003177"/>
    <s v="Office Supplies"/>
    <s v="Paper"/>
    <s v="Xerox 1999"/>
    <n v="15.552000000000003"/>
    <n v="3"/>
    <n v="0.2"/>
    <n v="5.4432"/>
  </r>
  <r>
    <n v="2200"/>
    <s v="CA-2012-135363"/>
    <x v="1"/>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1-165659"/>
    <x v="2"/>
    <x v="106"/>
    <d v="2011-06-06T00:00:00"/>
    <s v="Standard Class"/>
    <s v="LT-17110"/>
    <s v="Liz Thompson"/>
    <s v="Consumer"/>
    <s v="United States"/>
    <s v="Little Rock"/>
    <s v="Arkansas"/>
    <n v="72209"/>
    <s v="South"/>
    <s v="FUR-FU-10001935"/>
    <s v="Furniture"/>
    <s v="Furnishings"/>
    <s v="3M Hangers With Command Adhesive"/>
    <n v="22.200000000000003"/>
    <n v="6"/>
    <n v="0"/>
    <n v="9.1020000000000021"/>
  </r>
  <r>
    <n v="2202"/>
    <s v="US-2011-165659"/>
    <x v="2"/>
    <x v="106"/>
    <d v="2011-06-06T00:00:00"/>
    <s v="Standard Class"/>
    <s v="LT-17110"/>
    <s v="Liz Thompson"/>
    <s v="Consumer"/>
    <s v="United States"/>
    <s v="Little Rock"/>
    <s v="Arkansas"/>
    <n v="72209"/>
    <s v="South"/>
    <s v="TEC-PH-10002563"/>
    <s v="Technology"/>
    <s v="Phones"/>
    <s v="Adtran 1202752G1"/>
    <n v="881.93"/>
    <n v="7"/>
    <n v="0"/>
    <n v="229.30180000000001"/>
  </r>
  <r>
    <n v="2203"/>
    <s v="CA-2012-138002"/>
    <x v="1"/>
    <x v="684"/>
    <d v="2012-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2-138002"/>
    <x v="1"/>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2-128860"/>
    <x v="1"/>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3-164350"/>
    <x v="0"/>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1-103905"/>
    <x v="2"/>
    <x v="686"/>
    <d v="2011-07-20T00:00:00"/>
    <s v="Standard Class"/>
    <s v="AW-10930"/>
    <s v="Arthur Wiediger"/>
    <s v="Home Office"/>
    <s v="United States"/>
    <s v="Aurora"/>
    <s v="Illinois"/>
    <n v="60505"/>
    <s v="Central"/>
    <s v="OFF-BI-10001098"/>
    <s v="Office Supplies"/>
    <s v="Binders"/>
    <s v="Acco D-Ring Binder w/DublLock"/>
    <n v="29.931999999999992"/>
    <n v="7"/>
    <n v="0.8"/>
    <n v="-46.394600000000011"/>
  </r>
  <r>
    <n v="2208"/>
    <s v="US-2011-103905"/>
    <x v="2"/>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s v="New York"/>
    <n v="10009"/>
    <s v="East"/>
    <s v="OFF-AR-10000390"/>
    <s v="Office Supplies"/>
    <s v="Art"/>
    <s v="Newell Chalk Holder"/>
    <n v="16.52"/>
    <n v="4"/>
    <n v="0"/>
    <n v="7.5991999999999997"/>
  </r>
  <r>
    <n v="2210"/>
    <s v="CA-2011-125556"/>
    <x v="2"/>
    <x v="687"/>
    <d v="2011-11-16T00:00:00"/>
    <s v="Second Class"/>
    <s v="ML-17410"/>
    <s v="Maris LaWare"/>
    <s v="Consumer"/>
    <s v="United States"/>
    <s v="Fairfield"/>
    <s v="Connecticut"/>
    <n v="6824"/>
    <s v="East"/>
    <s v="TEC-PH-10001079"/>
    <s v="Technology"/>
    <s v="Phones"/>
    <s v="Polycom SoundPoint Pro SE-225 Corded phone"/>
    <n v="832.93"/>
    <n v="7"/>
    <n v="0"/>
    <n v="233.22039999999998"/>
  </r>
  <r>
    <n v="2211"/>
    <s v="CA-2011-125556"/>
    <x v="2"/>
    <x v="687"/>
    <d v="2011-11-16T00:00:00"/>
    <s v="Second Class"/>
    <s v="ML-17410"/>
    <s v="Maris LaWare"/>
    <s v="Consumer"/>
    <s v="United States"/>
    <s v="Fairfield"/>
    <s v="Connecticut"/>
    <n v="6824"/>
    <s v="East"/>
    <s v="OFF-BI-10003460"/>
    <s v="Office Supplies"/>
    <s v="Binders"/>
    <s v="Acco 3-Hole Punch"/>
    <n v="43.8"/>
    <n v="10"/>
    <n v="0"/>
    <n v="21.023999999999997"/>
  </r>
  <r>
    <n v="2212"/>
    <s v="CA-2013-162313"/>
    <x v="0"/>
    <x v="581"/>
    <d v="2013-12-01T00:00:00"/>
    <s v="First Class"/>
    <s v="VB-21745"/>
    <s v="Victoria Brennan"/>
    <s v="Corporate"/>
    <s v="United States"/>
    <s v="Lincoln Park"/>
    <s v="Michigan"/>
    <n v="48146"/>
    <s v="Central"/>
    <s v="OFF-AP-10003842"/>
    <s v="Office Supplies"/>
    <s v="Appliances"/>
    <s v="Euro-Pro Shark Turbo Vacuum"/>
    <n v="167.292"/>
    <n v="6"/>
    <n v="0.1"/>
    <n v="29.7408"/>
  </r>
  <r>
    <n v="2213"/>
    <s v="CA-2014-107874"/>
    <x v="3"/>
    <x v="610"/>
    <d v="2014-11-26T00:00:00"/>
    <s v="Standard Class"/>
    <s v="SW-20275"/>
    <s v="Scott Williamson"/>
    <s v="Consumer"/>
    <s v="United States"/>
    <s v="New York City"/>
    <s v="New York"/>
    <n v="10035"/>
    <s v="East"/>
    <s v="FUR-FU-10003535"/>
    <s v="Furniture"/>
    <s v="Furnishings"/>
    <s v="Howard Miller Distant Time Traveler Alarm Clock"/>
    <n v="27.42"/>
    <n v="1"/>
    <n v="0"/>
    <n v="11.2422"/>
  </r>
  <r>
    <n v="2214"/>
    <s v="CA-2014-129378"/>
    <x v="3"/>
    <x v="172"/>
    <d v="2014-10-03T00:00:00"/>
    <s v="First Class"/>
    <s v="NS-18505"/>
    <s v="Neola Schneider"/>
    <s v="Consumer"/>
    <s v="United States"/>
    <s v="San Jose"/>
    <s v="California"/>
    <n v="95123"/>
    <s v="West"/>
    <s v="OFF-BI-10002012"/>
    <s v="Office Supplies"/>
    <s v="Binders"/>
    <s v="Wilson Jones Easy Flow II Sheet Lifters"/>
    <n v="1.4400000000000002"/>
    <n v="1"/>
    <n v="0.2"/>
    <n v="0.504"/>
  </r>
  <r>
    <n v="2215"/>
    <s v="CA-2014-129378"/>
    <x v="3"/>
    <x v="172"/>
    <d v="2014-10-03T00:00:00"/>
    <s v="First Class"/>
    <s v="NS-18505"/>
    <s v="Neola Schneider"/>
    <s v="Consumer"/>
    <s v="United States"/>
    <s v="San Jose"/>
    <s v="California"/>
    <n v="95123"/>
    <s v="West"/>
    <s v="OFF-BI-10001922"/>
    <s v="Office Supplies"/>
    <s v="Binders"/>
    <s v="Storex Dura Pro Binders"/>
    <n v="61.77600000000001"/>
    <n v="13"/>
    <n v="0.2"/>
    <n v="20.849399999999996"/>
  </r>
  <r>
    <n v="2216"/>
    <s v="CA-2014-129378"/>
    <x v="3"/>
    <x v="172"/>
    <d v="2014-10-03T00:00:00"/>
    <s v="First Class"/>
    <s v="NS-18505"/>
    <s v="Neola Schneider"/>
    <s v="Consumer"/>
    <s v="United States"/>
    <s v="San Jose"/>
    <s v="California"/>
    <n v="95123"/>
    <s v="West"/>
    <s v="OFF-AP-10000576"/>
    <s v="Office Supplies"/>
    <s v="Appliances"/>
    <s v="Belkin 325VA UPS Surge Protector, 6'"/>
    <n v="241.96"/>
    <n v="2"/>
    <n v="0"/>
    <n v="60.490000000000009"/>
  </r>
  <r>
    <n v="2217"/>
    <s v="CA-2014-129378"/>
    <x v="3"/>
    <x v="172"/>
    <d v="2014-10-03T00:00:00"/>
    <s v="First Class"/>
    <s v="NS-18505"/>
    <s v="Neola Schneider"/>
    <s v="Consumer"/>
    <s v="United States"/>
    <s v="San Jose"/>
    <s v="California"/>
    <n v="95123"/>
    <s v="West"/>
    <s v="FUR-CH-10000553"/>
    <s v="Furniture"/>
    <s v="Chairs"/>
    <s v="Metal Folding Chairs, Beige, 4/Carton"/>
    <n v="108.608"/>
    <n v="4"/>
    <n v="0.2"/>
    <n v="9.5031999999999925"/>
  </r>
  <r>
    <n v="2218"/>
    <s v="CA-2011-151953"/>
    <x v="2"/>
    <x v="59"/>
    <d v="2011-09-25T00:00:00"/>
    <s v="Standard Class"/>
    <s v="DB-13555"/>
    <s v="Dorothy Badders"/>
    <s v="Corporate"/>
    <s v="United States"/>
    <s v="Jacksonville"/>
    <s v="Florida"/>
    <n v="32216"/>
    <s v="South"/>
    <s v="OFF-AR-10003469"/>
    <s v="Office Supplies"/>
    <s v="Art"/>
    <s v="Nontoxic Chalk"/>
    <n v="2.8160000000000003"/>
    <n v="2"/>
    <n v="0.2"/>
    <n v="0.98559999999999992"/>
  </r>
  <r>
    <n v="2219"/>
    <s v="CA-2014-130841"/>
    <x v="3"/>
    <x v="688"/>
    <d v="2014-08-02T00:00:00"/>
    <s v="Standard Class"/>
    <s v="MH-17620"/>
    <s v="Matt Hagelstein"/>
    <s v="Corporate"/>
    <s v="United States"/>
    <s v="San Francisco"/>
    <s v="California"/>
    <n v="94110"/>
    <s v="West"/>
    <s v="OFF-BI-10000145"/>
    <s v="Office Supplies"/>
    <s v="Binders"/>
    <s v="Zipper Ring Binder Pockets"/>
    <n v="9.9840000000000018"/>
    <n v="4"/>
    <n v="0.2"/>
    <n v="3.6191999999999993"/>
  </r>
  <r>
    <n v="2220"/>
    <s v="CA-2014-130841"/>
    <x v="3"/>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4-130841"/>
    <x v="3"/>
    <x v="688"/>
    <d v="2014-08-02T00:00:00"/>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2-131884"/>
    <x v="1"/>
    <x v="401"/>
    <d v="2012-12-06T00:00:00"/>
    <s v="Same Day"/>
    <s v="DK-13375"/>
    <s v="Dennis Kane"/>
    <s v="Consumer"/>
    <s v="United States"/>
    <s v="Marion"/>
    <s v="Ohio"/>
    <n v="43302"/>
    <s v="East"/>
    <s v="TEC-PH-10001578"/>
    <s v="Technology"/>
    <s v="Phones"/>
    <s v="Polycom SoundStation2 EX Conference phone"/>
    <n v="485.93999999999994"/>
    <n v="2"/>
    <n v="0.4"/>
    <n v="-89.089000000000055"/>
  </r>
  <r>
    <n v="2223"/>
    <s v="CA-2012-131884"/>
    <x v="1"/>
    <x v="401"/>
    <d v="2012-12-06T00:00:00"/>
    <s v="Same Day"/>
    <s v="DK-13375"/>
    <s v="Dennis Kane"/>
    <s v="Consumer"/>
    <s v="United States"/>
    <s v="Marion"/>
    <s v="Ohio"/>
    <n v="43302"/>
    <s v="East"/>
    <s v="OFF-AR-10004078"/>
    <s v="Office Supplies"/>
    <s v="Art"/>
    <s v="Newell 312"/>
    <n v="37.375999999999998"/>
    <n v="8"/>
    <n v="0.2"/>
    <n v="4.6719999999999988"/>
  </r>
  <r>
    <n v="2224"/>
    <s v="CA-2012-131884"/>
    <x v="1"/>
    <x v="401"/>
    <d v="2012-12-06T00:00:00"/>
    <s v="Same Day"/>
    <s v="DK-13375"/>
    <s v="Dennis Kane"/>
    <s v="Consumer"/>
    <s v="United States"/>
    <s v="Marion"/>
    <s v="Ohio"/>
    <n v="43302"/>
    <s v="East"/>
    <s v="FUR-CH-10004860"/>
    <s v="Furniture"/>
    <s v="Chairs"/>
    <s v="Global Low Back Tilter Chair"/>
    <n v="70.685999999999993"/>
    <n v="1"/>
    <n v="0.3"/>
    <n v="-24.23520000000001"/>
  </r>
  <r>
    <n v="2225"/>
    <s v="CA-2014-121909"/>
    <x v="3"/>
    <x v="689"/>
    <d v="2014-08-06T00:00:00"/>
    <s v="Standard Class"/>
    <s v="EA-14035"/>
    <s v="Erin Ashbrook"/>
    <s v="Corporate"/>
    <s v="United States"/>
    <s v="Philadelphia"/>
    <s v="Pennsylvania"/>
    <n v="19134"/>
    <s v="East"/>
    <s v="OFF-PA-10003790"/>
    <s v="Office Supplies"/>
    <s v="Paper"/>
    <s v="Xerox 1991"/>
    <n v="54.816000000000003"/>
    <n v="3"/>
    <n v="0.2"/>
    <n v="17.815199999999997"/>
  </r>
  <r>
    <n v="2226"/>
    <s v="CA-2013-106383"/>
    <x v="0"/>
    <x v="690"/>
    <d v="2013-03-22T00:00:00"/>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4-130771"/>
    <x v="3"/>
    <x v="570"/>
    <d v="2014-08-04T00:00:00"/>
    <s v="Standard Class"/>
    <s v="LA-16780"/>
    <s v="Laura Armstrong"/>
    <s v="Corporate"/>
    <s v="United States"/>
    <s v="Austin"/>
    <s v="Texas"/>
    <n v="78745"/>
    <s v="Central"/>
    <s v="OFF-FA-10003059"/>
    <s v="Office Supplies"/>
    <s v="Fasteners"/>
    <s v="Assorted Color Push Pins"/>
    <n v="2.8960000000000004"/>
    <n v="2"/>
    <n v="0.2"/>
    <n v="0.4705999999999998"/>
  </r>
  <r>
    <n v="2228"/>
    <s v="CA-2014-130771"/>
    <x v="3"/>
    <x v="570"/>
    <d v="2014-08-04T00:00:00"/>
    <s v="Standard Class"/>
    <s v="LA-16780"/>
    <s v="Laura Armstrong"/>
    <s v="Corporate"/>
    <s v="United States"/>
    <s v="Austin"/>
    <s v="Texas"/>
    <n v="78745"/>
    <s v="Central"/>
    <s v="TEC-PH-10002496"/>
    <s v="Technology"/>
    <s v="Phones"/>
    <s v="Cisco SPA301"/>
    <n v="124.79200000000002"/>
    <n v="1"/>
    <n v="0.2"/>
    <n v="15.598999999999993"/>
  </r>
  <r>
    <n v="2229"/>
    <s v="CA-2013-139157"/>
    <x v="0"/>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1-128055"/>
    <x v="2"/>
    <x v="691"/>
    <d v="2011-04-05T00:00:00"/>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1-128055"/>
    <x v="2"/>
    <x v="691"/>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4-157091"/>
    <x v="3"/>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4-132122"/>
    <x v="3"/>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2-123232"/>
    <x v="1"/>
    <x v="639"/>
    <d v="2012-12-16T00:00:00"/>
    <s v="Second Class"/>
    <s v="DJ-13630"/>
    <s v="Doug Jacobs"/>
    <s v="Consumer"/>
    <s v="United States"/>
    <s v="Portland"/>
    <s v="Oregon"/>
    <n v="97206"/>
    <s v="West"/>
    <s v="TEC-PH-10001051"/>
    <s v="Technology"/>
    <s v="Phones"/>
    <s v="HTC One"/>
    <n v="319.96800000000002"/>
    <n v="4"/>
    <n v="0.2"/>
    <n v="35.996399999999952"/>
  </r>
  <r>
    <n v="2235"/>
    <s v="CA-2014-104066"/>
    <x v="3"/>
    <x v="256"/>
    <d v="2014-12-11T00:00:00"/>
    <s v="Standard Class"/>
    <s v="QJ-19255"/>
    <s v="Quincy Jones"/>
    <s v="Corporate"/>
    <s v="United States"/>
    <s v="Burlington"/>
    <s v="Vermont"/>
    <s v="05408"/>
    <s v="East"/>
    <s v="TEC-AC-10001013"/>
    <s v="Technology"/>
    <s v="Accessories"/>
    <s v="Logitech ClearChat Comfort/USB Headset H390"/>
    <n v="205.03"/>
    <n v="7"/>
    <n v="0"/>
    <n v="67.659899999999979"/>
  </r>
  <r>
    <n v="2236"/>
    <s v="CA-2012-145849"/>
    <x v="1"/>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85"/>
  </r>
  <r>
    <n v="2237"/>
    <s v="CA-2012-145849"/>
    <x v="1"/>
    <x v="426"/>
    <d v="2012-09-17T00:00:00"/>
    <s v="Second Class"/>
    <s v="CT-11995"/>
    <s v="Carol Triggs"/>
    <s v="Consumer"/>
    <s v="United States"/>
    <s v="Indianapolis"/>
    <s v="Indiana"/>
    <n v="46203"/>
    <s v="Central"/>
    <s v="OFF-AR-10000817"/>
    <s v="Office Supplies"/>
    <s v="Art"/>
    <s v="Manco Dry-Lighter Erasable Highlighter"/>
    <n v="24.32"/>
    <n v="8"/>
    <n v="0"/>
    <n v="8.2687999999999988"/>
  </r>
  <r>
    <n v="2238"/>
    <s v="CA-2013-122322"/>
    <x v="0"/>
    <x v="692"/>
    <d v="2013-07-22T00:00:00"/>
    <s v="Standard Class"/>
    <s v="RH-19510"/>
    <s v="Rick Huthwaite"/>
    <s v="Home Office"/>
    <s v="United States"/>
    <s v="Provo"/>
    <s v="Utah"/>
    <n v="84604"/>
    <s v="West"/>
    <s v="OFF-SU-10000952"/>
    <s v="Office Supplies"/>
    <s v="Supplies"/>
    <s v="Fiskars Home &amp; Office Scissors"/>
    <n v="44.400000000000006"/>
    <n v="5"/>
    <n v="0"/>
    <n v="12.432000000000002"/>
  </r>
  <r>
    <n v="2239"/>
    <s v="CA-2014-166849"/>
    <x v="3"/>
    <x v="693"/>
    <d v="2014-04-27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3-146633"/>
    <x v="0"/>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3-146633"/>
    <x v="0"/>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3-126893"/>
    <x v="0"/>
    <x v="491"/>
    <d v="2013-12-02T00:00:00"/>
    <s v="Standard Class"/>
    <s v="CT-11995"/>
    <s v="Carol Triggs"/>
    <s v="Consumer"/>
    <s v="United States"/>
    <s v="Philadelphia"/>
    <s v="Pennsylvania"/>
    <n v="19134"/>
    <s v="East"/>
    <s v="TEC-PH-10004165"/>
    <s v="Technology"/>
    <s v="Phones"/>
    <s v="Mitel MiVoice 5330e IP Phone"/>
    <n v="494.98199999999997"/>
    <n v="3"/>
    <n v="0.4"/>
    <n v="-115.49580000000006"/>
  </r>
  <r>
    <n v="2243"/>
    <s v="CA-2014-103380"/>
    <x v="3"/>
    <x v="610"/>
    <d v="2014-11-26T00:00:00"/>
    <s v="Standard Class"/>
    <s v="BF-11005"/>
    <s v="Barry Franz"/>
    <s v="Home Office"/>
    <s v="United States"/>
    <s v="Pasadena"/>
    <s v="California"/>
    <n v="91104"/>
    <s v="West"/>
    <s v="OFF-ST-10003442"/>
    <s v="Office Supplies"/>
    <s v="Storage"/>
    <s v="Eldon Portable Mobile Manager"/>
    <n v="56.56"/>
    <n v="2"/>
    <n v="0"/>
    <n v="15.2712"/>
  </r>
  <r>
    <n v="2244"/>
    <s v="CA-2014-103380"/>
    <x v="3"/>
    <x v="610"/>
    <d v="2014-11-26T00:00:00"/>
    <s v="Standard Class"/>
    <s v="BF-11005"/>
    <s v="Barry Franz"/>
    <s v="Home Office"/>
    <s v="United States"/>
    <s v="Pasadena"/>
    <s v="California"/>
    <n v="91104"/>
    <s v="West"/>
    <s v="OFF-AR-10003856"/>
    <s v="Office Supplies"/>
    <s v="Art"/>
    <s v="Newell 344"/>
    <n v="5.56"/>
    <n v="2"/>
    <n v="0"/>
    <n v="1.4455999999999998"/>
  </r>
  <r>
    <n v="2245"/>
    <s v="CA-2014-103380"/>
    <x v="3"/>
    <x v="610"/>
    <d v="2014-11-26T00:00:00"/>
    <s v="Standard Class"/>
    <s v="BF-11005"/>
    <s v="Barry Franz"/>
    <s v="Home Office"/>
    <s v="United States"/>
    <s v="Pasadena"/>
    <s v="California"/>
    <n v="91104"/>
    <s v="West"/>
    <s v="OFF-FA-10004248"/>
    <s v="Office Supplies"/>
    <s v="Fasteners"/>
    <s v="Advantus T-Pin Paper Clips"/>
    <n v="9.02"/>
    <n v="2"/>
    <n v="0"/>
    <n v="3.5178000000000003"/>
  </r>
  <r>
    <n v="2246"/>
    <s v="CA-2014-103380"/>
    <x v="3"/>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4-103380"/>
    <x v="3"/>
    <x v="610"/>
    <d v="2014-11-26T00:00:00"/>
    <s v="Standard Class"/>
    <s v="BF-11005"/>
    <s v="Barry Franz"/>
    <s v="Home Office"/>
    <s v="United States"/>
    <s v="Pasadena"/>
    <s v="California"/>
    <n v="91104"/>
    <s v="West"/>
    <s v="TEC-PH-10004165"/>
    <s v="Technology"/>
    <s v="Phones"/>
    <s v="Mitel MiVoice 5330e IP Phone"/>
    <n v="659.97600000000011"/>
    <n v="3"/>
    <n v="0.2"/>
    <n v="49.498199999999969"/>
  </r>
  <r>
    <n v="2248"/>
    <s v="CA-2012-116092"/>
    <x v="1"/>
    <x v="586"/>
    <d v="2012-02-18T00:00:00"/>
    <s v="Second Class"/>
    <s v="JM-16195"/>
    <s v="Justin MacKendrick"/>
    <s v="Consumer"/>
    <s v="United States"/>
    <s v="Los Angeles"/>
    <s v="California"/>
    <n v="90004"/>
    <s v="West"/>
    <s v="OFF-PA-10004285"/>
    <s v="Office Supplies"/>
    <s v="Paper"/>
    <s v="Xerox 1959"/>
    <n v="13.36"/>
    <n v="2"/>
    <n v="0"/>
    <n v="6.4127999999999998"/>
  </r>
  <r>
    <n v="2249"/>
    <s v="CA-2012-116092"/>
    <x v="1"/>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2-116092"/>
    <x v="1"/>
    <x v="586"/>
    <d v="2012-02-18T00:00:00"/>
    <s v="Second Class"/>
    <s v="JM-16195"/>
    <s v="Justin MacKendrick"/>
    <s v="Consumer"/>
    <s v="United States"/>
    <s v="Los Angeles"/>
    <s v="California"/>
    <n v="90004"/>
    <s v="West"/>
    <s v="OFF-BI-10000546"/>
    <s v="Office Supplies"/>
    <s v="Binders"/>
    <s v="Avery Durable Binders"/>
    <n v="11.52"/>
    <n v="5"/>
    <n v="0.2"/>
    <n v="4.1760000000000002"/>
  </r>
  <r>
    <n v="2251"/>
    <s v="CA-2012-116092"/>
    <x v="1"/>
    <x v="586"/>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2-116092"/>
    <x v="1"/>
    <x v="586"/>
    <d v="2012-02-18T00:00:00"/>
    <s v="Second Class"/>
    <s v="JM-16195"/>
    <s v="Justin MacKendrick"/>
    <s v="Consumer"/>
    <s v="United States"/>
    <s v="Los Angeles"/>
    <s v="California"/>
    <n v="90004"/>
    <s v="West"/>
    <s v="OFF-PA-10000477"/>
    <s v="Office Supplies"/>
    <s v="Paper"/>
    <s v="Xerox 22"/>
    <n v="19.440000000000001"/>
    <n v="3"/>
    <n v="0"/>
    <n v="9.3312000000000008"/>
  </r>
  <r>
    <n v="2253"/>
    <s v="CA-2013-117849"/>
    <x v="0"/>
    <x v="173"/>
    <d v="2013-04-18T00:00:00"/>
    <s v="Second Class"/>
    <s v="JK-16120"/>
    <s v="Julie Kriz"/>
    <s v="Home Office"/>
    <s v="United States"/>
    <s v="San Diego"/>
    <s v="California"/>
    <n v="92105"/>
    <s v="West"/>
    <s v="OFF-PA-10004327"/>
    <s v="Office Supplies"/>
    <s v="Paper"/>
    <s v="Xerox 1911"/>
    <n v="143.69999999999999"/>
    <n v="3"/>
    <n v="0"/>
    <n v="68.975999999999999"/>
  </r>
  <r>
    <n v="2254"/>
    <s v="CA-2012-169201"/>
    <x v="1"/>
    <x v="694"/>
    <d v="2012-10-01T00:00:00"/>
    <s v="First Class"/>
    <s v="HG-14965"/>
    <s v="Henry Goldwyn"/>
    <s v="Corporate"/>
    <s v="United States"/>
    <s v="San Francisco"/>
    <s v="California"/>
    <n v="94110"/>
    <s v="West"/>
    <s v="OFF-AP-10000696"/>
    <s v="Office Supplies"/>
    <s v="Appliances"/>
    <s v="Holmes Odor Grabber"/>
    <n v="43.26"/>
    <n v="3"/>
    <n v="0"/>
    <n v="14.275799999999998"/>
  </r>
  <r>
    <n v="2255"/>
    <s v="CA-2012-169201"/>
    <x v="1"/>
    <x v="694"/>
    <d v="2012-10-01T00:00:00"/>
    <s v="First Class"/>
    <s v="HG-14965"/>
    <s v="Henry Goldwyn"/>
    <s v="Corporate"/>
    <s v="United States"/>
    <s v="San Francisco"/>
    <s v="California"/>
    <n v="94110"/>
    <s v="West"/>
    <s v="OFF-AP-10002082"/>
    <s v="Office Supplies"/>
    <s v="Appliances"/>
    <s v="Holmes HEPA Air Purifier"/>
    <n v="43.56"/>
    <n v="2"/>
    <n v="0"/>
    <n v="15.245999999999999"/>
  </r>
  <r>
    <n v="2256"/>
    <s v="CA-2013-164091"/>
    <x v="0"/>
    <x v="42"/>
    <d v="2013-09-23T00:00:00"/>
    <s v="Standard Class"/>
    <s v="LA-16780"/>
    <s v="Laura Armstrong"/>
    <s v="Corporate"/>
    <s v="United States"/>
    <s v="Bangor"/>
    <s v="Maine"/>
    <n v="4401"/>
    <s v="East"/>
    <s v="TEC-PH-10001944"/>
    <s v="Technology"/>
    <s v="Phones"/>
    <s v="Wi-Ex zBoost YX540 Cellular Phone Signal Booster"/>
    <n v="437.84999999999997"/>
    <n v="3"/>
    <n v="0"/>
    <n v="131.35499999999996"/>
  </r>
  <r>
    <n v="2257"/>
    <s v="CA-2013-164091"/>
    <x v="0"/>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4-105214"/>
    <x v="3"/>
    <x v="114"/>
    <d v="2014-06-20T00:00:00"/>
    <s v="First Class"/>
    <s v="TS-21610"/>
    <s v="Troy Staebel"/>
    <s v="Consumer"/>
    <s v="United States"/>
    <s v="San Francisco"/>
    <s v="California"/>
    <n v="94122"/>
    <s v="West"/>
    <s v="FUR-CH-10000015"/>
    <s v="Furniture"/>
    <s v="Chairs"/>
    <s v="Hon Multipurpose Stacking Arm Chairs"/>
    <n v="1212.96"/>
    <n v="7"/>
    <n v="0.2"/>
    <n v="90.97199999999998"/>
  </r>
  <r>
    <n v="2259"/>
    <s v="CA-2014-105214"/>
    <x v="3"/>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2-117611"/>
    <x v="1"/>
    <x v="627"/>
    <d v="2012-11-10T00:00:00"/>
    <s v="Second Class"/>
    <s v="MZ-17335"/>
    <s v="Maria Zettner"/>
    <s v="Home Office"/>
    <s v="United States"/>
    <s v="San Diego"/>
    <s v="California"/>
    <n v="92024"/>
    <s v="West"/>
    <s v="OFF-FA-10002280"/>
    <s v="Office Supplies"/>
    <s v="Fasteners"/>
    <s v="Advantus Plastic Paper Clips"/>
    <n v="5"/>
    <n v="1"/>
    <n v="0"/>
    <n v="2.4"/>
  </r>
  <r>
    <n v="2261"/>
    <s v="CA-2012-117611"/>
    <x v="1"/>
    <x v="627"/>
    <d v="2012-11-10T00:00:00"/>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2-137960"/>
    <x v="1"/>
    <x v="217"/>
    <d v="2012-12-18T00:00:00"/>
    <s v="Same Day"/>
    <s v="MW-18220"/>
    <s v="Mitch Webber"/>
    <s v="Consumer"/>
    <s v="United States"/>
    <s v="New York City"/>
    <s v="New York"/>
    <n v="10035"/>
    <s v="East"/>
    <s v="TEC-AC-10002253"/>
    <s v="Technology"/>
    <s v="Accessories"/>
    <s v="Imation Bio 8GB USB Flash Drive Imation Corp"/>
    <n v="166.24"/>
    <n v="1"/>
    <n v="0"/>
    <n v="24.936000000000007"/>
  </r>
  <r>
    <n v="2263"/>
    <s v="CA-2014-122994"/>
    <x v="3"/>
    <x v="695"/>
    <d v="2014-02-10T00:00:00"/>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3-131065"/>
    <x v="0"/>
    <x v="696"/>
    <d v="2013-11-17T00:00:00"/>
    <s v="Second Class"/>
    <s v="AA-10375"/>
    <s v="Allen Armold"/>
    <s v="Consumer"/>
    <s v="United States"/>
    <s v="Atlanta"/>
    <s v="Georgia"/>
    <n v="30318"/>
    <s v="South"/>
    <s v="TEC-AC-10004145"/>
    <s v="Technology"/>
    <s v="Accessories"/>
    <s v="Logitech diNovo Edge Keyboard"/>
    <n v="499.98"/>
    <n v="2"/>
    <n v="0"/>
    <n v="114.99540000000002"/>
  </r>
  <r>
    <n v="2265"/>
    <s v="CA-2013-131065"/>
    <x v="0"/>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3-131065"/>
    <x v="0"/>
    <x v="696"/>
    <d v="2013-11-17T00:00:00"/>
    <s v="Second Class"/>
    <s v="AA-10375"/>
    <s v="Allen Armold"/>
    <s v="Consumer"/>
    <s v="United States"/>
    <s v="Atlanta"/>
    <s v="Georgia"/>
    <n v="30318"/>
    <s v="South"/>
    <s v="OFF-BI-10004970"/>
    <s v="Office Supplies"/>
    <s v="Binders"/>
    <s v="ACCOHIDE 3-Ring Binder, Blue, 1&quot;"/>
    <n v="8.26"/>
    <n v="2"/>
    <n v="0"/>
    <n v="3.8822000000000001"/>
  </r>
  <r>
    <n v="2267"/>
    <s v="CA-2014-149146"/>
    <x v="3"/>
    <x v="386"/>
    <d v="2014-10-13T00:00:00"/>
    <s v="Same Day"/>
    <s v="SM-20320"/>
    <s v="Sean Miller"/>
    <s v="Home Office"/>
    <s v="United States"/>
    <s v="Monroe"/>
    <s v="North Carolina"/>
    <n v="28110"/>
    <s v="South"/>
    <s v="OFF-PA-10003919"/>
    <s v="Office Supplies"/>
    <s v="Paper"/>
    <s v="Xerox 1989"/>
    <n v="7.9680000000000009"/>
    <n v="2"/>
    <n v="0.2"/>
    <n v="2.6892000000000005"/>
  </r>
  <r>
    <n v="2268"/>
    <s v="CA-2014-137470"/>
    <x v="3"/>
    <x v="697"/>
    <d v="2014-09-18T00:00:00"/>
    <s v="Same Day"/>
    <s v="TP-21415"/>
    <s v="Tom Prescott"/>
    <s v="Consumer"/>
    <s v="United States"/>
    <s v="Seattle"/>
    <s v="Washington"/>
    <n v="98115"/>
    <s v="West"/>
    <s v="OFF-PA-10002001"/>
    <s v="Office Supplies"/>
    <s v="Paper"/>
    <s v="Xerox 1984"/>
    <n v="12.96"/>
    <n v="2"/>
    <n v="0"/>
    <n v="6.3504000000000005"/>
  </r>
  <r>
    <n v="2269"/>
    <s v="CA-2014-105480"/>
    <x v="3"/>
    <x v="698"/>
    <d v="2014-12-27T00:00:00"/>
    <s v="Standard Class"/>
    <s v="DK-13225"/>
    <s v="Dean Katz"/>
    <s v="Corporate"/>
    <s v="United States"/>
    <s v="Rochester"/>
    <s v="New York"/>
    <n v="14609"/>
    <s v="East"/>
    <s v="OFF-PA-10002787"/>
    <s v="Office Supplies"/>
    <s v="Paper"/>
    <s v="Xerox 227"/>
    <n v="6.48"/>
    <n v="1"/>
    <n v="0"/>
    <n v="3.1104000000000003"/>
  </r>
  <r>
    <n v="2270"/>
    <s v="CA-2014-105480"/>
    <x v="3"/>
    <x v="698"/>
    <d v="2014-12-27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4-164917"/>
    <x v="3"/>
    <x v="574"/>
    <d v="2014-12-08T00:00:00"/>
    <s v="Standard Class"/>
    <s v="MK-17905"/>
    <s v="Michael Kennedy"/>
    <s v="Corporate"/>
    <s v="United States"/>
    <s v="Miami"/>
    <s v="Florida"/>
    <n v="33180"/>
    <s v="South"/>
    <s v="OFF-AR-10004344"/>
    <s v="Office Supplies"/>
    <s v="Art"/>
    <s v="Bulldog Vacuum Base Pencil Sharpener"/>
    <n v="47.96"/>
    <n v="5"/>
    <n v="0.2"/>
    <n v="4.196499999999995"/>
  </r>
  <r>
    <n v="2272"/>
    <s v="CA-2012-102036"/>
    <x v="1"/>
    <x v="481"/>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2-142944"/>
    <x v="1"/>
    <x v="699"/>
    <d v="2012-03-11T00:00:00"/>
    <s v="Standard Class"/>
    <s v="JL-15850"/>
    <s v="John Lucas"/>
    <s v="Consumer"/>
    <s v="United States"/>
    <s v="San Francisco"/>
    <s v="California"/>
    <n v="94122"/>
    <s v="West"/>
    <s v="FUR-FU-10000308"/>
    <s v="Furniture"/>
    <s v="Furnishings"/>
    <s v="Deflect-o Glass Clear Studded Chair Mats"/>
    <n v="435.26"/>
    <n v="7"/>
    <n v="0"/>
    <n v="95.757200000000012"/>
  </r>
  <r>
    <n v="2274"/>
    <s v="CA-2012-142944"/>
    <x v="1"/>
    <x v="699"/>
    <d v="2012-03-11T00:00:00"/>
    <s v="Standard Class"/>
    <s v="JL-15850"/>
    <s v="John Lucas"/>
    <s v="Consumer"/>
    <s v="United States"/>
    <s v="San Francisco"/>
    <s v="California"/>
    <n v="94122"/>
    <s v="West"/>
    <s v="TEC-CO-10003763"/>
    <s v="Technology"/>
    <s v="Copiers"/>
    <s v="Canon PC1060 Personal Laser Copier"/>
    <n v="1119.9840000000002"/>
    <n v="2"/>
    <n v="0.2"/>
    <n v="377.99459999999993"/>
  </r>
  <r>
    <n v="2275"/>
    <s v="CA-2011-157882"/>
    <x v="2"/>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1-157882"/>
    <x v="2"/>
    <x v="462"/>
    <d v="2011-10-08T00:00:00"/>
    <s v="Second Class"/>
    <s v="AR-10405"/>
    <s v="Allen Rosenblatt"/>
    <s v="Corporate"/>
    <s v="United States"/>
    <s v="Los Angeles"/>
    <s v="California"/>
    <n v="90036"/>
    <s v="West"/>
    <s v="FUR-CH-10002774"/>
    <s v="Furniture"/>
    <s v="Chairs"/>
    <s v="Global Deluxe Stacking Chair, Gray"/>
    <n v="122.352"/>
    <n v="3"/>
    <n v="0.2"/>
    <n v="13.764599999999994"/>
  </r>
  <r>
    <n v="2277"/>
    <s v="CA-2011-104283"/>
    <x v="2"/>
    <x v="700"/>
    <d v="2011-07-01T00:00:00"/>
    <s v="Standard Class"/>
    <s v="LM-17065"/>
    <s v="Liz MacKendrick"/>
    <s v="Consumer"/>
    <s v="United States"/>
    <s v="Southaven"/>
    <s v="Mississippi"/>
    <n v="38671"/>
    <s v="South"/>
    <s v="OFF-ST-10004337"/>
    <s v="Office Supplies"/>
    <s v="Storage"/>
    <s v="SAFCO Commercial Wire Shelving, 72h"/>
    <n v="306.2"/>
    <n v="5"/>
    <n v="0"/>
    <n v="0"/>
  </r>
  <r>
    <n v="2278"/>
    <s v="CA-2011-104283"/>
    <x v="2"/>
    <x v="700"/>
    <d v="2011-07-01T00:00:00"/>
    <s v="Standard Class"/>
    <s v="LM-17065"/>
    <s v="Liz MacKendrick"/>
    <s v="Consumer"/>
    <s v="United States"/>
    <s v="Southaven"/>
    <s v="Mississippi"/>
    <n v="38671"/>
    <s v="South"/>
    <s v="FUR-TA-10001039"/>
    <s v="Furniture"/>
    <s v="Tables"/>
    <s v="KI Adjustable-Height Table"/>
    <n v="85.98"/>
    <n v="1"/>
    <n v="0"/>
    <n v="22.354800000000004"/>
  </r>
  <r>
    <n v="2279"/>
    <s v="CA-2011-104283"/>
    <x v="2"/>
    <x v="700"/>
    <d v="2011-07-01T00:00:00"/>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4-142622"/>
    <x v="3"/>
    <x v="505"/>
    <d v="2014-11-03T00:00:00"/>
    <s v="First Class"/>
    <s v="JK-15625"/>
    <s v="Jim Karlsson"/>
    <s v="Consumer"/>
    <s v="United States"/>
    <s v="Seattle"/>
    <s v="Washington"/>
    <n v="98115"/>
    <s v="West"/>
    <s v="FUR-CH-10003833"/>
    <s v="Furniture"/>
    <s v="Chairs"/>
    <s v="Novimex Fabric Task Chair"/>
    <n v="97.567999999999998"/>
    <n v="2"/>
    <n v="0.2"/>
    <n v="-6.0980000000000025"/>
  </r>
  <r>
    <n v="2281"/>
    <s v="CA-2014-142622"/>
    <x v="3"/>
    <x v="505"/>
    <d v="2014-11-03T00:00:00"/>
    <s v="First Class"/>
    <s v="JK-15625"/>
    <s v="Jim Karlsson"/>
    <s v="Consumer"/>
    <s v="United States"/>
    <s v="Seattle"/>
    <s v="Washington"/>
    <n v="98115"/>
    <s v="West"/>
    <s v="FUR-CH-10004289"/>
    <s v="Furniture"/>
    <s v="Chairs"/>
    <s v="Global Super Steno Chair"/>
    <n v="614.27200000000005"/>
    <n v="8"/>
    <n v="0.2"/>
    <n v="-23.03520000000006"/>
  </r>
  <r>
    <n v="2282"/>
    <s v="CA-2014-142622"/>
    <x v="3"/>
    <x v="505"/>
    <d v="2014-11-03T00:00:00"/>
    <s v="First Class"/>
    <s v="JK-15625"/>
    <s v="Jim Karlsson"/>
    <s v="Consumer"/>
    <s v="United States"/>
    <s v="Seattle"/>
    <s v="Washington"/>
    <n v="98115"/>
    <s v="West"/>
    <s v="FUR-BO-10004467"/>
    <s v="Furniture"/>
    <s v="Bookcases"/>
    <s v="Bestar Classic Bookcase"/>
    <n v="199.98"/>
    <n v="2"/>
    <n v="0"/>
    <n v="37.996199999999988"/>
  </r>
  <r>
    <n v="2283"/>
    <s v="CA-2013-132143"/>
    <x v="0"/>
    <x v="323"/>
    <d v="2013-09-06T00:00:00"/>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2-153108"/>
    <x v="1"/>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s v="Indiana"/>
    <n v="47362"/>
    <s v="Central"/>
    <s v="OFF-AP-10002222"/>
    <s v="Office Supplies"/>
    <s v="Appliances"/>
    <s v="Staples"/>
    <n v="60.69"/>
    <n v="7"/>
    <n v="0"/>
    <n v="16.386300000000002"/>
  </r>
  <r>
    <n v="2286"/>
    <s v="CA-2013-112676"/>
    <x v="0"/>
    <x v="465"/>
    <d v="2013-05-09T00:00:00"/>
    <s v="First Class"/>
    <s v="PJ-18835"/>
    <s v="Patrick Jones"/>
    <s v="Corporate"/>
    <s v="United States"/>
    <s v="Murfreesboro"/>
    <s v="Tennessee"/>
    <n v="37130"/>
    <s v="South"/>
    <s v="OFF-PA-10003971"/>
    <s v="Office Supplies"/>
    <s v="Paper"/>
    <s v="Xerox 1965"/>
    <n v="14.352000000000002"/>
    <n v="3"/>
    <n v="0.2"/>
    <n v="5.2026000000000003"/>
  </r>
  <r>
    <n v="2287"/>
    <s v="CA-2014-165687"/>
    <x v="3"/>
    <x v="701"/>
    <d v="2014-11-24T00:00:00"/>
    <s v="Standard Class"/>
    <s v="CS-12355"/>
    <s v="Christine Sundaresam"/>
    <s v="Consumer"/>
    <s v="United States"/>
    <s v="Salem"/>
    <s v="Virginia"/>
    <n v="24153"/>
    <s v="South"/>
    <s v="OFF-AP-10004036"/>
    <s v="Office Supplies"/>
    <s v="Appliances"/>
    <s v="Bionaire 99.97% HEPA Air Cleaner"/>
    <n v="35.04"/>
    <n v="2"/>
    <n v="0"/>
    <n v="12.263999999999999"/>
  </r>
  <r>
    <n v="2288"/>
    <s v="US-2014-112928"/>
    <x v="3"/>
    <x v="70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4-143343"/>
    <x v="3"/>
    <x v="193"/>
    <d v="2014-06-14T00:00:00"/>
    <s v="First Class"/>
    <s v="BW-11200"/>
    <s v="Ben Wallace"/>
    <s v="Consumer"/>
    <s v="United States"/>
    <s v="Los Angeles"/>
    <s v="California"/>
    <n v="90032"/>
    <s v="West"/>
    <s v="OFF-AR-10002375"/>
    <s v="Office Supplies"/>
    <s v="Art"/>
    <s v="Newell 351"/>
    <n v="16.399999999999999"/>
    <n v="5"/>
    <n v="0"/>
    <n v="4.7559999999999985"/>
  </r>
  <r>
    <n v="2290"/>
    <s v="CA-2014-115154"/>
    <x v="3"/>
    <x v="703"/>
    <d v="2014-01-12T00:00:00"/>
    <s v="First Class"/>
    <s v="RS-19420"/>
    <s v="Ricardo Sperren"/>
    <s v="Corporate"/>
    <s v="United States"/>
    <s v="Seattle"/>
    <s v="Washington"/>
    <n v="98115"/>
    <s v="West"/>
    <s v="FUR-TA-10001950"/>
    <s v="Furniture"/>
    <s v="Tables"/>
    <s v="Balt Solid Wood Round Tables"/>
    <n v="892.98"/>
    <n v="2"/>
    <n v="0"/>
    <n v="80.368200000000002"/>
  </r>
  <r>
    <n v="2291"/>
    <s v="CA-2012-149342"/>
    <x v="1"/>
    <x v="704"/>
    <d v="2012-04-25T00:00:00"/>
    <s v="Standard Class"/>
    <s v="TS-21160"/>
    <s v="Theresa Swint"/>
    <s v="Corporate"/>
    <s v="United States"/>
    <s v="Columbus"/>
    <s v="Georgia"/>
    <n v="31907"/>
    <s v="South"/>
    <s v="TEC-PH-10001557"/>
    <s v="Technology"/>
    <s v="Phones"/>
    <s v="Pyle PMP37LED"/>
    <n v="287.96999999999997"/>
    <n v="3"/>
    <n v="0"/>
    <n v="77.751899999999992"/>
  </r>
  <r>
    <n v="2292"/>
    <s v="CA-2012-149342"/>
    <x v="1"/>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2-149342"/>
    <x v="1"/>
    <x v="704"/>
    <d v="2012-04-25T00:00:00"/>
    <s v="Standard Class"/>
    <s v="TS-21160"/>
    <s v="Theresa Swint"/>
    <s v="Corporate"/>
    <s v="United States"/>
    <s v="Columbus"/>
    <s v="Georgia"/>
    <n v="31907"/>
    <s v="South"/>
    <s v="OFF-PA-10001166"/>
    <s v="Office Supplies"/>
    <s v="Paper"/>
    <s v="Xerox 2"/>
    <n v="12.96"/>
    <n v="2"/>
    <n v="0"/>
    <n v="6.2208000000000006"/>
  </r>
  <r>
    <n v="2294"/>
    <s v="CA-2012-130995"/>
    <x v="1"/>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4-127929"/>
    <x v="3"/>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2-113145"/>
    <x v="1"/>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
  </r>
  <r>
    <n v="2297"/>
    <s v="CA-2012-113145"/>
    <x v="1"/>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2-113145"/>
    <x v="1"/>
    <x v="549"/>
    <d v="2012-11-05T00:00:00"/>
    <s v="Standard Class"/>
    <s v="VD-21670"/>
    <s v="Valerie Dominguez"/>
    <s v="Consumer"/>
    <s v="United States"/>
    <s v="New York City"/>
    <s v="New York"/>
    <n v="10011"/>
    <s v="East"/>
    <s v="TEC-PH-10001527"/>
    <s v="Technology"/>
    <s v="Phones"/>
    <s v="Plantronics MX500i Earset"/>
    <n v="42.95"/>
    <n v="1"/>
    <n v="0"/>
    <n v="1.2884999999999991"/>
  </r>
  <r>
    <n v="2299"/>
    <s v="CA-2012-113145"/>
    <x v="1"/>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2-113145"/>
    <x v="1"/>
    <x v="549"/>
    <d v="2012-11-05T00:00:00"/>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1-162362"/>
    <x v="2"/>
    <x v="687"/>
    <d v="2011-11-18T00:00:00"/>
    <s v="Standard Class"/>
    <s v="JL-15505"/>
    <s v="Jeremy Lonsdale"/>
    <s v="Consumer"/>
    <s v="United States"/>
    <s v="Midland"/>
    <s v="Michigan"/>
    <n v="48640"/>
    <s v="Central"/>
    <s v="OFF-BI-10000756"/>
    <s v="Office Supplies"/>
    <s v="Binders"/>
    <s v="Storex DuraTech Recycled Plastic Frosted Binders"/>
    <n v="12.72"/>
    <n v="3"/>
    <n v="0"/>
    <n v="6.36"/>
  </r>
  <r>
    <n v="2302"/>
    <s v="CA-2011-162362"/>
    <x v="2"/>
    <x v="687"/>
    <d v="2011-11-18T00:00:00"/>
    <s v="Standard Class"/>
    <s v="JL-15505"/>
    <s v="Jeremy Lonsdale"/>
    <s v="Consumer"/>
    <s v="United States"/>
    <s v="Midland"/>
    <s v="Michigan"/>
    <n v="48640"/>
    <s v="Central"/>
    <s v="OFF-BI-10000546"/>
    <s v="Office Supplies"/>
    <s v="Binders"/>
    <s v="Avery Durable Binders"/>
    <n v="11.52"/>
    <n v="4"/>
    <n v="0"/>
    <n v="5.6448"/>
  </r>
  <r>
    <n v="2303"/>
    <s v="CA-2013-106558"/>
    <x v="0"/>
    <x v="327"/>
    <d v="2013-01-21T00:00:00"/>
    <s v="Standard Class"/>
    <s v="DL-13495"/>
    <s v="Dionis Lloyd"/>
    <s v="Corporate"/>
    <s v="United States"/>
    <s v="Columbus"/>
    <s v="Georgia"/>
    <n v="31907"/>
    <s v="South"/>
    <s v="TEC-AC-10001142"/>
    <s v="Technology"/>
    <s v="Accessories"/>
    <s v="First Data FD10 PIN Pad"/>
    <n v="316"/>
    <n v="4"/>
    <n v="0"/>
    <n v="31.599999999999966"/>
  </r>
  <r>
    <n v="2304"/>
    <s v="CA-2014-157931"/>
    <x v="3"/>
    <x v="697"/>
    <d v="2014-09-23T00:00:00"/>
    <s v="Second Class"/>
    <s v="MO-17800"/>
    <s v="Meg O'Connel"/>
    <s v="Home Office"/>
    <s v="United States"/>
    <s v="Roswell"/>
    <s v="Georgia"/>
    <n v="30076"/>
    <s v="South"/>
    <s v="FUR-CH-10000785"/>
    <s v="Furniture"/>
    <s v="Chairs"/>
    <s v="Global Ergonomic Managers Chair"/>
    <n v="723.92"/>
    <n v="4"/>
    <n v="0"/>
    <n v="188.2192"/>
  </r>
  <r>
    <n v="2305"/>
    <s v="CA-2014-157931"/>
    <x v="3"/>
    <x v="697"/>
    <d v="2014-09-23T00:00:00"/>
    <s v="Second Class"/>
    <s v="MO-17800"/>
    <s v="Meg O'Connel"/>
    <s v="Home Office"/>
    <s v="United States"/>
    <s v="Roswell"/>
    <s v="Georgia"/>
    <n v="30076"/>
    <s v="South"/>
    <s v="OFF-PA-10000474"/>
    <s v="Office Supplies"/>
    <s v="Paper"/>
    <s v="Staples"/>
    <n v="106.32"/>
    <n v="3"/>
    <n v="0"/>
    <n v="49.970399999999991"/>
  </r>
  <r>
    <n v="2306"/>
    <s v="CA-2013-115574"/>
    <x v="0"/>
    <x v="443"/>
    <d v="2013-12-25T00:00:00"/>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2-160794"/>
    <x v="1"/>
    <x v="705"/>
    <d v="2012-08-08T00:00:00"/>
    <s v="First Class"/>
    <s v="MS-17980"/>
    <s v="Michael Stewart"/>
    <s v="Corporate"/>
    <s v="United States"/>
    <s v="Houston"/>
    <s v="Texas"/>
    <n v="77041"/>
    <s v="Central"/>
    <s v="OFF-PA-10004156"/>
    <s v="Office Supplies"/>
    <s v="Paper"/>
    <s v="Xerox 188"/>
    <n v="27.216000000000001"/>
    <n v="3"/>
    <n v="0.2"/>
    <n v="9.8657999999999983"/>
  </r>
  <r>
    <n v="2308"/>
    <s v="CA-2014-116225"/>
    <x v="3"/>
    <x v="60"/>
    <d v="2014-11-10T00:00:00"/>
    <s v="Standard Class"/>
    <s v="SV-20935"/>
    <s v="Susan Vittorini"/>
    <s v="Consumer"/>
    <s v="United States"/>
    <s v="New York City"/>
    <s v="New York"/>
    <n v="10009"/>
    <s v="East"/>
    <s v="TEC-AC-10001432"/>
    <s v="Technology"/>
    <s v="Accessories"/>
    <s v="Enermax Aurora Lite Keyboard"/>
    <n v="390.75"/>
    <n v="5"/>
    <n v="0"/>
    <n v="171.93000000000006"/>
  </r>
  <r>
    <n v="2309"/>
    <s v="US-2014-120418"/>
    <x v="3"/>
    <x v="532"/>
    <d v="2014-06-13T00:00:00"/>
    <s v="First Class"/>
    <s v="BC-11125"/>
    <s v="Becky Castell"/>
    <s v="Home Office"/>
    <s v="United States"/>
    <s v="Peoria"/>
    <s v="Arizona"/>
    <n v="85345"/>
    <s v="West"/>
    <s v="FUR-CH-10001394"/>
    <s v="Furniture"/>
    <s v="Chairs"/>
    <s v="Global Leather Executive Chair"/>
    <n v="280.79200000000003"/>
    <n v="1"/>
    <n v="0.2"/>
    <n v="35.098999999999961"/>
  </r>
  <r>
    <n v="2310"/>
    <s v="US-2014-120418"/>
    <x v="3"/>
    <x v="532"/>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4-120418"/>
    <x v="3"/>
    <x v="532"/>
    <d v="2014-06-13T00:00:00"/>
    <s v="First Class"/>
    <s v="BC-11125"/>
    <s v="Becky Castell"/>
    <s v="Home Office"/>
    <s v="United States"/>
    <s v="Peoria"/>
    <s v="Arizona"/>
    <n v="85345"/>
    <s v="West"/>
    <s v="OFF-AR-10002956"/>
    <s v="Office Supplies"/>
    <s v="Art"/>
    <s v="Boston 16801 Nautilus Battery Pencil Sharpener"/>
    <n v="88.04"/>
    <n v="5"/>
    <n v="0.2"/>
    <n v="6.602999999999998"/>
  </r>
  <r>
    <n v="2312"/>
    <s v="US-2014-120418"/>
    <x v="3"/>
    <x v="532"/>
    <d v="2014-06-13T00:00:00"/>
    <s v="First Class"/>
    <s v="BC-11125"/>
    <s v="Becky Castell"/>
    <s v="Home Office"/>
    <s v="United States"/>
    <s v="Peoria"/>
    <s v="Arizona"/>
    <n v="85345"/>
    <s v="West"/>
    <s v="OFF-AR-10001955"/>
    <s v="Office Supplies"/>
    <s v="Art"/>
    <s v="Newell 319"/>
    <n v="15.872"/>
    <n v="1"/>
    <n v="0.2"/>
    <n v="1.9839999999999982"/>
  </r>
  <r>
    <n v="2313"/>
    <s v="US-2014-120418"/>
    <x v="3"/>
    <x v="532"/>
    <d v="2014-06-13T00:00:00"/>
    <s v="First Class"/>
    <s v="BC-11125"/>
    <s v="Becky Castell"/>
    <s v="Home Office"/>
    <s v="United States"/>
    <s v="Peoria"/>
    <s v="Arizona"/>
    <n v="85345"/>
    <s v="West"/>
    <s v="OFF-ST-10001809"/>
    <s v="Office Supplies"/>
    <s v="Storage"/>
    <s v="Fellowes Officeware Wire Shelving"/>
    <n v="215.59200000000001"/>
    <n v="3"/>
    <n v="0.2"/>
    <n v="-48.508200000000009"/>
  </r>
  <r>
    <n v="2314"/>
    <s v="CA-2014-122035"/>
    <x v="3"/>
    <x v="228"/>
    <d v="2014-07-26T00:00:00"/>
    <s v="Standard Class"/>
    <s v="EM-13825"/>
    <s v="Elizabeth Moffitt"/>
    <s v="Corporate"/>
    <s v="United States"/>
    <s v="Sioux Falls"/>
    <s v="South Dakota"/>
    <n v="57103"/>
    <s v="Central"/>
    <s v="OFF-LA-10004093"/>
    <s v="Office Supplies"/>
    <s v="Labels"/>
    <s v="Avery 486"/>
    <n v="14.62"/>
    <n v="2"/>
    <n v="0"/>
    <n v="6.8713999999999995"/>
  </r>
  <r>
    <n v="2315"/>
    <s v="CA-2014-122035"/>
    <x v="3"/>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4-122035"/>
    <x v="3"/>
    <x v="228"/>
    <d v="2014-07-26T00:00:00"/>
    <s v="Standard Class"/>
    <s v="EM-13825"/>
    <s v="Elizabeth Moffitt"/>
    <s v="Corporate"/>
    <s v="United States"/>
    <s v="Sioux Falls"/>
    <s v="South Dakota"/>
    <n v="57103"/>
    <s v="Central"/>
    <s v="OFF-BI-10000404"/>
    <s v="Office Supplies"/>
    <s v="Binders"/>
    <s v="Avery Printable Repositionable Plastic Tabs"/>
    <n v="43"/>
    <n v="5"/>
    <n v="0"/>
    <n v="20.21"/>
  </r>
  <r>
    <n v="2317"/>
    <s v="CA-2014-122035"/>
    <x v="3"/>
    <x v="228"/>
    <d v="2014-07-26T00:00:00"/>
    <s v="Standard Class"/>
    <s v="EM-13825"/>
    <s v="Elizabeth Moffitt"/>
    <s v="Corporate"/>
    <s v="United States"/>
    <s v="Sioux Falls"/>
    <s v="South Dakota"/>
    <n v="57103"/>
    <s v="Central"/>
    <s v="FUR-CH-10003833"/>
    <s v="Furniture"/>
    <s v="Chairs"/>
    <s v="Novimex Fabric Task Chair"/>
    <n v="182.94"/>
    <n v="3"/>
    <n v="0"/>
    <n v="27.440999999999995"/>
  </r>
  <r>
    <n v="2318"/>
    <s v="CA-2014-122035"/>
    <x v="3"/>
    <x v="228"/>
    <d v="2014-07-26T00:00:00"/>
    <s v="Standard Class"/>
    <s v="EM-13825"/>
    <s v="Elizabeth Moffitt"/>
    <s v="Corporate"/>
    <s v="United States"/>
    <s v="Sioux Falls"/>
    <s v="South Dakota"/>
    <n v="57103"/>
    <s v="Central"/>
    <s v="OFF-BI-10002072"/>
    <s v="Office Supplies"/>
    <s v="Binders"/>
    <s v="Cardinal Slant-D Ring Binders"/>
    <n v="60.83"/>
    <n v="7"/>
    <n v="0"/>
    <n v="30.414999999999999"/>
  </r>
  <r>
    <n v="2319"/>
    <s v="CA-2014-122035"/>
    <x v="3"/>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2-117828"/>
    <x v="1"/>
    <x v="706"/>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4-165491"/>
    <x v="3"/>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2-109470"/>
    <x v="1"/>
    <x v="620"/>
    <d v="2013-01-03T00:00:00"/>
    <s v="Second Class"/>
    <s v="KC-16255"/>
    <s v="Karen Carlisle"/>
    <s v="Corporate"/>
    <s v="United States"/>
    <s v="Henderson"/>
    <s v="Kentucky"/>
    <n v="42420"/>
    <s v="South"/>
    <s v="OFF-BI-10004492"/>
    <s v="Office Supplies"/>
    <s v="Binders"/>
    <s v="Tuf-Vin Binders"/>
    <n v="94.74"/>
    <n v="3"/>
    <n v="0"/>
    <n v="44.527799999999992"/>
  </r>
  <r>
    <n v="2323"/>
    <s v="CA-2012-109470"/>
    <x v="1"/>
    <x v="620"/>
    <d v="2013-01-03T00:00:00"/>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2-109470"/>
    <x v="1"/>
    <x v="620"/>
    <d v="2013-01-03T00:00:00"/>
    <s v="Second Class"/>
    <s v="KC-16255"/>
    <s v="Karen Carlisle"/>
    <s v="Corporate"/>
    <s v="United States"/>
    <s v="Henderson"/>
    <s v="Kentucky"/>
    <n v="42420"/>
    <s v="South"/>
    <s v="OFF-BI-10003707"/>
    <s v="Office Supplies"/>
    <s v="Binders"/>
    <s v="Aluminum Screw Posts"/>
    <n v="76.3"/>
    <n v="5"/>
    <n v="0"/>
    <n v="38.15"/>
  </r>
  <r>
    <n v="2325"/>
    <s v="CA-2012-109470"/>
    <x v="1"/>
    <x v="620"/>
    <d v="2013-01-03T00:00:00"/>
    <s v="Second Class"/>
    <s v="KC-16255"/>
    <s v="Karen Carlisle"/>
    <s v="Corporate"/>
    <s v="United States"/>
    <s v="Henderson"/>
    <s v="Kentucky"/>
    <n v="42420"/>
    <s v="South"/>
    <s v="OFF-BI-10000977"/>
    <s v="Office Supplies"/>
    <s v="Binders"/>
    <s v="Ibico Plastic Spiral Binding Combs"/>
    <n v="364.79999999999995"/>
    <n v="12"/>
    <n v="0"/>
    <n v="167.80799999999999"/>
  </r>
  <r>
    <n v="2326"/>
    <s v="CA-2012-105102"/>
    <x v="1"/>
    <x v="426"/>
    <d v="2012-09-19T00:00:00"/>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2-105102"/>
    <x v="1"/>
    <x v="426"/>
    <d v="2012-09-19T00:00:00"/>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2-105102"/>
    <x v="1"/>
    <x v="426"/>
    <d v="2012-09-19T00:00:00"/>
    <s v="Second Class"/>
    <s v="BM-11575"/>
    <s v="Brendan Murry"/>
    <s v="Corporate"/>
    <s v="United States"/>
    <s v="New York City"/>
    <s v="New York"/>
    <n v="10035"/>
    <s v="East"/>
    <s v="OFF-PA-10002365"/>
    <s v="Office Supplies"/>
    <s v="Paper"/>
    <s v="Xerox 1967"/>
    <n v="12.96"/>
    <n v="2"/>
    <n v="0"/>
    <n v="6.2208000000000006"/>
  </r>
  <r>
    <n v="2329"/>
    <s v="CA-2014-138422"/>
    <x v="3"/>
    <x v="397"/>
    <d v="2014-09-27T00:00:00"/>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2-147739"/>
    <x v="1"/>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3-155187"/>
    <x v="0"/>
    <x v="446"/>
    <d v="2013-09-27T00:00:00"/>
    <s v="Second Class"/>
    <s v="LA-16780"/>
    <s v="Laura Armstrong"/>
    <s v="Corporate"/>
    <s v="United States"/>
    <s v="Los Angeles"/>
    <s v="California"/>
    <n v="90004"/>
    <s v="West"/>
    <s v="OFF-ST-10000642"/>
    <s v="Office Supplies"/>
    <s v="Storage"/>
    <s v="Tennsco Lockers, Gray"/>
    <n v="41.96"/>
    <n v="2"/>
    <n v="0"/>
    <n v="2.9371999999999971"/>
  </r>
  <r>
    <n v="2332"/>
    <s v="CA-2013-155187"/>
    <x v="0"/>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4-169285"/>
    <x v="3"/>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s v="Indiana"/>
    <n v="47905"/>
    <s v="Central"/>
    <s v="OFF-PA-10004971"/>
    <s v="Office Supplies"/>
    <s v="Paper"/>
    <s v="Xerox 196"/>
    <n v="5.78"/>
    <n v="1"/>
    <n v="0"/>
    <n v="2.8322000000000003"/>
  </r>
  <r>
    <n v="2335"/>
    <s v="CA-2011-140886"/>
    <x v="2"/>
    <x v="587"/>
    <d v="2011-10-04T00:00:00"/>
    <s v="Standard Class"/>
    <s v="KW-16570"/>
    <s v="Kelly Williams"/>
    <s v="Consumer"/>
    <s v="United States"/>
    <s v="Clarksville"/>
    <s v="Tennessee"/>
    <n v="37042"/>
    <s v="South"/>
    <s v="OFF-AP-10000696"/>
    <s v="Office Supplies"/>
    <s v="Appliances"/>
    <s v="Holmes Odor Grabber"/>
    <n v="69.216000000000008"/>
    <n v="6"/>
    <n v="0.2"/>
    <n v="11.247599999999995"/>
  </r>
  <r>
    <n v="2336"/>
    <s v="CA-2014-152695"/>
    <x v="3"/>
    <x v="389"/>
    <d v="2014-12-11T00:00:00"/>
    <s v="Same Day"/>
    <s v="CC-12220"/>
    <s v="Chris Cortes"/>
    <s v="Consumer"/>
    <s v="United States"/>
    <s v="Fairfield"/>
    <s v="Connecticut"/>
    <n v="6824"/>
    <s v="East"/>
    <s v="OFF-EN-10004030"/>
    <s v="Office Supplies"/>
    <s v="Envelopes"/>
    <s v="Convenience Packs of Business Envelopes"/>
    <n v="10.86"/>
    <n v="3"/>
    <n v="0"/>
    <n v="5.1042000000000005"/>
  </r>
  <r>
    <n v="2337"/>
    <s v="CA-2014-152695"/>
    <x v="3"/>
    <x v="389"/>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1-110639"/>
    <x v="2"/>
    <x v="709"/>
    <d v="2011-08-23T00:00:00"/>
    <s v="Same Day"/>
    <s v="RH-19495"/>
    <s v="Rick Hansen"/>
    <s v="Consumer"/>
    <s v="United States"/>
    <s v="New York City"/>
    <s v="New York"/>
    <n v="10009"/>
    <s v="East"/>
    <s v="OFF-PA-10003936"/>
    <s v="Office Supplies"/>
    <s v="Paper"/>
    <s v="Xerox 1994"/>
    <n v="25.92"/>
    <n v="4"/>
    <n v="0"/>
    <n v="12.441600000000001"/>
  </r>
  <r>
    <n v="2339"/>
    <s v="CA-2011-110639"/>
    <x v="2"/>
    <x v="709"/>
    <d v="2011-08-23T00:00:00"/>
    <s v="Same Day"/>
    <s v="RH-19495"/>
    <s v="Rick Hansen"/>
    <s v="Consumer"/>
    <s v="United States"/>
    <s v="New York City"/>
    <s v="New York"/>
    <n v="10009"/>
    <s v="East"/>
    <s v="OFF-PA-10004530"/>
    <s v="Office Supplies"/>
    <s v="Paper"/>
    <s v="Personal Creations Ink Jet Cards and Labels"/>
    <n v="45.92"/>
    <n v="4"/>
    <n v="0"/>
    <n v="22.500800000000002"/>
  </r>
  <r>
    <n v="2340"/>
    <s v="CA-2011-121727"/>
    <x v="2"/>
    <x v="710"/>
    <d v="2011-08-24T00:00:00"/>
    <s v="Standard Class"/>
    <s v="JK-15625"/>
    <s v="Jim Karlsson"/>
    <s v="Consumer"/>
    <s v="United States"/>
    <s v="Columbus"/>
    <s v="Ohio"/>
    <n v="43229"/>
    <s v="East"/>
    <s v="OFF-AR-10004930"/>
    <s v="Office Supplies"/>
    <s v="Art"/>
    <s v="Turquoise Lead Holder with Pocket Clip"/>
    <n v="10.72"/>
    <n v="2"/>
    <n v="0.2"/>
    <n v="1.7419999999999987"/>
  </r>
  <r>
    <n v="2341"/>
    <s v="CA-2013-137736"/>
    <x v="0"/>
    <x v="338"/>
    <d v="2013-11-16T00:00:00"/>
    <s v="Standard Class"/>
    <s v="DC-13285"/>
    <s v="Debra Catini"/>
    <s v="Consumer"/>
    <s v="United States"/>
    <s v="Warner Robins"/>
    <s v="Georgia"/>
    <n v="31088"/>
    <s v="South"/>
    <s v="OFF-AR-10004999"/>
    <s v="Office Supplies"/>
    <s v="Art"/>
    <s v="Newell 315"/>
    <n v="41.86"/>
    <n v="7"/>
    <n v="0"/>
    <n v="10.465"/>
  </r>
  <r>
    <n v="2342"/>
    <s v="US-2011-143231"/>
    <x v="2"/>
    <x v="520"/>
    <d v="2012-01-03T00:00:00"/>
    <s v="First Class"/>
    <s v="GM-14455"/>
    <s v="Gary Mitchum"/>
    <s v="Home Office"/>
    <s v="United States"/>
    <s v="Franklin"/>
    <s v="Massachusetts"/>
    <n v="2038"/>
    <s v="East"/>
    <s v="FUR-FU-10002501"/>
    <s v="Furniture"/>
    <s v="Furnishings"/>
    <s v="Nu-Dell Executive Frame"/>
    <n v="63.2"/>
    <n v="5"/>
    <n v="0"/>
    <n v="23.384"/>
  </r>
  <r>
    <n v="2343"/>
    <s v="US-2011-143231"/>
    <x v="2"/>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1-155894"/>
    <x v="2"/>
    <x v="711"/>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3-119025"/>
    <x v="0"/>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3-159373"/>
    <x v="0"/>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3-159373"/>
    <x v="0"/>
    <x v="69"/>
    <d v="2013-03-19T00:00:00"/>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3-159373"/>
    <x v="0"/>
    <x v="69"/>
    <d v="2013-03-19T00:00:00"/>
    <s v="Standard Class"/>
    <s v="LT-17110"/>
    <s v="Liz Thompson"/>
    <s v="Consumer"/>
    <s v="United States"/>
    <s v="San Antonio"/>
    <s v="Texas"/>
    <n v="78207"/>
    <s v="Central"/>
    <s v="FUR-TA-10004619"/>
    <s v="Furniture"/>
    <s v="Tables"/>
    <s v="Hon Non-Folding Utility Tables"/>
    <n v="557.58500000000004"/>
    <n v="5"/>
    <n v="0.3"/>
    <n v="0"/>
  </r>
  <r>
    <n v="2349"/>
    <s v="CA-2014-109701"/>
    <x v="3"/>
    <x v="574"/>
    <d v="2014-12-04T00:00:00"/>
    <s v="Same Day"/>
    <s v="AM-10360"/>
    <s v="Alice McCarthy"/>
    <s v="Corporate"/>
    <s v="United States"/>
    <s v="Los Angeles"/>
    <s v="California"/>
    <n v="90032"/>
    <s v="West"/>
    <s v="OFF-BI-10004187"/>
    <s v="Office Supplies"/>
    <s v="Binders"/>
    <s v="Staples"/>
    <n v="9.0240000000000009"/>
    <n v="6"/>
    <n v="0.2"/>
    <n v="3.1583999999999985"/>
  </r>
  <r>
    <n v="2350"/>
    <s v="CA-2014-109701"/>
    <x v="3"/>
    <x v="574"/>
    <d v="2014-12-04T00:00:00"/>
    <s v="Same Day"/>
    <s v="AM-10360"/>
    <s v="Alice McCarthy"/>
    <s v="Corporate"/>
    <s v="United States"/>
    <s v="Los Angeles"/>
    <s v="California"/>
    <n v="90032"/>
    <s v="West"/>
    <s v="OFF-BI-10000632"/>
    <s v="Office Supplies"/>
    <s v="Binders"/>
    <s v="Satellite Sectional Post Binders"/>
    <n v="69.456000000000003"/>
    <n v="2"/>
    <n v="0.2"/>
    <n v="22.573199999999996"/>
  </r>
  <r>
    <n v="2351"/>
    <s v="CA-2014-109701"/>
    <x v="3"/>
    <x v="574"/>
    <d v="2014-12-04T00:00:00"/>
    <s v="Same Day"/>
    <s v="AM-10360"/>
    <s v="Alice McCarthy"/>
    <s v="Corporate"/>
    <s v="United States"/>
    <s v="Los Angeles"/>
    <s v="California"/>
    <n v="90032"/>
    <s v="West"/>
    <s v="OFF-PA-10003724"/>
    <s v="Office Supplies"/>
    <s v="Paper"/>
    <s v="Wirebound Message Book, 4 per Page"/>
    <n v="10.86"/>
    <n v="2"/>
    <n v="0"/>
    <n v="5.3213999999999997"/>
  </r>
  <r>
    <n v="2352"/>
    <s v="CA-2014-109701"/>
    <x v="3"/>
    <x v="574"/>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4-109701"/>
    <x v="3"/>
    <x v="574"/>
    <d v="2014-12-04T00:00:00"/>
    <s v="Same Day"/>
    <s v="AM-10360"/>
    <s v="Alice McCarthy"/>
    <s v="Corporate"/>
    <s v="United States"/>
    <s v="Los Angeles"/>
    <s v="California"/>
    <n v="90032"/>
    <s v="West"/>
    <s v="OFF-AR-10001868"/>
    <s v="Office Supplies"/>
    <s v="Art"/>
    <s v="Prang Dustless Chalk Sticks"/>
    <n v="10.08"/>
    <n v="6"/>
    <n v="0"/>
    <n v="5.04"/>
  </r>
  <r>
    <n v="2354"/>
    <s v="CA-2012-111514"/>
    <x v="1"/>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2-111514"/>
    <x v="1"/>
    <x v="284"/>
    <d v="2012-09-02T00:00:00"/>
    <s v="First Class"/>
    <s v="SC-20260"/>
    <s v="Scott Cohen"/>
    <s v="Corporate"/>
    <s v="United States"/>
    <s v="San Francisco"/>
    <s v="California"/>
    <n v="94122"/>
    <s v="West"/>
    <s v="OFF-BI-10002735"/>
    <s v="Office Supplies"/>
    <s v="Binders"/>
    <s v="GBC Prestige Therm-A-Bind Covers"/>
    <n v="137.24"/>
    <n v="5"/>
    <n v="0.2"/>
    <n v="46.3185"/>
  </r>
  <r>
    <n v="2356"/>
    <s v="CA-2012-111514"/>
    <x v="1"/>
    <x v="284"/>
    <d v="2012-09-02T00:00:00"/>
    <s v="First Class"/>
    <s v="SC-20260"/>
    <s v="Scott Cohen"/>
    <s v="Corporate"/>
    <s v="United States"/>
    <s v="San Francisco"/>
    <s v="California"/>
    <n v="94122"/>
    <s v="West"/>
    <s v="TEC-AC-10004864"/>
    <s v="Technology"/>
    <s v="Accessories"/>
    <s v="Memorex Micro Travel Drive 32 GB"/>
    <n v="36.51"/>
    <n v="1"/>
    <n v="0"/>
    <n v="15.699300000000001"/>
  </r>
  <r>
    <n v="2357"/>
    <s v="CA-2012-111514"/>
    <x v="1"/>
    <x v="284"/>
    <d v="2012-09-02T00:00:00"/>
    <s v="First Class"/>
    <s v="SC-20260"/>
    <s v="Scott Cohen"/>
    <s v="Corporate"/>
    <s v="United States"/>
    <s v="San Francisco"/>
    <s v="California"/>
    <n v="94122"/>
    <s v="West"/>
    <s v="TEC-MA-10000597"/>
    <s v="Technology"/>
    <s v="Machines"/>
    <s v="Lexmark S315 Color Inkjet Printer"/>
    <n v="239.976"/>
    <n v="3"/>
    <n v="0.2"/>
    <n v="80.991899999999987"/>
  </r>
  <r>
    <n v="2358"/>
    <s v="US-2011-148838"/>
    <x v="2"/>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1-148838"/>
    <x v="2"/>
    <x v="461"/>
    <d v="2011-03-21T00:00:00"/>
    <s v="Standard Class"/>
    <s v="CP-12340"/>
    <s v="Christine Phan"/>
    <s v="Corporate"/>
    <s v="United States"/>
    <s v="New York City"/>
    <s v="New York"/>
    <n v="10024"/>
    <s v="East"/>
    <s v="FUR-TA-10001950"/>
    <s v="Furniture"/>
    <s v="Tables"/>
    <s v="Balt Solid Wood Round Tables"/>
    <n v="1071.576"/>
    <n v="4"/>
    <n v="0.4"/>
    <n v="-553.64760000000001"/>
  </r>
  <r>
    <n v="2360"/>
    <s v="US-2011-148838"/>
    <x v="2"/>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1-148838"/>
    <x v="2"/>
    <x v="461"/>
    <d v="2011-03-21T00:00:00"/>
    <s v="Standard Class"/>
    <s v="CP-12340"/>
    <s v="Christine Phan"/>
    <s v="Corporate"/>
    <s v="United States"/>
    <s v="New York City"/>
    <s v="New York"/>
    <n v="10024"/>
    <s v="East"/>
    <s v="OFF-PA-10002960"/>
    <s v="Office Supplies"/>
    <s v="Paper"/>
    <s v="Xerox 1926"/>
    <n v="34.86"/>
    <n v="7"/>
    <n v="0"/>
    <n v="16.3842"/>
  </r>
  <r>
    <n v="2362"/>
    <s v="US-2011-148838"/>
    <x v="2"/>
    <x v="461"/>
    <d v="2011-03-21T00:00:00"/>
    <s v="Standard Class"/>
    <s v="CP-12340"/>
    <s v="Christine Phan"/>
    <s v="Corporate"/>
    <s v="United States"/>
    <s v="New York City"/>
    <s v="New York"/>
    <n v="10024"/>
    <s v="East"/>
    <s v="OFF-PA-10000919"/>
    <s v="Office Supplies"/>
    <s v="Paper"/>
    <s v="Xerox 1918"/>
    <n v="155.04"/>
    <n v="4"/>
    <n v="0"/>
    <n v="75.9696"/>
  </r>
  <r>
    <n v="2363"/>
    <s v="CA-2014-136497"/>
    <x v="3"/>
    <x v="513"/>
    <d v="2014-04-21T00:00:00"/>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3-108637"/>
    <x v="0"/>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3-108637"/>
    <x v="0"/>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3-108637"/>
    <x v="0"/>
    <x v="69"/>
    <d v="2013-03-19T00:00:00"/>
    <s v="Standard Class"/>
    <s v="AB-10060"/>
    <s v="Adam Bellavance"/>
    <s v="Home Office"/>
    <s v="United States"/>
    <s v="Waynesboro"/>
    <s v="Virginia"/>
    <n v="22980"/>
    <s v="South"/>
    <s v="OFF-BI-10004965"/>
    <s v="Office Supplies"/>
    <s v="Binders"/>
    <s v="Ibico Covers for Plastic or Wire Binding Elements"/>
    <n v="46"/>
    <n v="4"/>
    <n v="0"/>
    <n v="20.7"/>
  </r>
  <r>
    <n v="2367"/>
    <s v="CA-2011-102295"/>
    <x v="2"/>
    <x v="156"/>
    <d v="2011-11-26T00:00:00"/>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4-123659"/>
    <x v="3"/>
    <x v="516"/>
    <d v="2014-02-14T00:00:00"/>
    <s v="First Class"/>
    <s v="MN-17935"/>
    <s v="Michael Nguyen"/>
    <s v="Consumer"/>
    <s v="United States"/>
    <s v="Clinton"/>
    <s v="Maryland"/>
    <n v="20735"/>
    <s v="East"/>
    <s v="OFF-PA-10002464"/>
    <s v="Office Supplies"/>
    <s v="Paper"/>
    <s v="HP Office Recycled Paper (20Lb. and 87 Bright)"/>
    <n v="23.12"/>
    <n v="4"/>
    <n v="0"/>
    <n v="11.328800000000001"/>
  </r>
  <r>
    <n v="2369"/>
    <s v="US-2013-129469"/>
    <x v="0"/>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s v="Ohio"/>
    <n v="45014"/>
    <s v="East"/>
    <s v="OFF-AR-10000315"/>
    <s v="Office Supplies"/>
    <s v="Art"/>
    <s v="Dixon Ticonderoga Maple Cedar Pencil, #2"/>
    <n v="4.9119999999999999"/>
    <n v="2"/>
    <n v="0.2"/>
    <n v="0.30700000000000016"/>
  </r>
  <r>
    <n v="2371"/>
    <s v="CA-2014-155152"/>
    <x v="3"/>
    <x v="437"/>
    <d v="2014-07-10T00:00:00"/>
    <s v="Second Class"/>
    <s v="MP-17965"/>
    <s v="Michael Paige"/>
    <s v="Corporate"/>
    <s v="United States"/>
    <s v="Warwick"/>
    <s v="Rhode Island"/>
    <n v="2886"/>
    <s v="East"/>
    <s v="TEC-AC-10004353"/>
    <s v="Technology"/>
    <s v="Accessories"/>
    <s v="Hypercom P1300 Pinpad"/>
    <n v="252"/>
    <n v="4"/>
    <n v="0"/>
    <n v="93.240000000000009"/>
  </r>
  <r>
    <n v="2372"/>
    <s v="CA-2013-159940"/>
    <x v="0"/>
    <x v="274"/>
    <d v="2013-07-12T00:00:00"/>
    <s v="Second Class"/>
    <s v="BF-11020"/>
    <s v="Barry Französisch"/>
    <s v="Corporate"/>
    <s v="United States"/>
    <s v="Aurora"/>
    <s v="Illinois"/>
    <n v="60505"/>
    <s v="Central"/>
    <s v="FUR-FU-10004973"/>
    <s v="Furniture"/>
    <s v="Furnishings"/>
    <s v="Flat Face Poster Frame"/>
    <n v="60.288000000000004"/>
    <n v="8"/>
    <n v="0.6"/>
    <n v="-27.129599999999996"/>
  </r>
  <r>
    <n v="2373"/>
    <s v="CA-2013-159940"/>
    <x v="0"/>
    <x v="274"/>
    <d v="2013-07-12T00:00:00"/>
    <s v="Second Class"/>
    <s v="BF-11020"/>
    <s v="Barry Französisch"/>
    <s v="Corporate"/>
    <s v="United States"/>
    <s v="Aurora"/>
    <s v="Illinois"/>
    <n v="60505"/>
    <s v="Central"/>
    <s v="OFF-FA-10000936"/>
    <s v="Office Supplies"/>
    <s v="Fasteners"/>
    <s v="Acco Hot Clips Clips to Go"/>
    <n v="2.6320000000000001"/>
    <n v="1"/>
    <n v="0.2"/>
    <n v="0.8224999999999999"/>
  </r>
  <r>
    <n v="2374"/>
    <s v="CA-2013-159940"/>
    <x v="0"/>
    <x v="274"/>
    <d v="2013-07-12T00:00:00"/>
    <s v="Second Class"/>
    <s v="BF-11020"/>
    <s v="Barry Französisch"/>
    <s v="Corporate"/>
    <s v="United States"/>
    <s v="Aurora"/>
    <s v="Illinois"/>
    <n v="60505"/>
    <s v="Central"/>
    <s v="OFF-PA-10001609"/>
    <s v="Office Supplies"/>
    <s v="Paper"/>
    <s v="Tops Wirebound Message Log Books"/>
    <n v="23.688000000000002"/>
    <n v="9"/>
    <n v="0.2"/>
    <n v="7.698599999999999"/>
  </r>
  <r>
    <n v="2375"/>
    <s v="CA-2013-159940"/>
    <x v="0"/>
    <x v="274"/>
    <d v="2013-07-12T00:00:00"/>
    <s v="Second Class"/>
    <s v="BF-11020"/>
    <s v="Barry Französisch"/>
    <s v="Corporate"/>
    <s v="United States"/>
    <s v="Aurora"/>
    <s v="Illinois"/>
    <n v="60505"/>
    <s v="Central"/>
    <s v="FUR-CH-10000785"/>
    <s v="Furniture"/>
    <s v="Chairs"/>
    <s v="Global Ergonomic Managers Chair"/>
    <n v="253.37199999999996"/>
    <n v="2"/>
    <n v="0.3"/>
    <n v="-14.478399999999993"/>
  </r>
  <r>
    <n v="2376"/>
    <s v="CA-2014-119669"/>
    <x v="3"/>
    <x v="714"/>
    <d v="2014-01-31T00:00:00"/>
    <s v="Standard Class"/>
    <s v="TP-21130"/>
    <s v="Theone Pippenger"/>
    <s v="Consumer"/>
    <s v="United States"/>
    <s v="Smyrna"/>
    <s v="Georgia"/>
    <n v="30080"/>
    <s v="South"/>
    <s v="OFF-FA-10000053"/>
    <s v="Office Supplies"/>
    <s v="Fasteners"/>
    <s v="Revere Boxed Rubber Bands by Revere"/>
    <n v="5.67"/>
    <n v="3"/>
    <n v="0"/>
    <n v="0.11340000000000017"/>
  </r>
  <r>
    <n v="2377"/>
    <s v="US-2011-164616"/>
    <x v="2"/>
    <x v="710"/>
    <d v="2011-08-21T00:00:00"/>
    <s v="Second Class"/>
    <s v="MS-17770"/>
    <s v="Maxwell Schwartz"/>
    <s v="Consumer"/>
    <s v="United States"/>
    <s v="Columbus"/>
    <s v="Ohio"/>
    <n v="43229"/>
    <s v="East"/>
    <s v="OFF-BI-10001718"/>
    <s v="Office Supplies"/>
    <s v="Binders"/>
    <s v="GBC DocuBind P50 Personal Binding Machine"/>
    <n v="76.77600000000001"/>
    <n v="4"/>
    <n v="0.7"/>
    <n v="-58.861599999999981"/>
  </r>
  <r>
    <n v="2378"/>
    <s v="US-2011-164616"/>
    <x v="2"/>
    <x v="710"/>
    <d v="2011-08-21T00:00:00"/>
    <s v="Second Class"/>
    <s v="MS-17770"/>
    <s v="Maxwell Schwartz"/>
    <s v="Consumer"/>
    <s v="United States"/>
    <s v="Columbus"/>
    <s v="Ohio"/>
    <n v="43229"/>
    <s v="East"/>
    <s v="OFF-SU-10004768"/>
    <s v="Office Supplies"/>
    <s v="Supplies"/>
    <s v="Acme Kleencut Forged Steel Scissors"/>
    <n v="9.1840000000000011"/>
    <n v="2"/>
    <n v="0.2"/>
    <n v="1.1479999999999988"/>
  </r>
  <r>
    <n v="2379"/>
    <s v="CA-2012-148628"/>
    <x v="1"/>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3-118052"/>
    <x v="0"/>
    <x v="715"/>
    <d v="2013-05-11T00:00:00"/>
    <s v="Standard Class"/>
    <s v="BE-11455"/>
    <s v="Brad Eason"/>
    <s v="Home Office"/>
    <s v="United States"/>
    <s v="Lorain"/>
    <s v="Ohio"/>
    <n v="44052"/>
    <s v="East"/>
    <s v="OFF-FA-10004248"/>
    <s v="Office Supplies"/>
    <s v="Fasteners"/>
    <s v="Advantus T-Pin Paper Clips"/>
    <n v="7.2160000000000002"/>
    <n v="2"/>
    <n v="0.2"/>
    <n v="1.7138000000000002"/>
  </r>
  <r>
    <n v="2381"/>
    <s v="CA-2013-118052"/>
    <x v="0"/>
    <x v="715"/>
    <d v="2013-05-11T00:00:00"/>
    <s v="Standard Class"/>
    <s v="BE-11455"/>
    <s v="Brad Eason"/>
    <s v="Home Office"/>
    <s v="United States"/>
    <s v="Lorain"/>
    <s v="Ohio"/>
    <n v="44052"/>
    <s v="East"/>
    <s v="OFF-PA-10002581"/>
    <s v="Office Supplies"/>
    <s v="Paper"/>
    <s v="Xerox 1951"/>
    <n v="49.568000000000005"/>
    <n v="2"/>
    <n v="0.2"/>
    <n v="15.489999999999997"/>
  </r>
  <r>
    <n v="2382"/>
    <s v="CA-2013-118052"/>
    <x v="0"/>
    <x v="715"/>
    <d v="2013-05-11T00:00:00"/>
    <s v="Standard Class"/>
    <s v="BE-11455"/>
    <s v="Brad Eason"/>
    <s v="Home Office"/>
    <s v="United States"/>
    <s v="Lorain"/>
    <s v="Ohio"/>
    <n v="44052"/>
    <s v="East"/>
    <s v="FUR-FU-10004848"/>
    <s v="Furniture"/>
    <s v="Furnishings"/>
    <s v="DAX Solid Wood Frames"/>
    <n v="54.711999999999996"/>
    <n v="7"/>
    <n v="0.2"/>
    <n v="11.626299999999999"/>
  </r>
  <r>
    <n v="2383"/>
    <s v="US-2014-117534"/>
    <x v="3"/>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4-117534"/>
    <x v="3"/>
    <x v="613"/>
    <d v="2014-03-27T00:00:00"/>
    <s v="First Class"/>
    <s v="CV-12295"/>
    <s v="Christina VanderZanden"/>
    <s v="Consumer"/>
    <s v="United States"/>
    <s v="Fresno"/>
    <s v="California"/>
    <n v="93727"/>
    <s v="West"/>
    <s v="OFF-AR-10003087"/>
    <s v="Office Supplies"/>
    <s v="Art"/>
    <s v="Staples"/>
    <n v="16.02"/>
    <n v="9"/>
    <n v="0"/>
    <n v="4.4855999999999998"/>
  </r>
  <r>
    <n v="2385"/>
    <s v="US-2014-117534"/>
    <x v="3"/>
    <x v="613"/>
    <d v="2014-03-27T00:00:00"/>
    <s v="First Class"/>
    <s v="CV-12295"/>
    <s v="Christina VanderZanden"/>
    <s v="Consumer"/>
    <s v="United States"/>
    <s v="Fresno"/>
    <s v="California"/>
    <n v="93727"/>
    <s v="West"/>
    <s v="OFF-BI-10002026"/>
    <s v="Office Supplies"/>
    <s v="Binders"/>
    <s v="Avery Arch Ring Binders"/>
    <n v="185.92000000000002"/>
    <n v="4"/>
    <n v="0.2"/>
    <n v="62.74799999999999"/>
  </r>
  <r>
    <n v="2386"/>
    <s v="US-2014-117534"/>
    <x v="3"/>
    <x v="613"/>
    <d v="2014-03-27T00:00:00"/>
    <s v="First Class"/>
    <s v="CV-12295"/>
    <s v="Christina VanderZanden"/>
    <s v="Consumer"/>
    <s v="United States"/>
    <s v="Fresno"/>
    <s v="California"/>
    <n v="93727"/>
    <s v="West"/>
    <s v="TEC-PH-10000141"/>
    <s v="Technology"/>
    <s v="Phones"/>
    <s v="Clearsounds A400"/>
    <n v="211.16800000000001"/>
    <n v="4"/>
    <n v="0.2"/>
    <n v="15.837600000000009"/>
  </r>
  <r>
    <n v="2387"/>
    <s v="US-2014-117534"/>
    <x v="3"/>
    <x v="613"/>
    <d v="2014-03-27T00:00:00"/>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2-145065"/>
    <x v="1"/>
    <x v="295"/>
    <d v="2012-12-15T00:00:00"/>
    <s v="First Class"/>
    <s v="DK-13375"/>
    <s v="Dennis Kane"/>
    <s v="Consumer"/>
    <s v="United States"/>
    <s v="San Diego"/>
    <s v="California"/>
    <n v="92105"/>
    <s v="West"/>
    <s v="OFF-FA-10001229"/>
    <s v="Office Supplies"/>
    <s v="Fasteners"/>
    <s v="Staples"/>
    <n v="7.86"/>
    <n v="2"/>
    <n v="0"/>
    <n v="3.6155999999999997"/>
  </r>
  <r>
    <n v="2389"/>
    <s v="CA-2012-145065"/>
    <x v="1"/>
    <x v="295"/>
    <d v="2012-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2-127040"/>
    <x v="1"/>
    <x v="401"/>
    <d v="2012-12-10T00:00:00"/>
    <s v="Standard Class"/>
    <s v="SG-20605"/>
    <s v="Speros Goranitis"/>
    <s v="Consumer"/>
    <s v="United States"/>
    <s v="New York City"/>
    <s v="New York"/>
    <n v="10009"/>
    <s v="East"/>
    <s v="OFF-PA-10004255"/>
    <s v="Office Supplies"/>
    <s v="Paper"/>
    <s v="Xerox 219"/>
    <n v="6.48"/>
    <n v="1"/>
    <n v="0"/>
    <n v="3.1104000000000003"/>
  </r>
  <r>
    <n v="2391"/>
    <s v="US-2012-127040"/>
    <x v="1"/>
    <x v="401"/>
    <d v="2012-12-10T00:00:00"/>
    <s v="Standard Class"/>
    <s v="SG-20605"/>
    <s v="Speros Goranitis"/>
    <s v="Consumer"/>
    <s v="United States"/>
    <s v="New York City"/>
    <s v="New York"/>
    <n v="10009"/>
    <s v="East"/>
    <s v="OFF-PA-10001184"/>
    <s v="Office Supplies"/>
    <s v="Paper"/>
    <s v="Xerox 1903"/>
    <n v="41.86"/>
    <n v="7"/>
    <n v="0"/>
    <n v="20.511400000000002"/>
  </r>
  <r>
    <n v="2392"/>
    <s v="US-2012-127040"/>
    <x v="1"/>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2-127040"/>
    <x v="1"/>
    <x v="401"/>
    <d v="2012-12-10T00:00:00"/>
    <s v="Standard Class"/>
    <s v="SG-20605"/>
    <s v="Speros Goranitis"/>
    <s v="Consumer"/>
    <s v="United States"/>
    <s v="New York City"/>
    <s v="New York"/>
    <n v="10009"/>
    <s v="East"/>
    <s v="FUR-FU-10002878"/>
    <s v="Furniture"/>
    <s v="Furnishings"/>
    <s v="Seth Thomas 14&quot; Day/Date Wall Clock"/>
    <n v="113.92"/>
    <n v="4"/>
    <n v="0"/>
    <n v="42.150400000000005"/>
  </r>
  <r>
    <n v="2394"/>
    <s v="CA-2013-128111"/>
    <x v="0"/>
    <x v="716"/>
    <d v="2013-03-24T00:00:00"/>
    <s v="Standard Class"/>
    <s v="CS-12355"/>
    <s v="Christine Sundaresam"/>
    <s v="Consumer"/>
    <s v="United States"/>
    <s v="Malden"/>
    <s v="Massachusetts"/>
    <n v="2148"/>
    <s v="East"/>
    <s v="OFF-AR-10000588"/>
    <s v="Office Supplies"/>
    <s v="Art"/>
    <s v="Newell 345"/>
    <n v="39.68"/>
    <n v="2"/>
    <n v="0"/>
    <n v="10.316800000000001"/>
  </r>
  <r>
    <n v="2395"/>
    <s v="CA-2012-137897"/>
    <x v="1"/>
    <x v="717"/>
    <d v="2012-11-19T00:00:00"/>
    <s v="Standard Class"/>
    <s v="PJ-18835"/>
    <s v="Patrick Jones"/>
    <s v="Corporate"/>
    <s v="United States"/>
    <s v="New York City"/>
    <s v="New York"/>
    <n v="10035"/>
    <s v="East"/>
    <s v="TEC-AC-10002217"/>
    <s v="Technology"/>
    <s v="Accessories"/>
    <s v="Imation Clip USB flash drive - 8 GB"/>
    <n v="37.6"/>
    <n v="2"/>
    <n v="0"/>
    <n v="2.2560000000000002"/>
  </r>
  <r>
    <n v="2396"/>
    <s v="CA-2012-137897"/>
    <x v="1"/>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2-137897"/>
    <x v="1"/>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4-169264"/>
    <x v="3"/>
    <x v="718"/>
    <d v="2014-08-17T00:00:00"/>
    <s v="Second Class"/>
    <s v="NP-18700"/>
    <s v="Nora Preis"/>
    <s v="Consumer"/>
    <s v="United States"/>
    <s v="San Francisco"/>
    <s v="California"/>
    <n v="94109"/>
    <s v="West"/>
    <s v="OFF-LA-10001613"/>
    <s v="Office Supplies"/>
    <s v="Labels"/>
    <s v="Avery File Folder Labels"/>
    <n v="5.76"/>
    <n v="2"/>
    <n v="0"/>
    <n v="2.8224"/>
  </r>
  <r>
    <n v="2399"/>
    <s v="CA-2014-169264"/>
    <x v="3"/>
    <x v="718"/>
    <d v="2014-08-17T00:00:00"/>
    <s v="Second Class"/>
    <s v="NP-18700"/>
    <s v="Nora Preis"/>
    <s v="Consumer"/>
    <s v="United States"/>
    <s v="San Francisco"/>
    <s v="California"/>
    <n v="94109"/>
    <s v="West"/>
    <s v="OFF-AR-10000246"/>
    <s v="Office Supplies"/>
    <s v="Art"/>
    <s v="Newell 318"/>
    <n v="16.68"/>
    <n v="6"/>
    <n v="0"/>
    <n v="4.3367999999999993"/>
  </r>
  <r>
    <n v="2400"/>
    <s v="CA-2014-147361"/>
    <x v="3"/>
    <x v="42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4-147361"/>
    <x v="3"/>
    <x v="428"/>
    <d v="2014-09-16T00:00:00"/>
    <s v="Standard Class"/>
    <s v="SB-20290"/>
    <s v="Sean Braxton"/>
    <s v="Corporate"/>
    <s v="United States"/>
    <s v="Florence"/>
    <s v="South Carolina"/>
    <n v="29501"/>
    <s v="South"/>
    <s v="OFF-ST-10002214"/>
    <s v="Office Supplies"/>
    <s v="Storage"/>
    <s v="X-Rack File for Hanging Folders"/>
    <n v="56.449999999999996"/>
    <n v="5"/>
    <n v="0"/>
    <n v="14.676999999999998"/>
  </r>
  <r>
    <n v="2402"/>
    <s v="CA-2014-145877"/>
    <x v="3"/>
    <x v="719"/>
    <d v="2014-04-05T00:00:00"/>
    <s v="Second Class"/>
    <s v="AS-10090"/>
    <s v="Adam Shillingsburg"/>
    <s v="Consumer"/>
    <s v="United States"/>
    <s v="Springfield"/>
    <s v="Missouri"/>
    <n v="65807"/>
    <s v="Central"/>
    <s v="OFF-ST-10000649"/>
    <s v="Office Supplies"/>
    <s v="Storage"/>
    <s v="Hanging Personal Folder File"/>
    <n v="94.199999999999989"/>
    <n v="6"/>
    <n v="0"/>
    <n v="23.550000000000004"/>
  </r>
  <r>
    <n v="2403"/>
    <s v="CA-2014-145877"/>
    <x v="3"/>
    <x v="719"/>
    <d v="2014-04-05T00:00:00"/>
    <s v="Second Class"/>
    <s v="AS-10090"/>
    <s v="Adam Shillingsburg"/>
    <s v="Consumer"/>
    <s v="United States"/>
    <s v="Springfield"/>
    <s v="Missouri"/>
    <n v="65807"/>
    <s v="Central"/>
    <s v="OFF-EN-10001990"/>
    <s v="Office Supplies"/>
    <s v="Envelopes"/>
    <s v="Staples"/>
    <n v="28.4"/>
    <n v="5"/>
    <n v="0"/>
    <n v="13.347999999999997"/>
  </r>
  <r>
    <n v="2404"/>
    <s v="US-2013-110170"/>
    <x v="0"/>
    <x v="720"/>
    <d v="2013-10-04T00:00:00"/>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4-108574"/>
    <x v="3"/>
    <x v="566"/>
    <d v="2014-10-12T00:00:00"/>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4-108574"/>
    <x v="3"/>
    <x v="566"/>
    <d v="2014-10-12T00:00:00"/>
    <s v="Standard Class"/>
    <s v="MG-18145"/>
    <s v="Mike Gockenbach"/>
    <s v="Consumer"/>
    <s v="United States"/>
    <s v="Los Angeles"/>
    <s v="California"/>
    <n v="90045"/>
    <s v="West"/>
    <s v="TEC-PH-10003555"/>
    <s v="Technology"/>
    <s v="Phones"/>
    <s v="Motorola HK250 Universal Bluetooth Headset"/>
    <n v="128.744"/>
    <n v="7"/>
    <n v="0.2"/>
    <n v="-28.967399999999991"/>
  </r>
  <r>
    <n v="2407"/>
    <s v="CA-2014-108574"/>
    <x v="3"/>
    <x v="566"/>
    <d v="2014-10-12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4-144589"/>
    <x v="3"/>
    <x v="176"/>
    <d v="2014-01-26T00:00:00"/>
    <s v="Standard Class"/>
    <s v="TM-21010"/>
    <s v="Tamara Manning"/>
    <s v="Consumer"/>
    <s v="United States"/>
    <s v="San Francisco"/>
    <s v="California"/>
    <n v="94122"/>
    <s v="West"/>
    <s v="OFF-AR-10003631"/>
    <s v="Office Supplies"/>
    <s v="Art"/>
    <s v="Staples"/>
    <n v="24.2"/>
    <n v="5"/>
    <n v="0"/>
    <n v="7.9859999999999998"/>
  </r>
  <r>
    <n v="2409"/>
    <s v="CA-2014-144589"/>
    <x v="3"/>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s v="California"/>
    <n v="94122"/>
    <s v="West"/>
    <s v="FUR-FU-10000758"/>
    <s v="Furniture"/>
    <s v="Furnishings"/>
    <s v="DAX Natural Wood-Tone Poster Frame"/>
    <n v="211.84"/>
    <n v="8"/>
    <n v="0"/>
    <n v="76.262399999999985"/>
  </r>
  <r>
    <n v="2411"/>
    <s v="CA-2011-162684"/>
    <x v="2"/>
    <x v="601"/>
    <d v="2011-08-06T00:00:00"/>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2-142041"/>
    <x v="1"/>
    <x v="722"/>
    <d v="2012-06-09T00:00:00"/>
    <s v="Second Class"/>
    <s v="EM-13810"/>
    <s v="Eleni McCrary"/>
    <s v="Corporate"/>
    <s v="United States"/>
    <s v="Los Angeles"/>
    <s v="California"/>
    <n v="90036"/>
    <s v="West"/>
    <s v="OFF-BI-10004187"/>
    <s v="Office Supplies"/>
    <s v="Binders"/>
    <s v="Staples"/>
    <n v="7.52"/>
    <n v="5"/>
    <n v="0.2"/>
    <n v="2.6319999999999997"/>
  </r>
  <r>
    <n v="2413"/>
    <s v="CA-2011-151295"/>
    <x v="2"/>
    <x v="607"/>
    <d v="2011-11-16T00:00:00"/>
    <s v="Standard Class"/>
    <s v="JA-15970"/>
    <s v="Joseph Airdo"/>
    <s v="Consumer"/>
    <s v="United States"/>
    <s v="Los Angeles"/>
    <s v="California"/>
    <n v="90045"/>
    <s v="West"/>
    <s v="OFF-PA-10001947"/>
    <s v="Office Supplies"/>
    <s v="Paper"/>
    <s v="Xerox 1974"/>
    <n v="11.96"/>
    <n v="2"/>
    <n v="0"/>
    <n v="5.8604000000000003"/>
  </r>
  <r>
    <n v="2414"/>
    <s v="CA-2011-151295"/>
    <x v="2"/>
    <x v="607"/>
    <d v="2011-11-16T00:00:00"/>
    <s v="Standard Class"/>
    <s v="JA-15970"/>
    <s v="Joseph Airdo"/>
    <s v="Consumer"/>
    <s v="United States"/>
    <s v="Los Angeles"/>
    <s v="California"/>
    <n v="90045"/>
    <s v="West"/>
    <s v="FUR-TA-10002356"/>
    <s v="Furniture"/>
    <s v="Tables"/>
    <s v="Bevis Boat-Shaped Conference Table"/>
    <n v="629.06400000000008"/>
    <n v="3"/>
    <n v="0.2"/>
    <n v="31.453199999999953"/>
  </r>
  <r>
    <n v="2415"/>
    <s v="CA-2013-156300"/>
    <x v="0"/>
    <x v="723"/>
    <d v="2014-01-03T00:00:00"/>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2-146087"/>
    <x v="1"/>
    <x v="380"/>
    <d v="2012-07-11T00:00:00"/>
    <s v="Standard Class"/>
    <s v="PP-18955"/>
    <s v="Paul Prost"/>
    <s v="Home Office"/>
    <s v="United States"/>
    <s v="Holyoke"/>
    <s v="Massachusetts"/>
    <n v="1040"/>
    <s v="East"/>
    <s v="FUR-BO-10002824"/>
    <s v="Furniture"/>
    <s v="Bookcases"/>
    <s v="Bush Mission Pointe Library"/>
    <n v="301.95999999999998"/>
    <n v="2"/>
    <n v="0"/>
    <n v="60.391999999999996"/>
  </r>
  <r>
    <n v="2417"/>
    <s v="CA-2014-168655"/>
    <x v="3"/>
    <x v="386"/>
    <d v="2014-10-19T00:00:00"/>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4-168655"/>
    <x v="3"/>
    <x v="386"/>
    <d v="2014-10-19T00:00:00"/>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3-107202"/>
    <x v="0"/>
    <x v="206"/>
    <d v="2013-05-29T00:00:00"/>
    <s v="Standard Class"/>
    <s v="LC-16930"/>
    <s v="Linda Cazamias"/>
    <s v="Corporate"/>
    <s v="United States"/>
    <s v="Sparks"/>
    <s v="Nevada"/>
    <n v="89431"/>
    <s v="West"/>
    <s v="TEC-MA-10000112"/>
    <s v="Technology"/>
    <s v="Machines"/>
    <s v="Panasonic KX MB2061 Multifunction Printer"/>
    <n v="2396.4"/>
    <n v="10"/>
    <n v="0.2"/>
    <n v="179.73000000000013"/>
  </r>
  <r>
    <n v="2420"/>
    <s v="CA-2014-159597"/>
    <x v="3"/>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4-159597"/>
    <x v="3"/>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3-155551"/>
    <x v="0"/>
    <x v="724"/>
    <d v="2013-04-24T00:00:00"/>
    <s v="Standard Class"/>
    <s v="CR-12580"/>
    <s v="Clay Rozendal"/>
    <s v="Home Office"/>
    <s v="United States"/>
    <s v="Elmhurst"/>
    <s v="Illinois"/>
    <n v="60126"/>
    <s v="Central"/>
    <s v="OFF-ST-10003656"/>
    <s v="Office Supplies"/>
    <s v="Storage"/>
    <s v="Safco Industrial Wire Shelving"/>
    <n v="230.376"/>
    <n v="3"/>
    <n v="0.2"/>
    <n v="-48.954900000000002"/>
  </r>
  <r>
    <n v="2423"/>
    <s v="CA-2013-155551"/>
    <x v="0"/>
    <x v="724"/>
    <d v="2013-04-24T00:00:00"/>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4-147669"/>
    <x v="3"/>
    <x v="53"/>
    <d v="2014-12-31T00:00:00"/>
    <s v="Standard Class"/>
    <s v="SV-20935"/>
    <s v="Susan Vittorini"/>
    <s v="Consumer"/>
    <s v="United States"/>
    <s v="Fairfield"/>
    <s v="Ohio"/>
    <n v="45014"/>
    <s v="East"/>
    <s v="TEC-AC-10002473"/>
    <s v="Technology"/>
    <s v="Accessories"/>
    <s v="Maxell 4.7GB DVD-R"/>
    <n v="158.928"/>
    <n v="7"/>
    <n v="0.2"/>
    <n v="41.718599999999995"/>
  </r>
  <r>
    <n v="2425"/>
    <s v="US-2014-147669"/>
    <x v="3"/>
    <x v="53"/>
    <d v="2014-12-31T00:00:00"/>
    <s v="Standard Class"/>
    <s v="SV-20935"/>
    <s v="Susan Vittorini"/>
    <s v="Consumer"/>
    <s v="United States"/>
    <s v="Fairfield"/>
    <s v="Ohio"/>
    <n v="45014"/>
    <s v="East"/>
    <s v="OFF-BI-10000632"/>
    <s v="Office Supplies"/>
    <s v="Binders"/>
    <s v="Satellite Sectional Post Binders"/>
    <n v="13.023000000000001"/>
    <n v="1"/>
    <n v="0.7"/>
    <n v="-10.418399999999998"/>
  </r>
  <r>
    <n v="2426"/>
    <s v="US-2014-147669"/>
    <x v="3"/>
    <x v="53"/>
    <d v="2014-12-31T00:00:00"/>
    <s v="Standard Class"/>
    <s v="SV-20935"/>
    <s v="Susan Vittorini"/>
    <s v="Consumer"/>
    <s v="United States"/>
    <s v="Fairfield"/>
    <s v="Ohio"/>
    <n v="45014"/>
    <s v="East"/>
    <s v="FUR-TA-10002645"/>
    <s v="Furniture"/>
    <s v="Tables"/>
    <s v="Hon Rectangular Conference Tables"/>
    <n v="273.06"/>
    <n v="2"/>
    <n v="0.4"/>
    <n v="-104.67300000000006"/>
  </r>
  <r>
    <n v="2427"/>
    <s v="US-2014-147669"/>
    <x v="3"/>
    <x v="53"/>
    <d v="2014-12-31T00:00:00"/>
    <s v="Standard Class"/>
    <s v="SV-20935"/>
    <s v="Susan Vittorini"/>
    <s v="Consumer"/>
    <s v="United States"/>
    <s v="Fairfield"/>
    <s v="Ohio"/>
    <n v="45014"/>
    <s v="East"/>
    <s v="OFF-FA-10002975"/>
    <s v="Office Supplies"/>
    <s v="Fasteners"/>
    <s v="Staples"/>
    <n v="39.311999999999998"/>
    <n v="13"/>
    <n v="0.2"/>
    <n v="12.776399999999999"/>
  </r>
  <r>
    <n v="2428"/>
    <s v="CA-2013-169922"/>
    <x v="0"/>
    <x v="725"/>
    <d v="2013-06-18T00:00:00"/>
    <s v="Standard Class"/>
    <s v="MZ-17515"/>
    <s v="Mary Zewe"/>
    <s v="Corporate"/>
    <s v="United States"/>
    <s v="Arlington"/>
    <s v="Texas"/>
    <n v="76017"/>
    <s v="Central"/>
    <s v="OFF-BI-10003784"/>
    <s v="Office Supplies"/>
    <s v="Binders"/>
    <s v="Computer Printout Index Tabs"/>
    <n v="1.3439999999999996"/>
    <n v="4"/>
    <n v="0.8"/>
    <n v="-2.1504000000000008"/>
  </r>
  <r>
    <n v="2429"/>
    <s v="CA-2013-169922"/>
    <x v="0"/>
    <x v="725"/>
    <d v="2013-06-18T00:00:00"/>
    <s v="Standard Class"/>
    <s v="MZ-17515"/>
    <s v="Mary Zewe"/>
    <s v="Corporate"/>
    <s v="United States"/>
    <s v="Arlington"/>
    <s v="Texas"/>
    <n v="76017"/>
    <s v="Central"/>
    <s v="OFF-BI-10001617"/>
    <s v="Office Supplies"/>
    <s v="Binders"/>
    <s v="GBC Wire Binding Combs"/>
    <n v="8.2719999999999985"/>
    <n v="4"/>
    <n v="0.8"/>
    <n v="-13.648800000000001"/>
  </r>
  <r>
    <n v="2430"/>
    <s v="CA-2013-169922"/>
    <x v="0"/>
    <x v="725"/>
    <d v="2013-06-18T00:00:00"/>
    <s v="Standard Class"/>
    <s v="MZ-17515"/>
    <s v="Mary Zewe"/>
    <s v="Corporate"/>
    <s v="United States"/>
    <s v="Arlington"/>
    <s v="Texas"/>
    <n v="76017"/>
    <s v="Central"/>
    <s v="FUR-FU-10004415"/>
    <s v="Furniture"/>
    <s v="Furnishings"/>
    <s v="Stacking Tray, Side-Loading, Legal, Smoke"/>
    <n v="12.544000000000002"/>
    <n v="7"/>
    <n v="0.6"/>
    <n v="-9.0944000000000038"/>
  </r>
  <r>
    <n v="2431"/>
    <s v="CA-2014-100748"/>
    <x v="3"/>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4-129805"/>
    <x v="3"/>
    <x v="116"/>
    <d v="2015-01-03T00:00:00"/>
    <s v="Standard Class"/>
    <s v="HM-14860"/>
    <s v="Harry Marie"/>
    <s v="Corporate"/>
    <s v="United States"/>
    <s v="Seattle"/>
    <s v="Washington"/>
    <n v="98103"/>
    <s v="West"/>
    <s v="FUR-FU-10001935"/>
    <s v="Furniture"/>
    <s v="Furnishings"/>
    <s v="3M Hangers With Command Adhesive"/>
    <n v="7.4"/>
    <n v="2"/>
    <n v="0"/>
    <n v="3.0340000000000007"/>
  </r>
  <r>
    <n v="2433"/>
    <s v="CA-2011-148586"/>
    <x v="2"/>
    <x v="727"/>
    <d v="2011-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4-112613"/>
    <x v="3"/>
    <x v="39"/>
    <d v="2014-06-02T00:00:00"/>
    <s v="Standard Class"/>
    <s v="JH-15910"/>
    <s v="Jonathan Howell"/>
    <s v="Consumer"/>
    <s v="United States"/>
    <s v="Houston"/>
    <s v="Texas"/>
    <n v="77070"/>
    <s v="Central"/>
    <s v="TEC-PH-10001536"/>
    <s v="Technology"/>
    <s v="Phones"/>
    <s v="Spigen Samsung Galaxy S5 Case Wallet"/>
    <n v="54.367999999999995"/>
    <n v="4"/>
    <n v="0.2"/>
    <n v="4.0775999999999968"/>
  </r>
  <r>
    <n v="2435"/>
    <s v="CA-2012-154746"/>
    <x v="1"/>
    <x v="717"/>
    <d v="2012-11-17T00:00:00"/>
    <s v="First Class"/>
    <s v="PJ-18835"/>
    <s v="Patrick Jones"/>
    <s v="Corporate"/>
    <s v="United States"/>
    <s v="Springfield"/>
    <s v="Virginia"/>
    <n v="22153"/>
    <s v="South"/>
    <s v="OFF-EN-10001532"/>
    <s v="Office Supplies"/>
    <s v="Envelopes"/>
    <s v="Brown Kraft Recycled Envelopes"/>
    <n v="33.96"/>
    <n v="2"/>
    <n v="0"/>
    <n v="16.98"/>
  </r>
  <r>
    <n v="2436"/>
    <s v="CA-2012-154746"/>
    <x v="1"/>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4-140053"/>
    <x v="3"/>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1-164210"/>
    <x v="2"/>
    <x v="728"/>
    <d v="2011-11-20T00:00:00"/>
    <s v="Second Class"/>
    <s v="PW-19240"/>
    <s v="Pierre Wener"/>
    <s v="Consumer"/>
    <s v="United States"/>
    <s v="Louisville"/>
    <s v="Colorado"/>
    <n v="80027"/>
    <s v="West"/>
    <s v="FUR-TA-10000849"/>
    <s v="Furniture"/>
    <s v="Tables"/>
    <s v="Bevis Rectangular Conference Tables"/>
    <n v="145.97999999999999"/>
    <n v="2"/>
    <n v="0.5"/>
    <n v="-99.266399999999976"/>
  </r>
  <r>
    <n v="2439"/>
    <s v="CA-2011-164210"/>
    <x v="2"/>
    <x v="728"/>
    <d v="2011-11-20T00:00:00"/>
    <s v="Second Class"/>
    <s v="PW-19240"/>
    <s v="Pierre Wener"/>
    <s v="Consumer"/>
    <s v="United States"/>
    <s v="Louisville"/>
    <s v="Colorado"/>
    <n v="80027"/>
    <s v="West"/>
    <s v="OFF-PA-10002259"/>
    <s v="Office Supplies"/>
    <s v="Paper"/>
    <s v="Geographics Note Cards, Blank, White, 8 1/2&quot; x 11&quot;"/>
    <n v="35.808"/>
    <n v="4"/>
    <n v="0.2"/>
    <n v="12.5328"/>
  </r>
  <r>
    <n v="2440"/>
    <s v="CA-2014-139948"/>
    <x v="3"/>
    <x v="729"/>
    <d v="2014-07-23T00:00:00"/>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3-146934"/>
    <x v="0"/>
    <x v="730"/>
    <d v="2013-05-28T00:00:00"/>
    <s v="Standard Class"/>
    <s v="AF-10870"/>
    <s v="Art Ferguson"/>
    <s v="Consumer"/>
    <s v="United States"/>
    <s v="Passaic"/>
    <s v="New Jersey"/>
    <n v="7055"/>
    <s v="East"/>
    <s v="TEC-PH-10004614"/>
    <s v="Technology"/>
    <s v="Phones"/>
    <s v="AT&amp;T 841000 Phone"/>
    <n v="345"/>
    <n v="5"/>
    <n v="0"/>
    <n v="86.25"/>
  </r>
  <r>
    <n v="2442"/>
    <s v="CA-2013-146934"/>
    <x v="0"/>
    <x v="730"/>
    <d v="2013-05-28T00:00:00"/>
    <s v="Standard Class"/>
    <s v="AF-10870"/>
    <s v="Art Ferguson"/>
    <s v="Consumer"/>
    <s v="United States"/>
    <s v="Passaic"/>
    <s v="New Jersey"/>
    <n v="7055"/>
    <s v="East"/>
    <s v="FUR-TA-10003748"/>
    <s v="Furniture"/>
    <s v="Tables"/>
    <s v="Bevis 36 x 72 Conference Tables"/>
    <n v="174.28599999999997"/>
    <n v="2"/>
    <n v="0.3"/>
    <n v="-19.918399999999991"/>
  </r>
  <r>
    <n v="2443"/>
    <s v="CA-2013-146934"/>
    <x v="0"/>
    <x v="730"/>
    <d v="2013-05-28T00:00:00"/>
    <s v="Standard Class"/>
    <s v="AF-10870"/>
    <s v="Art Ferguson"/>
    <s v="Consumer"/>
    <s v="United States"/>
    <s v="Passaic"/>
    <s v="New Jersey"/>
    <n v="7055"/>
    <s v="East"/>
    <s v="OFF-AP-10003217"/>
    <s v="Office Supplies"/>
    <s v="Appliances"/>
    <s v="Eureka Sanitaire  Commercial Upright"/>
    <n v="662.84"/>
    <n v="4"/>
    <n v="0"/>
    <n v="172.33840000000004"/>
  </r>
  <r>
    <n v="2444"/>
    <s v="CA-2013-146934"/>
    <x v="0"/>
    <x v="730"/>
    <d v="2013-05-28T00:00:00"/>
    <s v="Standard Class"/>
    <s v="AF-10870"/>
    <s v="Art Ferguson"/>
    <s v="Consumer"/>
    <s v="United States"/>
    <s v="Passaic"/>
    <s v="New Jersey"/>
    <n v="7055"/>
    <s v="East"/>
    <s v="TEC-AC-10002399"/>
    <s v="Technology"/>
    <s v="Accessories"/>
    <s v="SanDisk Cruzer 32 GB USB Flash Drive"/>
    <n v="95.1"/>
    <n v="5"/>
    <n v="0"/>
    <n v="30.431999999999995"/>
  </r>
  <r>
    <n v="2445"/>
    <s v="CA-2013-146934"/>
    <x v="0"/>
    <x v="73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3-146934"/>
    <x v="0"/>
    <x v="730"/>
    <d v="2013-05-28T00:00:00"/>
    <s v="Standard Class"/>
    <s v="AF-10870"/>
    <s v="Art Ferguson"/>
    <s v="Consumer"/>
    <s v="United States"/>
    <s v="Passaic"/>
    <s v="New Jersey"/>
    <n v="7055"/>
    <s v="East"/>
    <s v="TEC-PH-10001336"/>
    <s v="Technology"/>
    <s v="Phones"/>
    <s v="Digium D40 VoIP phone"/>
    <n v="257.98"/>
    <n v="2"/>
    <n v="0"/>
    <n v="74.8142"/>
  </r>
  <r>
    <n v="2447"/>
    <s v="CA-2012-100573"/>
    <x v="1"/>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3-119165"/>
    <x v="0"/>
    <x v="731"/>
    <d v="2013-11-07T00:00:00"/>
    <s v="Standard Class"/>
    <s v="BD-11320"/>
    <s v="Bill Donatelli"/>
    <s v="Consumer"/>
    <s v="United States"/>
    <s v="Philadelphia"/>
    <s v="Pennsylvania"/>
    <n v="19143"/>
    <s v="East"/>
    <s v="FUR-CH-10000988"/>
    <s v="Furniture"/>
    <s v="Chairs"/>
    <s v="Hon Olson Stacker Stools"/>
    <n v="492.83499999999998"/>
    <n v="5"/>
    <n v="0.3"/>
    <n v="-14.080999999999989"/>
  </r>
  <r>
    <n v="2449"/>
    <s v="CA-2012-128027"/>
    <x v="1"/>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3-140207"/>
    <x v="0"/>
    <x v="732"/>
    <d v="2013-11-11T00:00:00"/>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4-140949"/>
    <x v="3"/>
    <x v="294"/>
    <d v="2014-03-23T00:00:00"/>
    <s v="Second Class"/>
    <s v="DB-13405"/>
    <s v="Denny Blanton"/>
    <s v="Consumer"/>
    <s v="United States"/>
    <s v="New York City"/>
    <s v="New York"/>
    <n v="10011"/>
    <s v="East"/>
    <s v="OFF-LA-10000081"/>
    <s v="Office Supplies"/>
    <s v="Labels"/>
    <s v="Avery 496"/>
    <n v="18.75"/>
    <n v="5"/>
    <n v="0"/>
    <n v="9"/>
  </r>
  <r>
    <n v="2452"/>
    <s v="CA-2014-140949"/>
    <x v="3"/>
    <x v="294"/>
    <d v="2014-03-23T00:00:00"/>
    <s v="Second Class"/>
    <s v="DB-13405"/>
    <s v="Denny Blanton"/>
    <s v="Consumer"/>
    <s v="United States"/>
    <s v="New York City"/>
    <s v="New York"/>
    <n v="10011"/>
    <s v="East"/>
    <s v="TEC-PH-10000149"/>
    <s v="Technology"/>
    <s v="Phones"/>
    <s v="Cisco SPA525G2 IP Phone - Wireless"/>
    <n v="119.69999999999999"/>
    <n v="6"/>
    <n v="0"/>
    <n v="31.121999999999996"/>
  </r>
  <r>
    <n v="2453"/>
    <s v="CA-2014-140949"/>
    <x v="3"/>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s v="New York"/>
    <n v="10011"/>
    <s v="East"/>
    <s v="TEC-AC-10002399"/>
    <s v="Technology"/>
    <s v="Accessories"/>
    <s v="SanDisk Cruzer 32 GB USB Flash Drive"/>
    <n v="57.06"/>
    <n v="3"/>
    <n v="0"/>
    <n v="18.2592"/>
  </r>
  <r>
    <n v="2455"/>
    <s v="CA-2014-140949"/>
    <x v="3"/>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4-140949"/>
    <x v="3"/>
    <x v="294"/>
    <d v="2014-03-23T00:00:00"/>
    <s v="Second Class"/>
    <s v="DB-13405"/>
    <s v="Denny Blanton"/>
    <s v="Consumer"/>
    <s v="United States"/>
    <s v="New York City"/>
    <s v="New York"/>
    <n v="10011"/>
    <s v="East"/>
    <s v="OFF-ST-10000344"/>
    <s v="Office Supplies"/>
    <s v="Storage"/>
    <s v="Neat Ideas Personal Hanging Folder Files, Black"/>
    <n v="107.44"/>
    <n v="8"/>
    <n v="0"/>
    <n v="27.934399999999997"/>
  </r>
  <r>
    <n v="2457"/>
    <s v="CA-2014-140949"/>
    <x v="3"/>
    <x v="294"/>
    <d v="2014-03-23T00:00:00"/>
    <s v="Second Class"/>
    <s v="DB-13405"/>
    <s v="Denny Blanton"/>
    <s v="Consumer"/>
    <s v="United States"/>
    <s v="New York City"/>
    <s v="New York"/>
    <n v="10011"/>
    <s v="East"/>
    <s v="OFF-LA-10004093"/>
    <s v="Office Supplies"/>
    <s v="Labels"/>
    <s v="Avery 486"/>
    <n v="7.31"/>
    <n v="1"/>
    <n v="0"/>
    <n v="3.4356999999999998"/>
  </r>
  <r>
    <n v="2458"/>
    <s v="CA-2014-140949"/>
    <x v="3"/>
    <x v="294"/>
    <d v="2014-03-23T00:00:00"/>
    <s v="Second Class"/>
    <s v="DB-13405"/>
    <s v="Denny Blanton"/>
    <s v="Consumer"/>
    <s v="United States"/>
    <s v="New York City"/>
    <s v="New York"/>
    <n v="10011"/>
    <s v="East"/>
    <s v="OFF-AR-10001683"/>
    <s v="Office Supplies"/>
    <s v="Art"/>
    <s v="Lumber Crayons"/>
    <n v="59.099999999999994"/>
    <n v="6"/>
    <n v="0"/>
    <n v="22.458000000000002"/>
  </r>
  <r>
    <n v="2459"/>
    <s v="CA-2014-140949"/>
    <x v="3"/>
    <x v="294"/>
    <d v="2014-03-23T00:00:00"/>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4-138548"/>
    <x v="3"/>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2-142419"/>
    <x v="1"/>
    <x v="655"/>
    <d v="2012-07-13T00:00:00"/>
    <s v="Second Class"/>
    <s v="SC-20380"/>
    <s v="Shahid Collister"/>
    <s v="Consumer"/>
    <s v="United States"/>
    <s v="Seattle"/>
    <s v="Washington"/>
    <n v="98115"/>
    <s v="West"/>
    <s v="OFF-PA-10001763"/>
    <s v="Office Supplies"/>
    <s v="Paper"/>
    <s v="Xerox 1896"/>
    <n v="29.97"/>
    <n v="3"/>
    <n v="0"/>
    <n v="13.486499999999999"/>
  </r>
  <r>
    <n v="2462"/>
    <s v="CA-2012-142419"/>
    <x v="1"/>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4-148691"/>
    <x v="3"/>
    <x v="734"/>
    <d v="2014-12-10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4-148691"/>
    <x v="3"/>
    <x v="734"/>
    <d v="2014-12-10T00:00:00"/>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4-148691"/>
    <x v="3"/>
    <x v="734"/>
    <d v="2014-12-10T00:00:00"/>
    <s v="Standard Class"/>
    <s v="CS-12460"/>
    <s v="Chuck Sachs"/>
    <s v="Consumer"/>
    <s v="United States"/>
    <s v="New York City"/>
    <s v="New York"/>
    <n v="10009"/>
    <s v="East"/>
    <s v="TEC-PH-10000576"/>
    <s v="Technology"/>
    <s v="Phones"/>
    <s v="AT&amp;T 1080 Corded phone"/>
    <n v="136.99"/>
    <n v="1"/>
    <n v="0"/>
    <n v="36.987300000000005"/>
  </r>
  <r>
    <n v="2466"/>
    <s v="CA-2014-148691"/>
    <x v="3"/>
    <x v="734"/>
    <d v="2014-12-10T00:00:00"/>
    <s v="Standard Class"/>
    <s v="CS-12460"/>
    <s v="Chuck Sachs"/>
    <s v="Consumer"/>
    <s v="United States"/>
    <s v="New York City"/>
    <s v="New York"/>
    <n v="10009"/>
    <s v="East"/>
    <s v="OFF-LA-10001317"/>
    <s v="Office Supplies"/>
    <s v="Labels"/>
    <s v="Avery 520"/>
    <n v="3.15"/>
    <n v="1"/>
    <n v="0"/>
    <n v="1.512"/>
  </r>
  <r>
    <n v="2467"/>
    <s v="CA-2014-128755"/>
    <x v="3"/>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4-128755"/>
    <x v="3"/>
    <x v="464"/>
    <d v="2014-05-09T00:00:00"/>
    <s v="Standard Class"/>
    <s v="MK-18160"/>
    <s v="Mike Kennedy"/>
    <s v="Consumer"/>
    <s v="United States"/>
    <s v="Newport News"/>
    <s v="Virginia"/>
    <n v="23602"/>
    <s v="South"/>
    <s v="OFF-ST-10003306"/>
    <s v="Office Supplies"/>
    <s v="Storage"/>
    <s v="Letter Size Cart"/>
    <n v="571.44000000000005"/>
    <n v="4"/>
    <n v="0"/>
    <n v="165.71759999999995"/>
  </r>
  <r>
    <n v="2469"/>
    <s v="CA-2014-128755"/>
    <x v="3"/>
    <x v="464"/>
    <d v="2014-05-09T00:00:00"/>
    <s v="Standard Class"/>
    <s v="MK-18160"/>
    <s v="Mike Kennedy"/>
    <s v="Consumer"/>
    <s v="United States"/>
    <s v="Newport News"/>
    <s v="Virginia"/>
    <n v="23602"/>
    <s v="South"/>
    <s v="OFF-PA-10004983"/>
    <s v="Office Supplies"/>
    <s v="Paper"/>
    <s v="Xerox 23"/>
    <n v="32.400000000000006"/>
    <n v="5"/>
    <n v="0"/>
    <n v="15.552000000000001"/>
  </r>
  <r>
    <n v="2470"/>
    <s v="CA-2014-128755"/>
    <x v="3"/>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3-135923"/>
    <x v="0"/>
    <x v="115"/>
    <d v="2013-01-28T00:00:00"/>
    <s v="Standard Class"/>
    <s v="CM-11935"/>
    <s v="Carlos Meador"/>
    <s v="Consumer"/>
    <s v="United States"/>
    <s v="Fayetteville"/>
    <s v="North Carolina"/>
    <n v="28314"/>
    <s v="South"/>
    <s v="FUR-FU-10002107"/>
    <s v="Furniture"/>
    <s v="Furnishings"/>
    <s v="Eldon Pizzaz Desk Accessories"/>
    <n v="14.272"/>
    <n v="8"/>
    <n v="0.2"/>
    <n v="4.281600000000001"/>
  </r>
  <r>
    <n v="2472"/>
    <s v="US-2013-135923"/>
    <x v="0"/>
    <x v="115"/>
    <d v="2013-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3-135923"/>
    <x v="0"/>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3-114972"/>
    <x v="0"/>
    <x v="54"/>
    <d v="2013-11-07T00:00:00"/>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3-114972"/>
    <x v="0"/>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3-114972"/>
    <x v="0"/>
    <x v="54"/>
    <d v="2013-11-07T00:00:00"/>
    <s v="First Class"/>
    <s v="PF-19225"/>
    <s v="Phillip Flathmann"/>
    <s v="Consumer"/>
    <s v="United States"/>
    <s v="Los Angeles"/>
    <s v="California"/>
    <n v="90032"/>
    <s v="West"/>
    <s v="OFF-LA-10004545"/>
    <s v="Office Supplies"/>
    <s v="Labels"/>
    <s v="Avery 50"/>
    <n v="87.71"/>
    <n v="7"/>
    <n v="0"/>
    <n v="41.223699999999994"/>
  </r>
  <r>
    <n v="2477"/>
    <s v="CA-2013-114972"/>
    <x v="0"/>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4-102750"/>
    <x v="3"/>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1-145212"/>
    <x v="2"/>
    <x v="103"/>
    <d v="2011-09-19T00:00:00"/>
    <s v="Standard Class"/>
    <s v="DC-12850"/>
    <s v="Dan Campbell"/>
    <s v="Consumer"/>
    <s v="United States"/>
    <s v="New York City"/>
    <s v="New York"/>
    <n v="10011"/>
    <s v="East"/>
    <s v="OFF-AR-10002833"/>
    <s v="Office Supplies"/>
    <s v="Art"/>
    <s v="Newell 322"/>
    <n v="5.46"/>
    <n v="3"/>
    <n v="0"/>
    <n v="1.4742000000000002"/>
  </r>
  <r>
    <n v="2480"/>
    <s v="CA-2014-141992"/>
    <x v="3"/>
    <x v="249"/>
    <d v="2014-06-26T00:00:00"/>
    <s v="Standard Class"/>
    <s v="FO-14305"/>
    <s v="Frank Olsen"/>
    <s v="Consumer"/>
    <s v="United States"/>
    <s v="Dallas"/>
    <s v="Texas"/>
    <n v="75220"/>
    <s v="Central"/>
    <s v="OFF-SU-10002557"/>
    <s v="Office Supplies"/>
    <s v="Supplies"/>
    <s v="Fiskars Spring-Action Scissors"/>
    <n v="11.184000000000001"/>
    <n v="1"/>
    <n v="0.2"/>
    <n v="0.83879999999999999"/>
  </r>
  <r>
    <n v="2481"/>
    <s v="CA-2014-141992"/>
    <x v="3"/>
    <x v="249"/>
    <d v="2014-06-26T00:00:00"/>
    <s v="Standard Class"/>
    <s v="FO-14305"/>
    <s v="Frank Olsen"/>
    <s v="Consumer"/>
    <s v="United States"/>
    <s v="Dallas"/>
    <s v="Texas"/>
    <n v="75220"/>
    <s v="Central"/>
    <s v="OFF-ST-10003656"/>
    <s v="Office Supplies"/>
    <s v="Storage"/>
    <s v="Safco Industrial Wire Shelving"/>
    <n v="153.584"/>
    <n v="2"/>
    <n v="0.2"/>
    <n v="-32.636600000000001"/>
  </r>
  <r>
    <n v="2482"/>
    <s v="CA-2014-147956"/>
    <x v="3"/>
    <x v="165"/>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4-126067"/>
    <x v="3"/>
    <x v="735"/>
    <d v="2014-09-04T00:00:00"/>
    <s v="Standard Class"/>
    <s v="KN-16705"/>
    <s v="Kristina Nunn"/>
    <s v="Home Office"/>
    <s v="United States"/>
    <s v="Seattle"/>
    <s v="Washington"/>
    <n v="98105"/>
    <s v="West"/>
    <s v="TEC-PH-10000912"/>
    <s v="Technology"/>
    <s v="Phones"/>
    <s v="Anker 24W Portable Micro USB Car Charger"/>
    <n v="35.167999999999999"/>
    <n v="4"/>
    <n v="0.2"/>
    <n v="11.429599999999999"/>
  </r>
  <r>
    <n v="2484"/>
    <s v="CA-2014-126067"/>
    <x v="3"/>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4-126067"/>
    <x v="3"/>
    <x v="735"/>
    <d v="2014-09-04T00:00:00"/>
    <s v="Standard Class"/>
    <s v="KN-16705"/>
    <s v="Kristina Nunn"/>
    <s v="Home Office"/>
    <s v="United States"/>
    <s v="Seattle"/>
    <s v="Washington"/>
    <n v="98105"/>
    <s v="West"/>
    <s v="OFF-BI-10001658"/>
    <s v="Office Supplies"/>
    <s v="Binders"/>
    <s v="GBC Standard Therm-A-Bind Covers"/>
    <n v="99.680000000000021"/>
    <n v="5"/>
    <n v="0.2"/>
    <n v="32.396000000000001"/>
  </r>
  <r>
    <n v="2486"/>
    <s v="CA-2014-126067"/>
    <x v="3"/>
    <x v="735"/>
    <d v="2014-09-04T00:00:00"/>
    <s v="Standard Class"/>
    <s v="KN-16705"/>
    <s v="Kristina Nunn"/>
    <s v="Home Office"/>
    <s v="United States"/>
    <s v="Seattle"/>
    <s v="Washington"/>
    <n v="98105"/>
    <s v="West"/>
    <s v="OFF-AR-10003856"/>
    <s v="Office Supplies"/>
    <s v="Art"/>
    <s v="Newell 344"/>
    <n v="5.56"/>
    <n v="2"/>
    <n v="0"/>
    <n v="1.4455999999999998"/>
  </r>
  <r>
    <n v="2487"/>
    <s v="CA-2012-104514"/>
    <x v="1"/>
    <x v="98"/>
    <d v="2012-01-04T00:00:00"/>
    <s v="Second Class"/>
    <s v="CB-12535"/>
    <s v="Claudia Bergmann"/>
    <s v="Corporate"/>
    <s v="United States"/>
    <s v="Newark"/>
    <s v="Delaware"/>
    <n v="19711"/>
    <s v="East"/>
    <s v="OFF-ST-10001837"/>
    <s v="Office Supplies"/>
    <s v="Storage"/>
    <s v="SAFCO Mobile Desk Side File, Wire Frame"/>
    <n v="85.52"/>
    <n v="2"/>
    <n v="0"/>
    <n v="22.235199999999999"/>
  </r>
  <r>
    <n v="2488"/>
    <s v="CA-2012-104514"/>
    <x v="1"/>
    <x v="98"/>
    <d v="2012-01-04T00:00:00"/>
    <s v="Second Class"/>
    <s v="CB-12535"/>
    <s v="Claudia Bergmann"/>
    <s v="Corporate"/>
    <s v="United States"/>
    <s v="Newark"/>
    <s v="Delaware"/>
    <n v="19711"/>
    <s v="East"/>
    <s v="OFF-AR-10001473"/>
    <s v="Office Supplies"/>
    <s v="Art"/>
    <s v="Newell 313"/>
    <n v="9.84"/>
    <n v="3"/>
    <n v="0"/>
    <n v="2.6568000000000005"/>
  </r>
  <r>
    <n v="2489"/>
    <s v="CA-2012-104514"/>
    <x v="1"/>
    <x v="98"/>
    <d v="2012-01-04T00:00:00"/>
    <s v="Second Class"/>
    <s v="CB-12535"/>
    <s v="Claudia Bergmann"/>
    <s v="Corporate"/>
    <s v="United States"/>
    <s v="Newark"/>
    <s v="Delaware"/>
    <n v="19711"/>
    <s v="East"/>
    <s v="OFF-PA-10004285"/>
    <s v="Office Supplies"/>
    <s v="Paper"/>
    <s v="Xerox 1959"/>
    <n v="20.04"/>
    <n v="3"/>
    <n v="0"/>
    <n v="9.6191999999999993"/>
  </r>
  <r>
    <n v="2490"/>
    <s v="CA-2012-141040"/>
    <x v="1"/>
    <x v="330"/>
    <d v="2012-10-13T00:00:00"/>
    <s v="Second Class"/>
    <s v="TB-21250"/>
    <s v="Tim Brockman"/>
    <s v="Consumer"/>
    <s v="United States"/>
    <s v="New York City"/>
    <s v="New York"/>
    <n v="10024"/>
    <s v="East"/>
    <s v="TEC-PH-10001835"/>
    <s v="Technology"/>
    <s v="Phones"/>
    <s v="Jawbone JAMBOX Wireless Bluetooth Speaker"/>
    <n v="631.96"/>
    <n v="4"/>
    <n v="0"/>
    <n v="303.3408"/>
  </r>
  <r>
    <n v="2491"/>
    <s v="CA-2012-141040"/>
    <x v="1"/>
    <x v="330"/>
    <d v="2012-10-13T00:00:00"/>
    <s v="Second Class"/>
    <s v="TB-21250"/>
    <s v="Tim Brockman"/>
    <s v="Consumer"/>
    <s v="United States"/>
    <s v="New York City"/>
    <s v="New York"/>
    <n v="10024"/>
    <s v="East"/>
    <s v="OFF-PA-10002245"/>
    <s v="Office Supplies"/>
    <s v="Paper"/>
    <s v="Xerox 1895"/>
    <n v="23.92"/>
    <n v="4"/>
    <n v="0"/>
    <n v="10.763999999999999"/>
  </r>
  <r>
    <n v="2492"/>
    <s v="CA-2011-113579"/>
    <x v="2"/>
    <x v="736"/>
    <d v="2011-12-15T00:00:00"/>
    <s v="Second Class"/>
    <s v="KD-16345"/>
    <s v="Katherine Ducich"/>
    <s v="Consumer"/>
    <s v="United States"/>
    <s v="Los Angeles"/>
    <s v="California"/>
    <n v="90049"/>
    <s v="West"/>
    <s v="OFF-PA-10001457"/>
    <s v="Office Supplies"/>
    <s v="Paper"/>
    <s v="White GlueTop Scratch Pads"/>
    <n v="90.24"/>
    <n v="6"/>
    <n v="0"/>
    <n v="41.51039999999999"/>
  </r>
  <r>
    <n v="2493"/>
    <s v="CA-2011-144624"/>
    <x v="2"/>
    <x v="84"/>
    <d v="2011-11-23T00:00:00"/>
    <s v="Standard Class"/>
    <s v="JM-15865"/>
    <s v="John Murray"/>
    <s v="Consumer"/>
    <s v="United States"/>
    <s v="Jamestown"/>
    <s v="New York"/>
    <n v="14701"/>
    <s v="East"/>
    <s v="TEC-PH-10002885"/>
    <s v="Technology"/>
    <s v="Phones"/>
    <s v="Apple iPhone 5"/>
    <n v="4548.8100000000004"/>
    <n v="7"/>
    <n v="0"/>
    <n v="1228.1787000000004"/>
  </r>
  <r>
    <n v="2494"/>
    <s v="CA-2013-146206"/>
    <x v="0"/>
    <x v="545"/>
    <d v="2013-09-15T00:00:00"/>
    <s v="Second Class"/>
    <s v="KT-16480"/>
    <s v="Kean Thornton"/>
    <s v="Consumer"/>
    <s v="United States"/>
    <s v="Houston"/>
    <s v="Texas"/>
    <n v="77095"/>
    <s v="Central"/>
    <s v="FUR-TA-10004086"/>
    <s v="Furniture"/>
    <s v="Tables"/>
    <s v="KI Adjustable-Height Table"/>
    <n v="300.93"/>
    <n v="5"/>
    <n v="0.3"/>
    <n v="-34.39200000000001"/>
  </r>
  <r>
    <n v="2495"/>
    <s v="CA-2013-146206"/>
    <x v="0"/>
    <x v="545"/>
    <d v="2013-09-15T00:00:00"/>
    <s v="Second Class"/>
    <s v="KT-16480"/>
    <s v="Kean Thornton"/>
    <s v="Consumer"/>
    <s v="United States"/>
    <s v="Houston"/>
    <s v="Texas"/>
    <n v="77095"/>
    <s v="Central"/>
    <s v="TEC-PH-10000895"/>
    <s v="Technology"/>
    <s v="Phones"/>
    <s v="Polycom VVX 310 VoIP phone"/>
    <n v="719.96"/>
    <n v="5"/>
    <n v="0.2"/>
    <n v="53.997000000000043"/>
  </r>
  <r>
    <n v="2496"/>
    <s v="CA-2011-136644"/>
    <x v="2"/>
    <x v="737"/>
    <d v="2011-06-22T00:00:00"/>
    <s v="Standard Class"/>
    <s v="SC-20575"/>
    <s v="Sonia Cooley"/>
    <s v="Consumer"/>
    <s v="United States"/>
    <s v="Mishawaka"/>
    <s v="Indiana"/>
    <n v="46544"/>
    <s v="Central"/>
    <s v="FUR-CH-10000225"/>
    <s v="Furniture"/>
    <s v="Chairs"/>
    <s v="Global Geo Office Task Chair, Gray"/>
    <n v="647.84"/>
    <n v="8"/>
    <n v="0"/>
    <n v="32.391999999999939"/>
  </r>
  <r>
    <n v="2497"/>
    <s v="CA-2012-122371"/>
    <x v="1"/>
    <x v="120"/>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2-122371"/>
    <x v="1"/>
    <x v="120"/>
    <d v="2012-10-01T00:00:00"/>
    <s v="Standard Class"/>
    <s v="BS-11800"/>
    <s v="Bryan Spruell"/>
    <s v="Home Office"/>
    <s v="United States"/>
    <s v="San Diego"/>
    <s v="California"/>
    <n v="92037"/>
    <s v="West"/>
    <s v="OFF-EN-10000056"/>
    <s v="Office Supplies"/>
    <s v="Envelopes"/>
    <s v="Cameo Buff Policy Envelopes"/>
    <n v="124.46"/>
    <n v="2"/>
    <n v="0"/>
    <n v="58.496199999999988"/>
  </r>
  <r>
    <n v="2499"/>
    <s v="CA-2013-126935"/>
    <x v="0"/>
    <x v="288"/>
    <d v="2013-05-25T00:00:00"/>
    <s v="Standard Class"/>
    <s v="BT-11395"/>
    <s v="Bill Tyler"/>
    <s v="Corporate"/>
    <s v="United States"/>
    <s v="San Francisco"/>
    <s v="California"/>
    <n v="94109"/>
    <s v="West"/>
    <s v="OFF-BI-10004817"/>
    <s v="Office Supplies"/>
    <s v="Binders"/>
    <s v="GBC Personal VeloBind Strips"/>
    <n v="9.5840000000000014"/>
    <n v="1"/>
    <n v="0.2"/>
    <n v="3.3543999999999996"/>
  </r>
  <r>
    <n v="2500"/>
    <s v="US-2014-133781"/>
    <x v="3"/>
    <x v="738"/>
    <d v="2014-06-24T00:00:00"/>
    <s v="First Class"/>
    <s v="DC-12850"/>
    <s v="Dan Campbell"/>
    <s v="Consumer"/>
    <s v="United States"/>
    <s v="Miami"/>
    <s v="Florida"/>
    <n v="33178"/>
    <s v="South"/>
    <s v="OFF-EN-10004483"/>
    <s v="Office Supplies"/>
    <s v="Envelopes"/>
    <s v="#10 White Business Envelopes,4 1/8 x 9 1/2"/>
    <n v="37.608000000000004"/>
    <n v="3"/>
    <n v="0.2"/>
    <n v="12.692699999999995"/>
  </r>
  <r>
    <n v="2501"/>
    <s v="CA-2014-131618"/>
    <x v="3"/>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4-131618"/>
    <x v="3"/>
    <x v="46"/>
    <d v="2014-06-21T00:00:00"/>
    <s v="First Class"/>
    <s v="LS-17200"/>
    <s v="Luke Schmidt"/>
    <s v="Corporate"/>
    <s v="United States"/>
    <s v="Skokie"/>
    <s v="Illinois"/>
    <n v="60076"/>
    <s v="Central"/>
    <s v="OFF-BI-10000546"/>
    <s v="Office Supplies"/>
    <s v="Binders"/>
    <s v="Avery Durable Binders"/>
    <n v="2.3039999999999994"/>
    <n v="4"/>
    <n v="0.8"/>
    <n v="-3.5711999999999993"/>
  </r>
  <r>
    <n v="2503"/>
    <s v="CA-2014-131618"/>
    <x v="3"/>
    <x v="46"/>
    <d v="2014-06-21T00:00:00"/>
    <s v="First Class"/>
    <s v="LS-17200"/>
    <s v="Luke Schmidt"/>
    <s v="Corporate"/>
    <s v="United States"/>
    <s v="Skokie"/>
    <s v="Illinois"/>
    <n v="60076"/>
    <s v="Central"/>
    <s v="OFF-BI-10001294"/>
    <s v="Office Supplies"/>
    <s v="Binders"/>
    <s v="Fellowes Binding Cases"/>
    <n v="9.3599999999999977"/>
    <n v="4"/>
    <n v="0.8"/>
    <n v="-16.380000000000003"/>
  </r>
  <r>
    <n v="2504"/>
    <s v="CA-2013-149482"/>
    <x v="0"/>
    <x v="696"/>
    <d v="2013-11-20T00:00:00"/>
    <s v="Standard Class"/>
    <s v="RR-19315"/>
    <s v="Ralph Ritter"/>
    <s v="Consumer"/>
    <s v="United States"/>
    <s v="San Francisco"/>
    <s v="California"/>
    <n v="94110"/>
    <s v="West"/>
    <s v="OFF-LA-10000248"/>
    <s v="Office Supplies"/>
    <s v="Labels"/>
    <s v="Avery 52"/>
    <n v="7.38"/>
    <n v="2"/>
    <n v="0"/>
    <n v="3.4685999999999999"/>
  </r>
  <r>
    <n v="2505"/>
    <s v="CA-2011-143917"/>
    <x v="2"/>
    <x v="739"/>
    <d v="2011-07-27T00:00:00"/>
    <s v="Second Class"/>
    <s v="KL-16645"/>
    <s v="Ken Lonsdale"/>
    <s v="Consumer"/>
    <s v="United States"/>
    <s v="San Francisco"/>
    <s v="California"/>
    <n v="94122"/>
    <s v="West"/>
    <s v="OFF-ST-10001228"/>
    <s v="Office Supplies"/>
    <s v="Storage"/>
    <s v="Fellowes Personal Hanging Folder Files, Navy"/>
    <n v="53.72"/>
    <n v="4"/>
    <n v="0"/>
    <n v="15.041600000000003"/>
  </r>
  <r>
    <n v="2506"/>
    <s v="CA-2011-143917"/>
    <x v="2"/>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63"/>
  </r>
  <r>
    <n v="2507"/>
    <s v="CA-2011-143917"/>
    <x v="2"/>
    <x v="739"/>
    <d v="2011-07-27T00:00:00"/>
    <s v="Second Class"/>
    <s v="KL-16645"/>
    <s v="Ken Lonsdale"/>
    <s v="Consumer"/>
    <s v="United States"/>
    <s v="San Francisco"/>
    <s v="California"/>
    <n v="94122"/>
    <s v="West"/>
    <s v="FUR-FU-10004351"/>
    <s v="Furniture"/>
    <s v="Furnishings"/>
    <s v="Staples"/>
    <n v="77.92"/>
    <n v="8"/>
    <n v="0"/>
    <n v="34.284800000000004"/>
  </r>
  <r>
    <n v="2508"/>
    <s v="CA-2012-120397"/>
    <x v="1"/>
    <x v="740"/>
    <d v="2012-07-02T00:00:00"/>
    <s v="Same Day"/>
    <s v="RB-19435"/>
    <s v="Richard Bierner"/>
    <s v="Consumer"/>
    <s v="United States"/>
    <s v="Houston"/>
    <s v="Texas"/>
    <n v="77070"/>
    <s v="Central"/>
    <s v="OFF-AP-10001293"/>
    <s v="Office Supplies"/>
    <s v="Appliances"/>
    <s v="Belkin 8 Outlet Surge Protector"/>
    <n v="32.783999999999992"/>
    <n v="4"/>
    <n v="0.8"/>
    <n v="-85.238399999999999"/>
  </r>
  <r>
    <n v="2509"/>
    <s v="CA-2014-163902"/>
    <x v="3"/>
    <x v="580"/>
    <d v="2014-03-09T00:00:00"/>
    <s v="Standard Class"/>
    <s v="MY-17380"/>
    <s v="Maribeth Yedwab"/>
    <s v="Corporate"/>
    <s v="United States"/>
    <s v="Los Angeles"/>
    <s v="California"/>
    <n v="90045"/>
    <s v="West"/>
    <s v="TEC-PH-10000675"/>
    <s v="Technology"/>
    <s v="Phones"/>
    <s v="Panasonic KX TS3282B Corded phone"/>
    <n v="196.77600000000001"/>
    <n v="3"/>
    <n v="0.2"/>
    <n v="14.758199999999995"/>
  </r>
  <r>
    <n v="2510"/>
    <s v="CA-2014-163902"/>
    <x v="3"/>
    <x v="580"/>
    <d v="2014-03-09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3-136812"/>
    <x v="0"/>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2-102722"/>
    <x v="1"/>
    <x v="24"/>
    <d v="2012-04-19T00:00:00"/>
    <s v="First Class"/>
    <s v="KW-16570"/>
    <s v="Kelly Williams"/>
    <s v="Consumer"/>
    <s v="United States"/>
    <s v="Monroe"/>
    <s v="Louisiana"/>
    <n v="71203"/>
    <s v="South"/>
    <s v="TEC-AC-10003116"/>
    <s v="Technology"/>
    <s v="Accessories"/>
    <s v="Memorex Froggy Flash Drive 8 GB"/>
    <n v="106.5"/>
    <n v="6"/>
    <n v="0"/>
    <n v="41.534999999999997"/>
  </r>
  <r>
    <n v="2513"/>
    <s v="CA-2014-155089"/>
    <x v="3"/>
    <x v="574"/>
    <d v="2014-12-07T00:00:00"/>
    <s v="Standard Class"/>
    <s v="DB-12910"/>
    <s v="Daniel Byrd"/>
    <s v="Home Office"/>
    <s v="United States"/>
    <s v="Tampa"/>
    <s v="Florida"/>
    <n v="33614"/>
    <s v="South"/>
    <s v="OFF-BI-10002429"/>
    <s v="Office Supplies"/>
    <s v="Binders"/>
    <s v="Premier Elliptical Ring Binder, Black"/>
    <n v="45.660000000000011"/>
    <n v="5"/>
    <n v="0.7"/>
    <n v="-33.483999999999995"/>
  </r>
  <r>
    <n v="2514"/>
    <s v="CA-2013-124506"/>
    <x v="0"/>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3-124506"/>
    <x v="0"/>
    <x v="583"/>
    <d v="2013-11-18T00:00:00"/>
    <s v="Standard Class"/>
    <s v="BB-11545"/>
    <s v="Brenda Bowman"/>
    <s v="Corporate"/>
    <s v="United States"/>
    <s v="Chicago"/>
    <s v="Illinois"/>
    <n v="60623"/>
    <s v="Central"/>
    <s v="FUR-CH-10004540"/>
    <s v="Furniture"/>
    <s v="Chairs"/>
    <s v="Global Chrome Stack Chair"/>
    <n v="47.991999999999997"/>
    <n v="2"/>
    <n v="0.3"/>
    <n v="-2.0567999999999991"/>
  </r>
  <r>
    <n v="2516"/>
    <s v="CA-2011-106572"/>
    <x v="2"/>
    <x v="742"/>
    <d v="2011-09-10T00:00:00"/>
    <s v="Standard Class"/>
    <s v="NP-18700"/>
    <s v="Nora Preis"/>
    <s v="Consumer"/>
    <s v="United States"/>
    <s v="Bowling Green"/>
    <s v="Ohio"/>
    <n v="43402"/>
    <s v="East"/>
    <s v="OFF-ST-10000585"/>
    <s v="Office Supplies"/>
    <s v="Storage"/>
    <s v="Economy Rollaway Files"/>
    <n v="264.32"/>
    <n v="2"/>
    <n v="0.2"/>
    <n v="19.823999999999998"/>
  </r>
  <r>
    <n v="2517"/>
    <s v="CA-2011-128888"/>
    <x v="2"/>
    <x v="647"/>
    <d v="2011-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4-123134"/>
    <x v="3"/>
    <x v="743"/>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3-124352"/>
    <x v="0"/>
    <x v="680"/>
    <d v="2013-10-22T00:00:00"/>
    <s v="Standard Class"/>
    <s v="CD-12790"/>
    <s v="Cynthia Delaney"/>
    <s v="Home Office"/>
    <s v="United States"/>
    <s v="Oklahoma City"/>
    <s v="Oklahoma"/>
    <n v="73120"/>
    <s v="Central"/>
    <s v="OFF-LA-10004559"/>
    <s v="Office Supplies"/>
    <s v="Labels"/>
    <s v="Avery 49"/>
    <n v="20.16"/>
    <n v="7"/>
    <n v="0"/>
    <n v="9.8783999999999992"/>
  </r>
  <r>
    <n v="2520"/>
    <s v="CA-2013-124352"/>
    <x v="0"/>
    <x v="680"/>
    <d v="2013-10-22T00:00:00"/>
    <s v="Standard Class"/>
    <s v="CD-12790"/>
    <s v="Cynthia Delaney"/>
    <s v="Home Office"/>
    <s v="United States"/>
    <s v="Oklahoma City"/>
    <s v="Oklahoma"/>
    <n v="73120"/>
    <s v="Central"/>
    <s v="OFF-LA-10003223"/>
    <s v="Office Supplies"/>
    <s v="Labels"/>
    <s v="Avery 508"/>
    <n v="29.46"/>
    <n v="6"/>
    <n v="0"/>
    <n v="14.4354"/>
  </r>
  <r>
    <n v="2521"/>
    <s v="CA-2013-124352"/>
    <x v="0"/>
    <x v="680"/>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3-124352"/>
    <x v="0"/>
    <x v="680"/>
    <d v="2013-10-22T00:00:00"/>
    <s v="Standard Class"/>
    <s v="CD-12790"/>
    <s v="Cynthia Delaney"/>
    <s v="Home Office"/>
    <s v="United States"/>
    <s v="Oklahoma City"/>
    <s v="Oklahoma"/>
    <n v="73120"/>
    <s v="Central"/>
    <s v="OFF-PA-10003177"/>
    <s v="Office Supplies"/>
    <s v="Paper"/>
    <s v="Xerox 1999"/>
    <n v="12.96"/>
    <n v="2"/>
    <n v="0"/>
    <n v="6.2208000000000006"/>
  </r>
  <r>
    <n v="2523"/>
    <s v="CA-2013-124352"/>
    <x v="0"/>
    <x v="680"/>
    <d v="2013-10-22T00:00:00"/>
    <s v="Standard Class"/>
    <s v="CD-12790"/>
    <s v="Cynthia Delaney"/>
    <s v="Home Office"/>
    <s v="United States"/>
    <s v="Oklahoma City"/>
    <s v="Oklahoma"/>
    <n v="73120"/>
    <s v="Central"/>
    <s v="TEC-PH-10003442"/>
    <s v="Technology"/>
    <s v="Phones"/>
    <s v="Samsung Replacement EH64AVFWE Premium Headset"/>
    <n v="5.5"/>
    <n v="1"/>
    <n v="0"/>
    <n v="1.375"/>
  </r>
  <r>
    <n v="2524"/>
    <s v="CA-2013-124352"/>
    <x v="0"/>
    <x v="680"/>
    <d v="2013-10-22T00:00:00"/>
    <s v="Standard Class"/>
    <s v="CD-12790"/>
    <s v="Cynthia Delaney"/>
    <s v="Home Office"/>
    <s v="United States"/>
    <s v="Oklahoma City"/>
    <s v="Oklahoma"/>
    <n v="73120"/>
    <s v="Central"/>
    <s v="OFF-BI-10000977"/>
    <s v="Office Supplies"/>
    <s v="Binders"/>
    <s v="Ibico Plastic Spiral Binding Combs"/>
    <n v="121.6"/>
    <n v="4"/>
    <n v="0"/>
    <n v="55.935999999999993"/>
  </r>
  <r>
    <n v="2525"/>
    <s v="CA-2012-124541"/>
    <x v="1"/>
    <x v="744"/>
    <d v="2012-04-10T00:00:00"/>
    <s v="Standard Class"/>
    <s v="TT-21220"/>
    <s v="Thomas Thornton"/>
    <s v="Consumer"/>
    <s v="United States"/>
    <s v="Houston"/>
    <s v="Texas"/>
    <n v="77041"/>
    <s v="Central"/>
    <s v="OFF-AR-10004078"/>
    <s v="Office Supplies"/>
    <s v="Art"/>
    <s v="Newell 312"/>
    <n v="42.047999999999995"/>
    <n v="9"/>
    <n v="0.2"/>
    <n v="5.2559999999999985"/>
  </r>
  <r>
    <n v="2526"/>
    <s v="CA-2012-124541"/>
    <x v="1"/>
    <x v="744"/>
    <d v="2012-04-10T00:00:00"/>
    <s v="Standard Class"/>
    <s v="TT-21220"/>
    <s v="Thomas Thornton"/>
    <s v="Consumer"/>
    <s v="United States"/>
    <s v="Houston"/>
    <s v="Texas"/>
    <n v="77041"/>
    <s v="Central"/>
    <s v="TEC-AC-10002550"/>
    <s v="Technology"/>
    <s v="Accessories"/>
    <s v="Maxell 4.7GB DVD-RW 3/Pack"/>
    <n v="25.488"/>
    <n v="2"/>
    <n v="0.2"/>
    <n v="4.4603999999999999"/>
  </r>
  <r>
    <n v="2527"/>
    <s v="CA-2012-124541"/>
    <x v="1"/>
    <x v="744"/>
    <d v="2012-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2-124541"/>
    <x v="1"/>
    <x v="744"/>
    <d v="2012-04-10T00:00:00"/>
    <s v="Standard Class"/>
    <s v="TT-21220"/>
    <s v="Thomas Thornton"/>
    <s v="Consumer"/>
    <s v="United States"/>
    <s v="Houston"/>
    <s v="Texas"/>
    <n v="77041"/>
    <s v="Central"/>
    <s v="OFF-BI-10004209"/>
    <s v="Office Supplies"/>
    <s v="Binders"/>
    <s v="Fellowes Twister Kit, Gray/Clear, 3/pkg"/>
    <n v="9.6479999999999961"/>
    <n v="6"/>
    <n v="0.8"/>
    <n v="-16.884"/>
  </r>
  <r>
    <n v="2529"/>
    <s v="CA-2012-124541"/>
    <x v="1"/>
    <x v="744"/>
    <d v="2012-04-10T00:00:00"/>
    <s v="Standard Class"/>
    <s v="TT-21220"/>
    <s v="Thomas Thornton"/>
    <s v="Consumer"/>
    <s v="United States"/>
    <s v="Houston"/>
    <s v="Texas"/>
    <n v="77041"/>
    <s v="Central"/>
    <s v="OFF-PA-10001526"/>
    <s v="Office Supplies"/>
    <s v="Paper"/>
    <s v="Xerox 1949"/>
    <n v="7.9680000000000009"/>
    <n v="2"/>
    <n v="0.2"/>
    <n v="2.8884000000000007"/>
  </r>
  <r>
    <n v="2530"/>
    <s v="CA-2011-108707"/>
    <x v="2"/>
    <x v="745"/>
    <d v="2011-10-29T00:00:00"/>
    <s v="Standard Class"/>
    <s v="DB-12910"/>
    <s v="Daniel Byrd"/>
    <s v="Home Office"/>
    <s v="United States"/>
    <s v="Fort Lauderdale"/>
    <s v="Florida"/>
    <n v="33311"/>
    <s v="South"/>
    <s v="OFF-PA-10000788"/>
    <s v="Office Supplies"/>
    <s v="Paper"/>
    <s v="Xerox 210"/>
    <n v="10.368000000000002"/>
    <n v="2"/>
    <n v="0.2"/>
    <n v="3.6288"/>
  </r>
  <r>
    <n v="2531"/>
    <s v="CA-2011-111500"/>
    <x v="2"/>
    <x v="654"/>
    <d v="2011-08-21T00:00:00"/>
    <s v="Standard Class"/>
    <s v="DJ-13510"/>
    <s v="Don Jones"/>
    <s v="Corporate"/>
    <s v="United States"/>
    <s v="Little Rock"/>
    <s v="Arkansas"/>
    <n v="72209"/>
    <s v="South"/>
    <s v="OFF-PA-10000595"/>
    <s v="Office Supplies"/>
    <s v="Paper"/>
    <s v="Xerox 1929"/>
    <n v="114.2"/>
    <n v="5"/>
    <n v="0"/>
    <n v="52.531999999999996"/>
  </r>
  <r>
    <n v="2532"/>
    <s v="CA-2011-111500"/>
    <x v="2"/>
    <x v="654"/>
    <d v="2011-08-21T00:00:00"/>
    <s v="Standard Class"/>
    <s v="DJ-13510"/>
    <s v="Don Jones"/>
    <s v="Corporate"/>
    <s v="United States"/>
    <s v="Little Rock"/>
    <s v="Arkansas"/>
    <n v="72209"/>
    <s v="South"/>
    <s v="OFF-BI-10000829"/>
    <s v="Office Supplies"/>
    <s v="Binders"/>
    <s v="Avery Non-Stick Binders"/>
    <n v="17.96"/>
    <n v="4"/>
    <n v="0"/>
    <n v="8.2615999999999996"/>
  </r>
  <r>
    <n v="2533"/>
    <s v="CA-2011-111500"/>
    <x v="2"/>
    <x v="654"/>
    <d v="2011-08-21T00:00:00"/>
    <s v="Standard Class"/>
    <s v="DJ-13510"/>
    <s v="Don Jones"/>
    <s v="Corporate"/>
    <s v="United States"/>
    <s v="Little Rock"/>
    <s v="Arkansas"/>
    <n v="72209"/>
    <s v="South"/>
    <s v="OFF-FA-10002676"/>
    <s v="Office Supplies"/>
    <s v="Fasteners"/>
    <s v="Colored Push Pins"/>
    <n v="12.67"/>
    <n v="7"/>
    <n v="0"/>
    <n v="4.5611999999999995"/>
  </r>
  <r>
    <n v="2534"/>
    <s v="CA-2011-111500"/>
    <x v="2"/>
    <x v="654"/>
    <d v="2011-08-21T00:00:00"/>
    <s v="Standard Class"/>
    <s v="DJ-13510"/>
    <s v="Don Jones"/>
    <s v="Corporate"/>
    <s v="United States"/>
    <s v="Little Rock"/>
    <s v="Arkansas"/>
    <n v="72209"/>
    <s v="South"/>
    <s v="TEC-AC-10000844"/>
    <s v="Technology"/>
    <s v="Accessories"/>
    <s v="Logitech Gaming G510s - Keyboard"/>
    <n v="339.96"/>
    <n v="4"/>
    <n v="0"/>
    <n v="122.38559999999998"/>
  </r>
  <r>
    <n v="2535"/>
    <s v="US-2014-117723"/>
    <x v="3"/>
    <x v="733"/>
    <d v="2014-08-19T00:00:00"/>
    <s v="Second Class"/>
    <s v="DL-13495"/>
    <s v="Dionis Lloyd"/>
    <s v="Corporate"/>
    <s v="United States"/>
    <s v="Philadelphia"/>
    <s v="Pennsylvania"/>
    <n v="19120"/>
    <s v="East"/>
    <s v="OFF-ST-10004459"/>
    <s v="Office Supplies"/>
    <s v="Storage"/>
    <s v="Tennsco Single-Tier Lockers"/>
    <n v="1801.6320000000001"/>
    <n v="6"/>
    <n v="0.2"/>
    <n v="-337.80600000000004"/>
  </r>
  <r>
    <n v="2536"/>
    <s v="CA-2012-143238"/>
    <x v="1"/>
    <x v="684"/>
    <d v="2012-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2-168746"/>
    <x v="1"/>
    <x v="746"/>
    <d v="2012-01-29T00:00:00"/>
    <s v="Second Class"/>
    <s v="SV-20365"/>
    <s v="Seth Vernon"/>
    <s v="Consumer"/>
    <s v="United States"/>
    <s v="Cleveland"/>
    <s v="Ohio"/>
    <n v="44105"/>
    <s v="East"/>
    <s v="FUR-CH-10000513"/>
    <s v="Furniture"/>
    <s v="Chairs"/>
    <s v="High-Back Leather Manager's Chair"/>
    <n v="181.98599999999999"/>
    <n v="2"/>
    <n v="0.3"/>
    <n v="-54.595799999999997"/>
  </r>
  <r>
    <n v="2538"/>
    <s v="CA-2012-168746"/>
    <x v="1"/>
    <x v="746"/>
    <d v="2012-01-29T00:00:00"/>
    <s v="Second Class"/>
    <s v="SV-20365"/>
    <s v="Seth Vernon"/>
    <s v="Consumer"/>
    <s v="United States"/>
    <s v="Cleveland"/>
    <s v="Ohio"/>
    <n v="44105"/>
    <s v="East"/>
    <s v="TEC-PH-10000895"/>
    <s v="Technology"/>
    <s v="Phones"/>
    <s v="Polycom VVX 310 VoIP phone"/>
    <n v="431.976"/>
    <n v="4"/>
    <n v="0.4"/>
    <n v="-100.7944"/>
  </r>
  <r>
    <n v="2539"/>
    <s v="CA-2012-168746"/>
    <x v="1"/>
    <x v="746"/>
    <d v="2012-01-29T00:00:00"/>
    <s v="Second Class"/>
    <s v="SV-20365"/>
    <s v="Seth Vernon"/>
    <s v="Consumer"/>
    <s v="United States"/>
    <s v="Cleveland"/>
    <s v="Ohio"/>
    <n v="44105"/>
    <s v="East"/>
    <s v="TEC-PH-10002555"/>
    <s v="Technology"/>
    <s v="Phones"/>
    <s v="Nortel Meridian M5316 Digital phone"/>
    <n v="155.36999999999998"/>
    <n v="1"/>
    <n v="0.4"/>
    <n v="-36.253"/>
  </r>
  <r>
    <n v="2540"/>
    <s v="CA-2012-113404"/>
    <x v="1"/>
    <x v="747"/>
    <d v="2012-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2-113404"/>
    <x v="1"/>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3-144792"/>
    <x v="0"/>
    <x v="567"/>
    <d v="2013-05-05T00:00:00"/>
    <s v="Standard Class"/>
    <s v="KD-16615"/>
    <s v="Ken Dana"/>
    <s v="Corporate"/>
    <s v="United States"/>
    <s v="Scottsdale"/>
    <s v="Arizona"/>
    <n v="85254"/>
    <s v="West"/>
    <s v="FUR-FU-10002759"/>
    <s v="Furniture"/>
    <s v="Furnishings"/>
    <s v="12-1/2 Diameter Round Wall Clock"/>
    <n v="111.88800000000001"/>
    <n v="7"/>
    <n v="0.2"/>
    <n v="22.377600000000001"/>
  </r>
  <r>
    <n v="2543"/>
    <s v="CA-2011-164385"/>
    <x v="2"/>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3-114174"/>
    <x v="0"/>
    <x v="162"/>
    <d v="2013-09-15T00:00:00"/>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3-114174"/>
    <x v="0"/>
    <x v="162"/>
    <d v="2013-09-15T00:00:00"/>
    <s v="Standard Class"/>
    <s v="AP-10720"/>
    <s v="Anne Pryor"/>
    <s v="Home Office"/>
    <s v="United States"/>
    <s v="Malden"/>
    <s v="Massachusetts"/>
    <n v="2148"/>
    <s v="East"/>
    <s v="OFF-LA-10000248"/>
    <s v="Office Supplies"/>
    <s v="Labels"/>
    <s v="Avery 52"/>
    <n v="14.76"/>
    <n v="4"/>
    <n v="0"/>
    <n v="6.9371999999999998"/>
  </r>
  <r>
    <n v="2546"/>
    <s v="CA-2014-108070"/>
    <x v="3"/>
    <x v="513"/>
    <d v="2014-04-21T00:00:00"/>
    <s v="Standard Class"/>
    <s v="JE-15745"/>
    <s v="Joel Eaton"/>
    <s v="Consumer"/>
    <s v="United States"/>
    <s v="San Jose"/>
    <s v="California"/>
    <n v="95123"/>
    <s v="West"/>
    <s v="OFF-ST-10004804"/>
    <s v="Office Supplies"/>
    <s v="Storage"/>
    <s v="Belkin 19&quot; Vented Equipment Shelf, Black"/>
    <n v="205.92"/>
    <n v="4"/>
    <n v="0"/>
    <n v="2.0592000000000041"/>
  </r>
  <r>
    <n v="2547"/>
    <s v="CA-2014-108070"/>
    <x v="3"/>
    <x v="513"/>
    <d v="2014-04-21T00:00:00"/>
    <s v="Standard Class"/>
    <s v="JE-15745"/>
    <s v="Joel Eaton"/>
    <s v="Consumer"/>
    <s v="United States"/>
    <s v="San Jose"/>
    <s v="California"/>
    <n v="95123"/>
    <s v="West"/>
    <s v="FUR-BO-10001337"/>
    <s v="Furniture"/>
    <s v="Bookcases"/>
    <s v="O'Sullivan Living Dimensions 2-Shelf Bookcases"/>
    <n v="102.833"/>
    <n v="1"/>
    <n v="0.15"/>
    <n v="-6.0489999999999995"/>
  </r>
  <r>
    <n v="2548"/>
    <s v="US-2012-128090"/>
    <x v="1"/>
    <x v="748"/>
    <d v="2012-08-22T00:00:00"/>
    <s v="Standard Class"/>
    <s v="JM-15865"/>
    <s v="John Murray"/>
    <s v="Consumer"/>
    <s v="United States"/>
    <s v="Phoenix"/>
    <s v="Arizona"/>
    <n v="85023"/>
    <s v="West"/>
    <s v="OFF-AR-10002255"/>
    <s v="Office Supplies"/>
    <s v="Art"/>
    <s v="Newell 346"/>
    <n v="2.3039999999999998"/>
    <n v="1"/>
    <n v="0.2"/>
    <n v="0.25919999999999999"/>
  </r>
  <r>
    <n v="2549"/>
    <s v="US-2012-128090"/>
    <x v="1"/>
    <x v="748"/>
    <d v="2012-08-22T00:00:00"/>
    <s v="Standard Class"/>
    <s v="JM-15865"/>
    <s v="John Murray"/>
    <s v="Consumer"/>
    <s v="United States"/>
    <s v="Phoenix"/>
    <s v="Arizona"/>
    <n v="85023"/>
    <s v="West"/>
    <s v="TEC-PH-10002624"/>
    <s v="Technology"/>
    <s v="Phones"/>
    <s v="Samsung Galaxy S4 Mini"/>
    <n v="1879.96"/>
    <n v="5"/>
    <n v="0.2"/>
    <n v="211.49549999999977"/>
  </r>
  <r>
    <n v="2550"/>
    <s v="US-2012-128090"/>
    <x v="1"/>
    <x v="748"/>
    <d v="2012-08-22T00:00:00"/>
    <s v="Standard Class"/>
    <s v="JM-15865"/>
    <s v="John Murray"/>
    <s v="Consumer"/>
    <s v="United States"/>
    <s v="Phoenix"/>
    <s v="Arizona"/>
    <n v="85023"/>
    <s v="West"/>
    <s v="OFF-PA-10001878"/>
    <s v="Office Supplies"/>
    <s v="Paper"/>
    <s v="Xerox 1891"/>
    <n v="313.024"/>
    <n v="8"/>
    <n v="0.2"/>
    <n v="105.64559999999997"/>
  </r>
  <r>
    <n v="2551"/>
    <s v="US-2012-128090"/>
    <x v="1"/>
    <x v="748"/>
    <d v="2012-08-22T00:00:00"/>
    <s v="Standard Class"/>
    <s v="JM-15865"/>
    <s v="John Murray"/>
    <s v="Consumer"/>
    <s v="United States"/>
    <s v="Phoenix"/>
    <s v="Arizona"/>
    <n v="85023"/>
    <s v="West"/>
    <s v="OFF-LA-10000452"/>
    <s v="Office Supplies"/>
    <s v="Labels"/>
    <s v="Avery 488"/>
    <n v="5.04"/>
    <n v="2"/>
    <n v="0.2"/>
    <n v="1.764"/>
  </r>
  <r>
    <n v="2552"/>
    <s v="CA-2014-101042"/>
    <x v="3"/>
    <x v="123"/>
    <d v="2014-11-24T00:00:00"/>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4-101042"/>
    <x v="3"/>
    <x v="123"/>
    <d v="2014-11-24T00:00:00"/>
    <s v="Standard Class"/>
    <s v="AB-10105"/>
    <s v="Adrian Barton"/>
    <s v="Consumer"/>
    <s v="United States"/>
    <s v="Henderson"/>
    <s v="Kentucky"/>
    <n v="42420"/>
    <s v="South"/>
    <s v="OFF-BI-10000088"/>
    <s v="Office Supplies"/>
    <s v="Binders"/>
    <s v="GBC Imprintable Covers"/>
    <n v="21.96"/>
    <n v="2"/>
    <n v="0"/>
    <n v="10.760400000000001"/>
  </r>
  <r>
    <n v="2554"/>
    <s v="CA-2013-155439"/>
    <x v="0"/>
    <x v="749"/>
    <d v="2013-09-19T00:00:00"/>
    <s v="Standard Class"/>
    <s v="PN-18775"/>
    <s v="Parhena Norris"/>
    <s v="Home Office"/>
    <s v="United States"/>
    <s v="Columbia"/>
    <s v="South Carolina"/>
    <n v="29203"/>
    <s v="South"/>
    <s v="OFF-PA-10000029"/>
    <s v="Office Supplies"/>
    <s v="Paper"/>
    <s v="Xerox 224"/>
    <n v="25.92"/>
    <n v="4"/>
    <n v="0"/>
    <n v="12.441600000000001"/>
  </r>
  <r>
    <n v="2555"/>
    <s v="CA-2013-118626"/>
    <x v="0"/>
    <x v="243"/>
    <d v="2013-08-21T00:00:00"/>
    <s v="Standard Class"/>
    <s v="JC-15775"/>
    <s v="John Castell"/>
    <s v="Consumer"/>
    <s v="United States"/>
    <s v="Tallahassee"/>
    <s v="Florida"/>
    <n v="32303"/>
    <s v="South"/>
    <s v="TEC-PH-10000369"/>
    <s v="Technology"/>
    <s v="Phones"/>
    <s v="HTC One Mini"/>
    <n v="705.54399999999998"/>
    <n v="7"/>
    <n v="0.2"/>
    <n v="70.554400000000072"/>
  </r>
  <r>
    <n v="2556"/>
    <s v="CA-2012-111458"/>
    <x v="1"/>
    <x v="120"/>
    <d v="2012-09-30T00:00:00"/>
    <s v="Standard Class"/>
    <s v="PF-19165"/>
    <s v="Philip Fox"/>
    <s v="Consumer"/>
    <s v="United States"/>
    <s v="New York City"/>
    <s v="New York"/>
    <n v="10035"/>
    <s v="East"/>
    <s v="TEC-AC-10001590"/>
    <s v="Technology"/>
    <s v="Accessories"/>
    <s v="Dell Slim USB Multimedia Keyboard"/>
    <n v="50"/>
    <n v="2"/>
    <n v="0"/>
    <n v="12"/>
  </r>
  <r>
    <n v="2557"/>
    <s v="US-2013-126844"/>
    <x v="0"/>
    <x v="750"/>
    <d v="2013-10-15T00:00:00"/>
    <s v="Standard Class"/>
    <s v="BW-11110"/>
    <s v="Bart Watters"/>
    <s v="Corporate"/>
    <s v="United States"/>
    <s v="Houston"/>
    <s v="Texas"/>
    <n v="77070"/>
    <s v="Central"/>
    <s v="FUR-FU-10004909"/>
    <s v="Furniture"/>
    <s v="Furnishings"/>
    <s v="Contemporary Wood/Metal Frame"/>
    <n v="51.712000000000003"/>
    <n v="8"/>
    <n v="0.6"/>
    <n v="-32.320000000000007"/>
  </r>
  <r>
    <n v="2558"/>
    <s v="US-2012-112508"/>
    <x v="1"/>
    <x v="53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2-147788"/>
    <x v="1"/>
    <x v="70"/>
    <d v="2012-06-04T00:00:00"/>
    <s v="Standard Class"/>
    <s v="TM-21010"/>
    <s v="Tamara Manning"/>
    <s v="Consumer"/>
    <s v="United States"/>
    <s v="Orem"/>
    <s v="Utah"/>
    <n v="84057"/>
    <s v="West"/>
    <s v="FUR-BO-10004357"/>
    <s v="Furniture"/>
    <s v="Bookcases"/>
    <s v="O'Sullivan Living Dimensions 3-Shelf Bookcases"/>
    <n v="1406.86"/>
    <n v="7"/>
    <n v="0"/>
    <n v="140.68599999999989"/>
  </r>
  <r>
    <n v="2560"/>
    <s v="CA-2012-147788"/>
    <x v="1"/>
    <x v="70"/>
    <d v="2012-06-04T00:00:00"/>
    <s v="Standard Class"/>
    <s v="TM-21010"/>
    <s v="Tamara Manning"/>
    <s v="Consumer"/>
    <s v="United States"/>
    <s v="Orem"/>
    <s v="Utah"/>
    <n v="84057"/>
    <s v="West"/>
    <s v="OFF-LA-10003766"/>
    <s v="Office Supplies"/>
    <s v="Labels"/>
    <s v="Self-Adhesive Removable Labels"/>
    <n v="15.75"/>
    <n v="5"/>
    <n v="0"/>
    <n v="7.5600000000000005"/>
  </r>
  <r>
    <n v="2561"/>
    <s v="CA-2012-147788"/>
    <x v="1"/>
    <x v="70"/>
    <d v="2012-06-04T00:00:00"/>
    <s v="Standard Class"/>
    <s v="TM-21010"/>
    <s v="Tamara Manning"/>
    <s v="Consumer"/>
    <s v="United States"/>
    <s v="Orem"/>
    <s v="Utah"/>
    <n v="84057"/>
    <s v="West"/>
    <s v="OFF-ST-10000046"/>
    <s v="Office Supplies"/>
    <s v="Storage"/>
    <s v="Fellowes Super Stor/Drawer Files"/>
    <n v="323.10000000000002"/>
    <n v="2"/>
    <n v="0"/>
    <n v="61.38900000000001"/>
  </r>
  <r>
    <n v="2562"/>
    <s v="CA-2012-144288"/>
    <x v="1"/>
    <x v="707"/>
    <d v="2012-12-31T00:00:00"/>
    <s v="Standard Class"/>
    <s v="MB-17305"/>
    <s v="Maria Bertelson"/>
    <s v="Consumer"/>
    <s v="United States"/>
    <s v="Nashville"/>
    <s v="Tennessee"/>
    <n v="37211"/>
    <s v="South"/>
    <s v="OFF-LA-10003190"/>
    <s v="Office Supplies"/>
    <s v="Labels"/>
    <s v="Avery 474"/>
    <n v="9.2159999999999993"/>
    <n v="4"/>
    <n v="0.2"/>
    <n v="3.3408000000000002"/>
  </r>
  <r>
    <n v="2563"/>
    <s v="CA-2012-144288"/>
    <x v="1"/>
    <x v="707"/>
    <d v="2012-12-31T00:00:00"/>
    <s v="Standard Class"/>
    <s v="MB-17305"/>
    <s v="Maria Bertelson"/>
    <s v="Consumer"/>
    <s v="United States"/>
    <s v="Nashville"/>
    <s v="Tennessee"/>
    <n v="37211"/>
    <s v="South"/>
    <s v="OFF-PA-10002787"/>
    <s v="Office Supplies"/>
    <s v="Paper"/>
    <s v="Xerox 227"/>
    <n v="10.368000000000002"/>
    <n v="2"/>
    <n v="0.2"/>
    <n v="3.6288"/>
  </r>
  <r>
    <n v="2564"/>
    <s v="CA-2012-110632"/>
    <x v="1"/>
    <x v="751"/>
    <d v="2012-03-22T00:00:00"/>
    <s v="Second Class"/>
    <s v="HR-14830"/>
    <s v="Harold Ryan"/>
    <s v="Corporate"/>
    <s v="United States"/>
    <s v="New York City"/>
    <s v="New York"/>
    <n v="10009"/>
    <s v="East"/>
    <s v="TEC-AC-10000387"/>
    <s v="Technology"/>
    <s v="Accessories"/>
    <s v="KeyTronic KT800P2 - Keyboard - Black"/>
    <n v="15.02"/>
    <n v="1"/>
    <n v="0"/>
    <n v="2.7035999999999998"/>
  </r>
  <r>
    <n v="2565"/>
    <s v="CA-2012-110632"/>
    <x v="1"/>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4-109589"/>
    <x v="3"/>
    <x v="202"/>
    <d v="2014-12-25T00:00:00"/>
    <s v="First Class"/>
    <s v="BD-11635"/>
    <s v="Brian Derr"/>
    <s v="Consumer"/>
    <s v="United States"/>
    <s v="Bowling Green"/>
    <s v="Kentucky"/>
    <n v="42104"/>
    <s v="South"/>
    <s v="TEC-AC-10003116"/>
    <s v="Technology"/>
    <s v="Accessories"/>
    <s v="Memorex Froggy Flash Drive 8 GB"/>
    <n v="71"/>
    <n v="4"/>
    <n v="0"/>
    <n v="27.689999999999998"/>
  </r>
  <r>
    <n v="2567"/>
    <s v="CA-2014-123967"/>
    <x v="3"/>
    <x v="752"/>
    <d v="2014-11-04T00:00:00"/>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4-123967"/>
    <x v="3"/>
    <x v="752"/>
    <d v="2014-11-04T00:00:00"/>
    <s v="Second Class"/>
    <s v="SF-20200"/>
    <s v="Sarah Foster"/>
    <s v="Consumer"/>
    <s v="United States"/>
    <s v="Bellingham"/>
    <s v="Washington"/>
    <n v="98226"/>
    <s v="West"/>
    <s v="FUR-TA-10003954"/>
    <s v="Furniture"/>
    <s v="Tables"/>
    <s v="Hon 94000 Series Round Tables"/>
    <n v="2665.62"/>
    <n v="9"/>
    <n v="0"/>
    <n v="239.90580000000011"/>
  </r>
  <r>
    <n v="2569"/>
    <s v="CA-2014-148929"/>
    <x v="3"/>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4-134404"/>
    <x v="3"/>
    <x v="753"/>
    <d v="2014-12-28T00:00:00"/>
    <s v="Same Day"/>
    <s v="DR-12880"/>
    <s v="Dan Reichenbach"/>
    <s v="Corporate"/>
    <s v="United States"/>
    <s v="Newark"/>
    <s v="Ohio"/>
    <n v="43055"/>
    <s v="East"/>
    <s v="TEC-PH-10000576"/>
    <s v="Technology"/>
    <s v="Phones"/>
    <s v="AT&amp;T 1080 Corded phone"/>
    <n v="164.38800000000001"/>
    <n v="2"/>
    <n v="0.4"/>
    <n v="-35.617400000000004"/>
  </r>
  <r>
    <n v="2571"/>
    <s v="CA-2014-134404"/>
    <x v="3"/>
    <x v="753"/>
    <d v="2014-12-28T00:00:00"/>
    <s v="Same Day"/>
    <s v="DR-12880"/>
    <s v="Dan Reichenbach"/>
    <s v="Corporate"/>
    <s v="United States"/>
    <s v="Newark"/>
    <s v="Ohio"/>
    <n v="43055"/>
    <s v="East"/>
    <s v="OFF-AR-10004441"/>
    <s v="Office Supplies"/>
    <s v="Art"/>
    <s v="BIC Brite Liner Highlighters"/>
    <n v="13.247999999999999"/>
    <n v="4"/>
    <n v="0.2"/>
    <n v="3.6431999999999998"/>
  </r>
  <r>
    <n v="2572"/>
    <s v="CA-2014-109778"/>
    <x v="3"/>
    <x v="11"/>
    <d v="2014-07-22T00:00:00"/>
    <s v="Standard Class"/>
    <s v="VM-21685"/>
    <s v="Valerie Mitchum"/>
    <s v="Home Office"/>
    <s v="United States"/>
    <s v="Woodstock"/>
    <s v="Illinois"/>
    <n v="60098"/>
    <s v="Central"/>
    <s v="OFF-AR-10003759"/>
    <s v="Office Supplies"/>
    <s v="Art"/>
    <s v="Crayola Anti Dust Chalk, 12/Pack"/>
    <n v="2.9120000000000004"/>
    <n v="2"/>
    <n v="0.2"/>
    <n v="0.90999999999999981"/>
  </r>
  <r>
    <n v="2573"/>
    <s v="CA-2013-155845"/>
    <x v="0"/>
    <x v="399"/>
    <d v="2013-08-16T00:00:00"/>
    <s v="Second Class"/>
    <s v="CM-12235"/>
    <s v="Chris McAfee"/>
    <s v="Consumer"/>
    <s v="United States"/>
    <s v="Carrollton"/>
    <s v="Texas"/>
    <n v="75007"/>
    <s v="Central"/>
    <s v="TEC-AC-10004145"/>
    <s v="Technology"/>
    <s v="Accessories"/>
    <s v="Logitech diNovo Edge Keyboard"/>
    <n v="1399.9440000000002"/>
    <n v="7"/>
    <n v="0.2"/>
    <n v="52.497900000000016"/>
  </r>
  <r>
    <n v="2574"/>
    <s v="CA-2014-145128"/>
    <x v="3"/>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1-129091"/>
    <x v="2"/>
    <x v="754"/>
    <d v="2011-11-27T00:00:00"/>
    <s v="Standard Class"/>
    <s v="RA-19885"/>
    <s v="Ruben Ausman"/>
    <s v="Corporate"/>
    <s v="United States"/>
    <s v="Columbus"/>
    <s v="Georgia"/>
    <n v="31907"/>
    <s v="South"/>
    <s v="OFF-EN-10004955"/>
    <s v="Office Supplies"/>
    <s v="Envelopes"/>
    <s v="Fashion Color Clasp Envelopes"/>
    <n v="16.23"/>
    <n v="3"/>
    <n v="0"/>
    <n v="7.9527000000000001"/>
  </r>
  <r>
    <n v="2576"/>
    <s v="CA-2011-129091"/>
    <x v="2"/>
    <x v="754"/>
    <d v="2011-11-27T00:00:00"/>
    <s v="Standard Class"/>
    <s v="RA-19885"/>
    <s v="Ruben Ausman"/>
    <s v="Corporate"/>
    <s v="United States"/>
    <s v="Columbus"/>
    <s v="Georgia"/>
    <n v="31907"/>
    <s v="South"/>
    <s v="OFF-BI-10001071"/>
    <s v="Office Supplies"/>
    <s v="Binders"/>
    <s v="GBC ProClick Punch Binding System"/>
    <n v="319.89999999999998"/>
    <n v="5"/>
    <n v="0"/>
    <n v="156.751"/>
  </r>
  <r>
    <n v="2577"/>
    <s v="CA-2011-129091"/>
    <x v="2"/>
    <x v="754"/>
    <d v="2011-11-27T00:00:00"/>
    <s v="Standard Class"/>
    <s v="RA-19885"/>
    <s v="Ruben Ausman"/>
    <s v="Corporate"/>
    <s v="United States"/>
    <s v="Columbus"/>
    <s v="Georgia"/>
    <n v="31907"/>
    <s v="South"/>
    <s v="OFF-EN-10001990"/>
    <s v="Office Supplies"/>
    <s v="Envelopes"/>
    <s v="Staples"/>
    <n v="11.36"/>
    <n v="2"/>
    <n v="0"/>
    <n v="5.3391999999999991"/>
  </r>
  <r>
    <n v="2578"/>
    <s v="CA-2011-129091"/>
    <x v="2"/>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1-155502"/>
    <x v="2"/>
    <x v="755"/>
    <d v="2011-02-01T00:00:00"/>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1-155502"/>
    <x v="2"/>
    <x v="755"/>
    <d v="2011-02-01T00:00:00"/>
    <s v="Standard Class"/>
    <s v="SD-20485"/>
    <s v="Shirley Daniels"/>
    <s v="Home Office"/>
    <s v="United States"/>
    <s v="Alexandria"/>
    <s v="Virginia"/>
    <n v="22304"/>
    <s v="South"/>
    <s v="OFF-ST-10004337"/>
    <s v="Office Supplies"/>
    <s v="Storage"/>
    <s v="SAFCO Commercial Wire Shelving, 72h"/>
    <n v="489.92"/>
    <n v="8"/>
    <n v="0"/>
    <n v="0"/>
  </r>
  <r>
    <n v="2581"/>
    <s v="US-2011-155502"/>
    <x v="2"/>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1-155502"/>
    <x v="2"/>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1-155502"/>
    <x v="2"/>
    <x v="755"/>
    <d v="2011-02-01T00:00:00"/>
    <s v="Standard Class"/>
    <s v="SD-20485"/>
    <s v="Shirley Daniels"/>
    <s v="Home Office"/>
    <s v="United States"/>
    <s v="Alexandria"/>
    <s v="Virginia"/>
    <n v="22304"/>
    <s v="South"/>
    <s v="TEC-PH-10004833"/>
    <s v="Technology"/>
    <s v="Phones"/>
    <s v="Macally Suction Cup Mount"/>
    <n v="155.35"/>
    <n v="13"/>
    <n v="0"/>
    <n v="0"/>
  </r>
  <r>
    <n v="2584"/>
    <s v="US-2011-155502"/>
    <x v="2"/>
    <x v="755"/>
    <d v="2011-02-01T00:00:00"/>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1-155502"/>
    <x v="2"/>
    <x v="755"/>
    <d v="2011-02-01T00:00:00"/>
    <s v="Standard Class"/>
    <s v="SD-20485"/>
    <s v="Shirley Daniels"/>
    <s v="Home Office"/>
    <s v="United States"/>
    <s v="Alexandria"/>
    <s v="Virginia"/>
    <n v="22304"/>
    <s v="South"/>
    <s v="TEC-PH-10002103"/>
    <s v="Technology"/>
    <s v="Phones"/>
    <s v="Jabra SPEAK 410"/>
    <n v="187.98"/>
    <n v="2"/>
    <n v="0"/>
    <n v="52.634399999999999"/>
  </r>
  <r>
    <n v="2586"/>
    <s v="CA-2012-121041"/>
    <x v="1"/>
    <x v="502"/>
    <d v="2012-11-10T00:00:00"/>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4-131695"/>
    <x v="3"/>
    <x v="160"/>
    <d v="2014-07-07T00:00:00"/>
    <s v="Standard Class"/>
    <s v="RA-19285"/>
    <s v="Ralph Arnett"/>
    <s v="Consumer"/>
    <s v="United States"/>
    <s v="New York City"/>
    <s v="New York"/>
    <n v="10024"/>
    <s v="East"/>
    <s v="OFF-ST-10001476"/>
    <s v="Office Supplies"/>
    <s v="Storage"/>
    <s v="Steel Personal Filing/Posting Tote"/>
    <n v="248.57"/>
    <n v="7"/>
    <n v="0"/>
    <n v="67.113900000000015"/>
  </r>
  <r>
    <n v="2588"/>
    <s v="CA-2014-131695"/>
    <x v="3"/>
    <x v="160"/>
    <d v="2014-07-07T00:00:00"/>
    <s v="Standard Class"/>
    <s v="RA-19285"/>
    <s v="Ralph Arnett"/>
    <s v="Consumer"/>
    <s v="United States"/>
    <s v="New York City"/>
    <s v="New York"/>
    <n v="10024"/>
    <s v="East"/>
    <s v="FUR-FU-10002045"/>
    <s v="Furniture"/>
    <s v="Furnishings"/>
    <s v="Executive Impressions 14&quot;"/>
    <n v="22.23"/>
    <n v="1"/>
    <n v="0"/>
    <n v="9.7812000000000019"/>
  </r>
  <r>
    <n v="2589"/>
    <s v="CA-2013-137729"/>
    <x v="0"/>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3-137729"/>
    <x v="0"/>
    <x v="465"/>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3-115455"/>
    <x v="0"/>
    <x v="162"/>
    <d v="2013-09-15T00:00:00"/>
    <s v="Standard Class"/>
    <s v="SE-20110"/>
    <s v="Sanjit Engle"/>
    <s v="Consumer"/>
    <s v="United States"/>
    <s v="Wheeling"/>
    <s v="Illinois"/>
    <n v="60090"/>
    <s v="Central"/>
    <s v="FUR-FU-10004671"/>
    <s v="Furniture"/>
    <s v="Furnishings"/>
    <s v="Executive Impressions 12&quot; Wall Clock"/>
    <n v="14.136000000000003"/>
    <n v="2"/>
    <n v="0.6"/>
    <n v="-7.774799999999999"/>
  </r>
  <r>
    <n v="2592"/>
    <s v="US-2013-115455"/>
    <x v="0"/>
    <x v="162"/>
    <d v="2013-09-15T00:00:00"/>
    <s v="Standard Class"/>
    <s v="SE-20110"/>
    <s v="Sanjit Engle"/>
    <s v="Consumer"/>
    <s v="United States"/>
    <s v="Wheeling"/>
    <s v="Illinois"/>
    <n v="60090"/>
    <s v="Central"/>
    <s v="FUR-TA-10003569"/>
    <s v="Furniture"/>
    <s v="Tables"/>
    <s v="Bretford CR8500 Series Meeting Room Furniture"/>
    <n v="601.47"/>
    <n v="3"/>
    <n v="0.5"/>
    <n v="-300.73500000000001"/>
  </r>
  <r>
    <n v="2593"/>
    <s v="CA-2014-128300"/>
    <x v="3"/>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4-128300"/>
    <x v="3"/>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4-149048"/>
    <x v="3"/>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4-149048"/>
    <x v="3"/>
    <x v="726"/>
    <d v="2014-05-18T00:00:00"/>
    <s v="Standard Class"/>
    <s v="BM-11650"/>
    <s v="Brian Moss"/>
    <s v="Corporate"/>
    <s v="United States"/>
    <s v="Columbus"/>
    <s v="Indiana"/>
    <n v="47201"/>
    <s v="Central"/>
    <s v="OFF-BI-10004632"/>
    <s v="Office Supplies"/>
    <s v="Binders"/>
    <s v="Ibico Hi-Tech Manual Binding System"/>
    <n v="914.97"/>
    <n v="3"/>
    <n v="0"/>
    <n v="411.73649999999998"/>
  </r>
  <r>
    <n v="2597"/>
    <s v="CA-2014-149048"/>
    <x v="3"/>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4-149048"/>
    <x v="3"/>
    <x v="726"/>
    <d v="2014-05-18T00:00:00"/>
    <s v="Standard Class"/>
    <s v="BM-11650"/>
    <s v="Brian Moss"/>
    <s v="Corporate"/>
    <s v="United States"/>
    <s v="Columbus"/>
    <s v="Indiana"/>
    <n v="47201"/>
    <s v="Central"/>
    <s v="OFF-ST-10000078"/>
    <s v="Office Supplies"/>
    <s v="Storage"/>
    <s v="Tennsco 6- and 18-Compartment Lockers"/>
    <n v="530.34"/>
    <n v="2"/>
    <n v="0"/>
    <n v="95.461199999999963"/>
  </r>
  <r>
    <n v="2599"/>
    <s v="CA-2014-149048"/>
    <x v="3"/>
    <x v="726"/>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4-108553"/>
    <x v="3"/>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4-108553"/>
    <x v="3"/>
    <x v="756"/>
    <d v="2014-04-30T00:00:00"/>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3-165848"/>
    <x v="0"/>
    <x v="30"/>
    <d v="2013-06-05T00:00:00"/>
    <s v="Same Day"/>
    <s v="EN-13780"/>
    <s v="Edward Nazzal"/>
    <s v="Consumer"/>
    <s v="United States"/>
    <s v="New York City"/>
    <s v="New York"/>
    <n v="10035"/>
    <s v="East"/>
    <s v="OFF-PA-10000349"/>
    <s v="Office Supplies"/>
    <s v="Paper"/>
    <s v="Staples"/>
    <n v="14.940000000000001"/>
    <n v="3"/>
    <n v="0"/>
    <n v="7.0218000000000007"/>
  </r>
  <r>
    <n v="2603"/>
    <s v="CA-2013-165848"/>
    <x v="0"/>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3"/>
  </r>
  <r>
    <n v="2604"/>
    <s v="CA-2013-165848"/>
    <x v="0"/>
    <x v="30"/>
    <d v="2013-06-05T00:00:00"/>
    <s v="Same Day"/>
    <s v="EN-13780"/>
    <s v="Edward Nazzal"/>
    <s v="Consumer"/>
    <s v="United States"/>
    <s v="New York City"/>
    <s v="New York"/>
    <n v="10035"/>
    <s v="East"/>
    <s v="FUR-BO-10000362"/>
    <s v="Furniture"/>
    <s v="Bookcases"/>
    <s v="Sauder Inglewood Library Bookcases"/>
    <n v="136.78399999999999"/>
    <n v="1"/>
    <n v="0.2"/>
    <n v="5.129400000000004"/>
  </r>
  <r>
    <n v="2605"/>
    <s v="CA-2013-165848"/>
    <x v="0"/>
    <x v="30"/>
    <d v="2013-06-05T00:00:00"/>
    <s v="Same Day"/>
    <s v="EN-13780"/>
    <s v="Edward Nazzal"/>
    <s v="Consumer"/>
    <s v="United States"/>
    <s v="New York City"/>
    <s v="New York"/>
    <n v="10035"/>
    <s v="East"/>
    <s v="FUR-FU-10003878"/>
    <s v="Furniture"/>
    <s v="Furnishings"/>
    <s v="Linden 10&quot; Round Wall Clock, Black"/>
    <n v="61.12"/>
    <n v="4"/>
    <n v="0"/>
    <n v="20.780799999999999"/>
  </r>
  <r>
    <n v="2606"/>
    <s v="CA-2011-112718"/>
    <x v="2"/>
    <x v="757"/>
    <d v="2011-12-21T00:00:00"/>
    <s v="Standard Class"/>
    <s v="KN-16450"/>
    <s v="Kean Nguyen"/>
    <s v="Corporate"/>
    <s v="United States"/>
    <s v="Jacksonville"/>
    <s v="Florida"/>
    <n v="32216"/>
    <s v="South"/>
    <s v="OFF-BI-10000591"/>
    <s v="Office Supplies"/>
    <s v="Binders"/>
    <s v="Avery Binder Labels"/>
    <n v="1.1670000000000003"/>
    <n v="1"/>
    <n v="0.7"/>
    <n v="-0.85579999999999989"/>
  </r>
  <r>
    <n v="2607"/>
    <s v="CA-2013-154053"/>
    <x v="0"/>
    <x v="758"/>
    <d v="2013-03-11T00:00:00"/>
    <s v="Standard Class"/>
    <s v="MG-17890"/>
    <s v="Michael Granlund"/>
    <s v="Home Office"/>
    <s v="United States"/>
    <s v="San Diego"/>
    <s v="California"/>
    <n v="92024"/>
    <s v="West"/>
    <s v="OFF-AR-10003727"/>
    <s v="Office Supplies"/>
    <s v="Art"/>
    <s v="Berol Giant Pencil Sharpener"/>
    <n v="16.989999999999998"/>
    <n v="1"/>
    <n v="0"/>
    <n v="4.9270999999999976"/>
  </r>
  <r>
    <n v="2608"/>
    <s v="CA-2011-127446"/>
    <x v="2"/>
    <x v="641"/>
    <d v="2011-11-30T00:00:00"/>
    <s v="Standard Class"/>
    <s v="MC-17590"/>
    <s v="Matt Collister"/>
    <s v="Corporate"/>
    <s v="United States"/>
    <s v="Arlington"/>
    <s v="Texas"/>
    <n v="76017"/>
    <s v="Central"/>
    <s v="TEC-AC-10001635"/>
    <s v="Technology"/>
    <s v="Accessories"/>
    <s v="KeyTronic KT400U2 - Keyboard - Black"/>
    <n v="24.672000000000001"/>
    <n v="3"/>
    <n v="0.2"/>
    <n v="0"/>
  </r>
  <r>
    <n v="2609"/>
    <s v="CA-2011-127446"/>
    <x v="2"/>
    <x v="641"/>
    <d v="2011-11-30T00:00:00"/>
    <s v="Standard Class"/>
    <s v="MC-17590"/>
    <s v="Matt Collister"/>
    <s v="Corporate"/>
    <s v="United States"/>
    <s v="Arlington"/>
    <s v="Texas"/>
    <n v="76017"/>
    <s v="Central"/>
    <s v="OFF-LA-10001317"/>
    <s v="Office Supplies"/>
    <s v="Labels"/>
    <s v="Avery 520"/>
    <n v="2.52"/>
    <n v="1"/>
    <n v="0.2"/>
    <n v="0.88200000000000001"/>
  </r>
  <r>
    <n v="2610"/>
    <s v="CA-2011-127446"/>
    <x v="2"/>
    <x v="641"/>
    <d v="2011-11-30T00:00:00"/>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1-127446"/>
    <x v="2"/>
    <x v="641"/>
    <d v="2011-11-30T00:00:00"/>
    <s v="Standard Class"/>
    <s v="MC-17590"/>
    <s v="Matt Collister"/>
    <s v="Corporate"/>
    <s v="United States"/>
    <s v="Arlington"/>
    <s v="Texas"/>
    <n v="76017"/>
    <s v="Central"/>
    <s v="OFF-LA-10000248"/>
    <s v="Office Supplies"/>
    <s v="Labels"/>
    <s v="Avery 52"/>
    <n v="5.9039999999999999"/>
    <n v="2"/>
    <n v="0.2"/>
    <n v="1.9925999999999999"/>
  </r>
  <r>
    <n v="2612"/>
    <s v="CA-2011-127446"/>
    <x v="2"/>
    <x v="641"/>
    <d v="2011-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1-127446"/>
    <x v="2"/>
    <x v="641"/>
    <d v="2011-11-30T00:00:00"/>
    <s v="Standard Class"/>
    <s v="MC-17590"/>
    <s v="Matt Collister"/>
    <s v="Corporate"/>
    <s v="United States"/>
    <s v="Arlington"/>
    <s v="Texas"/>
    <n v="76017"/>
    <s v="Central"/>
    <s v="FUR-FU-10000221"/>
    <s v="Furniture"/>
    <s v="Furnishings"/>
    <s v="Master Caster Door Stop, Brown"/>
    <n v="6.0960000000000001"/>
    <n v="3"/>
    <n v="0.6"/>
    <n v="-3.9624000000000006"/>
  </r>
  <r>
    <n v="2614"/>
    <s v="CA-2013-137204"/>
    <x v="0"/>
    <x v="236"/>
    <d v="2013-05-06T00:00:00"/>
    <s v="Standard Class"/>
    <s v="BO-11350"/>
    <s v="Bill Overfelt"/>
    <s v="Corporate"/>
    <s v="United States"/>
    <s v="Los Angeles"/>
    <s v="California"/>
    <n v="90045"/>
    <s v="West"/>
    <s v="FUR-CH-10002304"/>
    <s v="Furniture"/>
    <s v="Chairs"/>
    <s v="Global Stack Chair without Arms, Black"/>
    <n v="41.568000000000005"/>
    <n v="2"/>
    <n v="0.2"/>
    <n v="2.5980000000000008"/>
  </r>
  <r>
    <n v="2615"/>
    <s v="CA-2011-147298"/>
    <x v="2"/>
    <x v="759"/>
    <d v="2011-05-03T00:00:00"/>
    <s v="Standard Class"/>
    <s v="AG-10300"/>
    <s v="Aleksandra Gannaway"/>
    <s v="Corporate"/>
    <s v="United States"/>
    <s v="Los Angeles"/>
    <s v="California"/>
    <n v="90049"/>
    <s v="West"/>
    <s v="FUR-CH-10004886"/>
    <s v="Furniture"/>
    <s v="Chairs"/>
    <s v="Bevis Steel Folding Chairs"/>
    <n v="230.28000000000003"/>
    <n v="3"/>
    <n v="0.2"/>
    <n v="23.027999999999992"/>
  </r>
  <r>
    <n v="2616"/>
    <s v="CA-2011-147298"/>
    <x v="2"/>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4-147942"/>
    <x v="3"/>
    <x v="719"/>
    <d v="2014-04-06T00:00:00"/>
    <s v="Standard Class"/>
    <s v="MS-17365"/>
    <s v="Maribeth Schnelling"/>
    <s v="Consumer"/>
    <s v="United States"/>
    <s v="San Francisco"/>
    <s v="California"/>
    <n v="94110"/>
    <s v="West"/>
    <s v="OFF-LA-10003663"/>
    <s v="Office Supplies"/>
    <s v="Labels"/>
    <s v="Avery 498"/>
    <n v="5.78"/>
    <n v="2"/>
    <n v="0"/>
    <n v="2.7166000000000001"/>
  </r>
  <r>
    <n v="2618"/>
    <s v="CA-2014-147942"/>
    <x v="3"/>
    <x v="719"/>
    <d v="2014-04-06T00:00:00"/>
    <s v="Standard Class"/>
    <s v="MS-17365"/>
    <s v="Maribeth Schnelling"/>
    <s v="Consumer"/>
    <s v="United States"/>
    <s v="San Francisco"/>
    <s v="California"/>
    <n v="94110"/>
    <s v="West"/>
    <s v="OFF-BI-10001294"/>
    <s v="Office Supplies"/>
    <s v="Binders"/>
    <s v="Fellowes Binding Cases"/>
    <n v="121.67999999999999"/>
    <n v="13"/>
    <n v="0.2"/>
    <n v="38.024999999999977"/>
  </r>
  <r>
    <n v="2619"/>
    <s v="CA-2014-115931"/>
    <x v="3"/>
    <x v="66"/>
    <d v="2014-12-27T00:00:00"/>
    <s v="Standard Class"/>
    <s v="JM-15655"/>
    <s v="Jim Mitchum"/>
    <s v="Corporate"/>
    <s v="United States"/>
    <s v="Carlsbad"/>
    <s v="New Mexico"/>
    <n v="88220"/>
    <s v="West"/>
    <s v="OFF-AR-10000369"/>
    <s v="Office Supplies"/>
    <s v="Art"/>
    <s v="Design Ebony Sketching Pencil"/>
    <n v="4.17"/>
    <n v="3"/>
    <n v="0"/>
    <n v="1.0841999999999998"/>
  </r>
  <r>
    <n v="2620"/>
    <s v="CA-2014-115931"/>
    <x v="3"/>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s v="New Mexico"/>
    <n v="88220"/>
    <s v="West"/>
    <s v="OFF-ST-10000876"/>
    <s v="Office Supplies"/>
    <s v="Storage"/>
    <s v="Eldon Simplefile Box Office"/>
    <n v="37.32"/>
    <n v="3"/>
    <n v="0"/>
    <n v="10.4496"/>
  </r>
  <r>
    <n v="2622"/>
    <s v="CA-2014-115931"/>
    <x v="3"/>
    <x v="66"/>
    <d v="2014-12-27T00:00:00"/>
    <s v="Standard Class"/>
    <s v="JM-15655"/>
    <s v="Jim Mitchum"/>
    <s v="Corporate"/>
    <s v="United States"/>
    <s v="Carlsbad"/>
    <s v="New Mexico"/>
    <n v="88220"/>
    <s v="West"/>
    <s v="OFF-LA-10001404"/>
    <s v="Office Supplies"/>
    <s v="Labels"/>
    <s v="Avery 517"/>
    <n v="18.45"/>
    <n v="5"/>
    <n v="0"/>
    <n v="8.6715"/>
  </r>
  <r>
    <n v="2623"/>
    <s v="CA-2011-164861"/>
    <x v="2"/>
    <x v="640"/>
    <d v="2011-12-06T00:00:00"/>
    <s v="Second Class"/>
    <s v="MC-17635"/>
    <s v="Matthew Clasen"/>
    <s v="Corporate"/>
    <s v="United States"/>
    <s v="Saint Louis"/>
    <s v="Missouri"/>
    <n v="63116"/>
    <s v="Central"/>
    <s v="OFF-PA-10001972"/>
    <s v="Office Supplies"/>
    <s v="Paper"/>
    <s v="Xerox 214"/>
    <n v="25.92"/>
    <n v="4"/>
    <n v="0"/>
    <n v="12.441600000000001"/>
  </r>
  <r>
    <n v="2624"/>
    <s v="CA-2014-127180"/>
    <x v="3"/>
    <x v="760"/>
    <d v="2014-10-25T00:00:00"/>
    <s v="First Class"/>
    <s v="TA-21385"/>
    <s v="Tom Ashbrook"/>
    <s v="Home Office"/>
    <s v="United States"/>
    <s v="New York City"/>
    <s v="New York"/>
    <n v="10024"/>
    <s v="East"/>
    <s v="TEC-CO-10004722"/>
    <s v="Technology"/>
    <s v="Copiers"/>
    <s v="Canon imageCLASS 2200 Advanced Copier"/>
    <n v="11199.968000000001"/>
    <n v="4"/>
    <n v="0.2"/>
    <n v="3919.9887999999992"/>
  </r>
  <r>
    <n v="2625"/>
    <s v="CA-2014-127180"/>
    <x v="3"/>
    <x v="760"/>
    <d v="2014-10-25T00:00:00"/>
    <s v="First Class"/>
    <s v="TA-21385"/>
    <s v="Tom Ashbrook"/>
    <s v="Home Office"/>
    <s v="United States"/>
    <s v="New York City"/>
    <s v="New York"/>
    <n v="10024"/>
    <s v="East"/>
    <s v="TEC-PH-10001494"/>
    <s v="Technology"/>
    <s v="Phones"/>
    <s v="Polycom CX600 IP Phone VoIP phone"/>
    <n v="2399.6"/>
    <n v="8"/>
    <n v="0"/>
    <n v="647.89200000000005"/>
  </r>
  <r>
    <n v="2626"/>
    <s v="CA-2014-127180"/>
    <x v="3"/>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5"/>
  </r>
  <r>
    <n v="2627"/>
    <s v="CA-2014-127180"/>
    <x v="3"/>
    <x v="760"/>
    <d v="2014-10-25T00:00:00"/>
    <s v="First Class"/>
    <s v="TA-21385"/>
    <s v="Tom Ashbrook"/>
    <s v="Home Office"/>
    <s v="United States"/>
    <s v="New York City"/>
    <s v="New York"/>
    <n v="10024"/>
    <s v="East"/>
    <s v="TEC-PH-10003800"/>
    <s v="Technology"/>
    <s v="Phones"/>
    <s v="i.Sound Portable Power - 8000 mAh"/>
    <n v="52.99"/>
    <n v="1"/>
    <n v="0"/>
    <n v="0.52989999999999782"/>
  </r>
  <r>
    <n v="2628"/>
    <s v="US-2014-165344"/>
    <x v="3"/>
    <x v="38"/>
    <d v="2014-11-16T00:00:00"/>
    <s v="First Class"/>
    <s v="SB-20290"/>
    <s v="Sean Braxton"/>
    <s v="Corporate"/>
    <s v="United States"/>
    <s v="Springfield"/>
    <s v="Ohio"/>
    <n v="45503"/>
    <s v="East"/>
    <s v="TEC-AC-10002399"/>
    <s v="Technology"/>
    <s v="Accessories"/>
    <s v="SanDisk Cruzer 32 GB USB Flash Drive"/>
    <n v="60.864000000000004"/>
    <n v="4"/>
    <n v="0.2"/>
    <n v="9.1295999999999964"/>
  </r>
  <r>
    <n v="2629"/>
    <s v="US-2014-165344"/>
    <x v="3"/>
    <x v="38"/>
    <d v="2014-11-16T00:00:00"/>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4-165344"/>
    <x v="3"/>
    <x v="38"/>
    <d v="2014-11-16T00:00:00"/>
    <s v="First Class"/>
    <s v="SB-20290"/>
    <s v="Sean Braxton"/>
    <s v="Corporate"/>
    <s v="United States"/>
    <s v="Springfield"/>
    <s v="Ohio"/>
    <n v="45503"/>
    <s v="East"/>
    <s v="OFF-BI-10003196"/>
    <s v="Office Supplies"/>
    <s v="Binders"/>
    <s v="Accohide Poly Flexible Ring Binders"/>
    <n v="11.220000000000002"/>
    <n v="10"/>
    <n v="0.7"/>
    <n v="-7.4799999999999969"/>
  </r>
  <r>
    <n v="2631"/>
    <s v="CA-2012-168186"/>
    <x v="1"/>
    <x v="229"/>
    <d v="2012-09-15T00:00:00"/>
    <s v="Standard Class"/>
    <s v="AB-10150"/>
    <s v="Aimee Bixby"/>
    <s v="Consumer"/>
    <s v="United States"/>
    <s v="Tulsa"/>
    <s v="Oklahoma"/>
    <n v="74133"/>
    <s v="Central"/>
    <s v="OFF-PA-10000477"/>
    <s v="Office Supplies"/>
    <s v="Paper"/>
    <s v="Xerox 1952"/>
    <n v="14.940000000000001"/>
    <n v="3"/>
    <n v="0"/>
    <n v="7.0218000000000007"/>
  </r>
  <r>
    <n v="2632"/>
    <s v="US-2014-110604"/>
    <x v="3"/>
    <x v="356"/>
    <d v="2014-05-21T00:00:00"/>
    <s v="Standard Class"/>
    <s v="JF-15295"/>
    <s v="Jason Fortune-"/>
    <s v="Consumer"/>
    <s v="United States"/>
    <s v="Seattle"/>
    <s v="Washington"/>
    <n v="98103"/>
    <s v="West"/>
    <s v="FUR-FU-10000076"/>
    <s v="Furniture"/>
    <s v="Furnishings"/>
    <s v="24-Hour Round Wall Clock"/>
    <n v="39.96"/>
    <n v="2"/>
    <n v="0"/>
    <n v="17.182800000000004"/>
  </r>
  <r>
    <n v="2633"/>
    <s v="US-2014-110604"/>
    <x v="3"/>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4-110604"/>
    <x v="3"/>
    <x v="356"/>
    <d v="2014-05-21T00:00:00"/>
    <s v="Standard Class"/>
    <s v="JF-15295"/>
    <s v="Jason Fortune-"/>
    <s v="Consumer"/>
    <s v="United States"/>
    <s v="Seattle"/>
    <s v="Washington"/>
    <n v="98103"/>
    <s v="West"/>
    <s v="FUR-CH-10004287"/>
    <s v="Furniture"/>
    <s v="Chairs"/>
    <s v="SAFCO Arco Folding Chair"/>
    <n v="220.96"/>
    <n v="1"/>
    <n v="0.2"/>
    <n v="24.857999999999983"/>
  </r>
  <r>
    <n v="2635"/>
    <s v="CA-2012-116750"/>
    <x v="1"/>
    <x v="761"/>
    <d v="2012-07-10T00:00:00"/>
    <s v="Second Class"/>
    <s v="BF-10975"/>
    <s v="Barbara Fisher"/>
    <s v="Corporate"/>
    <s v="United States"/>
    <s v="Fayetteville"/>
    <s v="North Carolina"/>
    <n v="28314"/>
    <s v="South"/>
    <s v="FUR-FU-10003829"/>
    <s v="Furniture"/>
    <s v="Furnishings"/>
    <s v="Stackable Trays"/>
    <n v="4.9280000000000008"/>
    <n v="2"/>
    <n v="0.2"/>
    <n v="0.73919999999999941"/>
  </r>
  <r>
    <n v="2636"/>
    <s v="CA-2012-116750"/>
    <x v="1"/>
    <x v="761"/>
    <d v="2012-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2-162369"/>
    <x v="1"/>
    <x v="762"/>
    <d v="2012-08-19T00:00:00"/>
    <s v="Standard Class"/>
    <s v="TT-21265"/>
    <s v="Tim Taslimi"/>
    <s v="Corporate"/>
    <s v="United States"/>
    <s v="Los Angeles"/>
    <s v="California"/>
    <n v="90045"/>
    <s v="West"/>
    <s v="OFF-ST-10000046"/>
    <s v="Office Supplies"/>
    <s v="Storage"/>
    <s v="Fellowes Super Stor/Drawer Files"/>
    <n v="323.10000000000002"/>
    <n v="2"/>
    <n v="0"/>
    <n v="61.38900000000001"/>
  </r>
  <r>
    <n v="2638"/>
    <s v="CA-2014-108441"/>
    <x v="3"/>
    <x v="492"/>
    <d v="2014-06-19T00:00:00"/>
    <s v="Standard Class"/>
    <s v="SB-20170"/>
    <s v="Sarah Bern"/>
    <s v="Consumer"/>
    <s v="United States"/>
    <s v="New York City"/>
    <s v="New York"/>
    <n v="10035"/>
    <s v="East"/>
    <s v="OFF-PA-10000697"/>
    <s v="Office Supplies"/>
    <s v="Paper"/>
    <s v="TOPS Voice Message Log Book, Flash Format"/>
    <n v="19.04"/>
    <n v="4"/>
    <n v="0"/>
    <n v="9.3295999999999992"/>
  </r>
  <r>
    <n v="2639"/>
    <s v="CA-2014-108441"/>
    <x v="3"/>
    <x v="492"/>
    <d v="2014-06-19T00:00:00"/>
    <s v="Standard Class"/>
    <s v="SB-20170"/>
    <s v="Sarah Bern"/>
    <s v="Consumer"/>
    <s v="United States"/>
    <s v="New York City"/>
    <s v="New York"/>
    <n v="10035"/>
    <s v="East"/>
    <s v="OFF-BI-10000848"/>
    <s v="Office Supplies"/>
    <s v="Binders"/>
    <s v="Angle-D Ring Binders"/>
    <n v="13.128"/>
    <n v="3"/>
    <n v="0.2"/>
    <n v="4.2665999999999986"/>
  </r>
  <r>
    <n v="2640"/>
    <s v="CA-2014-108441"/>
    <x v="3"/>
    <x v="492"/>
    <d v="2014-06-19T00:00:00"/>
    <s v="Standard Class"/>
    <s v="SB-20170"/>
    <s v="Sarah Bern"/>
    <s v="Consumer"/>
    <s v="United States"/>
    <s v="New York City"/>
    <s v="New York"/>
    <n v="10035"/>
    <s v="East"/>
    <s v="OFF-AR-10004691"/>
    <s v="Office Supplies"/>
    <s v="Art"/>
    <s v="Boston 1730 StandUp Electric Pencil Sharpener"/>
    <n v="64.14"/>
    <n v="3"/>
    <n v="0"/>
    <n v="16.676400000000001"/>
  </r>
  <r>
    <n v="2641"/>
    <s v="CA-2014-108441"/>
    <x v="3"/>
    <x v="492"/>
    <d v="2014-06-19T00:00:00"/>
    <s v="Standard Class"/>
    <s v="SB-20170"/>
    <s v="Sarah Bern"/>
    <s v="Consumer"/>
    <s v="United States"/>
    <s v="New York City"/>
    <s v="New York"/>
    <n v="10035"/>
    <s v="East"/>
    <s v="FUR-CH-10000595"/>
    <s v="Furniture"/>
    <s v="Chairs"/>
    <s v="Safco Contoured Stacking Chairs"/>
    <n v="858.24"/>
    <n v="4"/>
    <n v="0.1"/>
    <n v="143.03999999999996"/>
  </r>
  <r>
    <n v="2642"/>
    <s v="CA-2012-169740"/>
    <x v="1"/>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3-124051"/>
    <x v="0"/>
    <x v="723"/>
    <d v="2013-12-31T00:00:00"/>
    <s v="First Class"/>
    <s v="KA-16525"/>
    <s v="Kelly Andreada"/>
    <s v="Consumer"/>
    <s v="United States"/>
    <s v="Aurora"/>
    <s v="Illinois"/>
    <n v="60505"/>
    <s v="Central"/>
    <s v="OFF-PA-10001289"/>
    <s v="Office Supplies"/>
    <s v="Paper"/>
    <s v="White Computer Printout Paper by Universal"/>
    <n v="186.048"/>
    <n v="6"/>
    <n v="0.2"/>
    <n v="67.442399999999992"/>
  </r>
  <r>
    <n v="2644"/>
    <s v="CA-2013-149111"/>
    <x v="0"/>
    <x v="764"/>
    <d v="2013-04-22T00:00:00"/>
    <s v="Second Class"/>
    <s v="BF-11170"/>
    <s v="Ben Ferrer"/>
    <s v="Home Office"/>
    <s v="United States"/>
    <s v="Raleigh"/>
    <s v="North Carolina"/>
    <n v="27604"/>
    <s v="South"/>
    <s v="TEC-PH-10003092"/>
    <s v="Technology"/>
    <s v="Phones"/>
    <s v="Motorola L804"/>
    <n v="36.792000000000002"/>
    <n v="1"/>
    <n v="0.2"/>
    <n v="4.1390999999999991"/>
  </r>
  <r>
    <n v="2645"/>
    <s v="CA-2013-149111"/>
    <x v="0"/>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1-131002"/>
    <x v="2"/>
    <x v="557"/>
    <d v="2011-09-12T00:00:00"/>
    <s v="Second Class"/>
    <s v="TB-21400"/>
    <s v="Tom Boeckenhauer"/>
    <s v="Consumer"/>
    <s v="United States"/>
    <s v="Tulsa"/>
    <s v="Oklahoma"/>
    <n v="74133"/>
    <s v="Central"/>
    <s v="FUR-FU-10004270"/>
    <s v="Furniture"/>
    <s v="Furnishings"/>
    <s v="Executive Impressions 13&quot; Clairmont Wall Clock"/>
    <n v="57.69"/>
    <n v="3"/>
    <n v="0"/>
    <n v="23.652900000000002"/>
  </r>
  <r>
    <n v="2647"/>
    <s v="CA-2011-131002"/>
    <x v="2"/>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1-131002"/>
    <x v="2"/>
    <x v="557"/>
    <d v="2011-09-12T00:00:00"/>
    <s v="Second Class"/>
    <s v="TB-21400"/>
    <s v="Tom Boeckenhauer"/>
    <s v="Consumer"/>
    <s v="United States"/>
    <s v="Tulsa"/>
    <s v="Oklahoma"/>
    <n v="74133"/>
    <s v="Central"/>
    <s v="OFF-PA-10000223"/>
    <s v="Office Supplies"/>
    <s v="Paper"/>
    <s v="Xerox 2000"/>
    <n v="12.96"/>
    <n v="2"/>
    <n v="0"/>
    <n v="6.2208000000000006"/>
  </r>
  <r>
    <n v="2649"/>
    <s v="CA-2011-131002"/>
    <x v="2"/>
    <x v="557"/>
    <d v="2011-09-12T00:00:00"/>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1-131002"/>
    <x v="2"/>
    <x v="557"/>
    <d v="2011-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3-146794"/>
    <x v="0"/>
    <x v="182"/>
    <d v="2013-10-02T00:00:00"/>
    <s v="Standard Class"/>
    <s v="SH-19975"/>
    <s v="Sally Hughsby"/>
    <s v="Corporate"/>
    <s v="United States"/>
    <s v="Hesperia"/>
    <s v="California"/>
    <n v="92345"/>
    <s v="West"/>
    <s v="FUR-BO-10004467"/>
    <s v="Furniture"/>
    <s v="Bookcases"/>
    <s v="Bestar Classic Bookcase"/>
    <n v="424.95749999999992"/>
    <n v="5"/>
    <n v="0.15"/>
    <n v="19.997999999999976"/>
  </r>
  <r>
    <n v="2652"/>
    <s v="CA-2014-112515"/>
    <x v="3"/>
    <x v="697"/>
    <d v="2014-09-22T00:00:00"/>
    <s v="Second Class"/>
    <s v="AS-10225"/>
    <s v="Alan Schoenberger"/>
    <s v="Corporate"/>
    <s v="United States"/>
    <s v="Provo"/>
    <s v="Utah"/>
    <n v="84604"/>
    <s v="West"/>
    <s v="OFF-BI-10000829"/>
    <s v="Office Supplies"/>
    <s v="Binders"/>
    <s v="Avery Non-Stick Binders"/>
    <n v="10.776000000000002"/>
    <n v="3"/>
    <n v="0.2"/>
    <n v="3.5021999999999989"/>
  </r>
  <r>
    <n v="2653"/>
    <s v="CA-2014-112515"/>
    <x v="3"/>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4-112515"/>
    <x v="3"/>
    <x v="697"/>
    <d v="2014-09-22T00:00:00"/>
    <s v="Second Class"/>
    <s v="AS-10225"/>
    <s v="Alan Schoenberger"/>
    <s v="Corporate"/>
    <s v="United States"/>
    <s v="Provo"/>
    <s v="Utah"/>
    <n v="84604"/>
    <s v="West"/>
    <s v="OFF-PA-10000062"/>
    <s v="Office Supplies"/>
    <s v="Paper"/>
    <s v="Green Bar Computer Printout Paper"/>
    <n v="164.88"/>
    <n v="3"/>
    <n v="0"/>
    <n v="80.791200000000003"/>
  </r>
  <r>
    <n v="2655"/>
    <s v="CA-2014-112515"/>
    <x v="3"/>
    <x v="697"/>
    <d v="2014-09-22T00:00:00"/>
    <s v="Second Class"/>
    <s v="AS-10225"/>
    <s v="Alan Schoenberger"/>
    <s v="Corporate"/>
    <s v="United States"/>
    <s v="Provo"/>
    <s v="Utah"/>
    <n v="84604"/>
    <s v="West"/>
    <s v="FUR-BO-10003404"/>
    <s v="Furniture"/>
    <s v="Bookcases"/>
    <s v="Global Adaptabilites Bookcase, Cherry/Storm Gray Finish"/>
    <n v="1292.94"/>
    <n v="3"/>
    <n v="0"/>
    <n v="77.576399999999921"/>
  </r>
  <r>
    <n v="2656"/>
    <s v="CA-2014-112515"/>
    <x v="3"/>
    <x v="697"/>
    <d v="2014-09-22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4-112515"/>
    <x v="3"/>
    <x v="697"/>
    <d v="2014-09-22T00:00:00"/>
    <s v="Second Class"/>
    <s v="AS-10225"/>
    <s v="Alan Schoenberger"/>
    <s v="Corporate"/>
    <s v="United States"/>
    <s v="Provo"/>
    <s v="Utah"/>
    <n v="84604"/>
    <s v="West"/>
    <s v="OFF-ST-10001272"/>
    <s v="Office Supplies"/>
    <s v="Storage"/>
    <s v="Mini 13-1/2 Capacity Data Binder Rack, Pearl"/>
    <n v="261.74"/>
    <n v="2"/>
    <n v="0"/>
    <n v="65.435000000000002"/>
  </r>
  <r>
    <n v="2658"/>
    <s v="CA-2014-112515"/>
    <x v="3"/>
    <x v="697"/>
    <d v="2014-09-22T00:00:00"/>
    <s v="Second Class"/>
    <s v="AS-10225"/>
    <s v="Alan Schoenberger"/>
    <s v="Corporate"/>
    <s v="United States"/>
    <s v="Provo"/>
    <s v="Utah"/>
    <n v="84604"/>
    <s v="West"/>
    <s v="OFF-LA-10001175"/>
    <s v="Office Supplies"/>
    <s v="Labels"/>
    <s v="Avery 514"/>
    <n v="14.399999999999999"/>
    <n v="5"/>
    <n v="0"/>
    <n v="7.056"/>
  </r>
  <r>
    <n v="2659"/>
    <s v="CA-2013-150343"/>
    <x v="0"/>
    <x v="765"/>
    <d v="2013-08-21T00:00:00"/>
    <s v="Standard Class"/>
    <s v="PK-19075"/>
    <s v="Pete Kriz"/>
    <s v="Consumer"/>
    <s v="United States"/>
    <s v="San Francisco"/>
    <s v="California"/>
    <n v="94110"/>
    <s v="West"/>
    <s v="OFF-EN-10004030"/>
    <s v="Office Supplies"/>
    <s v="Envelopes"/>
    <s v="Convenience Packs of Business Envelopes"/>
    <n v="10.86"/>
    <n v="3"/>
    <n v="0"/>
    <n v="5.1042000000000005"/>
  </r>
  <r>
    <n v="2660"/>
    <s v="CA-2012-135538"/>
    <x v="1"/>
    <x v="100"/>
    <d v="2012-12-28T00:00:00"/>
    <s v="Standard Class"/>
    <s v="HR-14830"/>
    <s v="Harold Ryan"/>
    <s v="Corporate"/>
    <s v="United States"/>
    <s v="Gilbert"/>
    <s v="Arizona"/>
    <n v="85234"/>
    <s v="West"/>
    <s v="FUR-CH-10004287"/>
    <s v="Furniture"/>
    <s v="Chairs"/>
    <s v="SAFCO Arco Folding Chair"/>
    <n v="883.84"/>
    <n v="4"/>
    <n v="0.2"/>
    <n v="99.431999999999931"/>
  </r>
  <r>
    <n v="2661"/>
    <s v="CA-2014-123372"/>
    <x v="3"/>
    <x v="354"/>
    <d v="2014-12-03T00:00:00"/>
    <s v="Standard Class"/>
    <s v="DG-13300"/>
    <s v="Deirdre Greer"/>
    <s v="Corporate"/>
    <s v="United States"/>
    <s v="New York City"/>
    <s v="New York"/>
    <n v="10035"/>
    <s v="East"/>
    <s v="TEC-PH-10002834"/>
    <s v="Technology"/>
    <s v="Phones"/>
    <s v="Google Nexus 5"/>
    <n v="1979.89"/>
    <n v="11"/>
    <n v="0"/>
    <n v="494.97250000000003"/>
  </r>
  <r>
    <n v="2662"/>
    <s v="CA-2014-123372"/>
    <x v="3"/>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4-159604"/>
    <x v="3"/>
    <x v="349"/>
    <d v="2014-04-16T00:00:00"/>
    <s v="First Class"/>
    <s v="CL-12700"/>
    <s v="Craig Leslie"/>
    <s v="Home Office"/>
    <s v="United States"/>
    <s v="Springfield"/>
    <s v="Missouri"/>
    <n v="65807"/>
    <s v="Central"/>
    <s v="OFF-BI-10003460"/>
    <s v="Office Supplies"/>
    <s v="Binders"/>
    <s v="Acco 3-Hole Punch"/>
    <n v="8.76"/>
    <n v="2"/>
    <n v="0"/>
    <n v="4.2047999999999996"/>
  </r>
  <r>
    <n v="2664"/>
    <s v="CA-2013-164784"/>
    <x v="0"/>
    <x v="766"/>
    <d v="2013-05-05T00:00:00"/>
    <s v="First Class"/>
    <s v="HF-14995"/>
    <s v="Herbert Flentye"/>
    <s v="Consumer"/>
    <s v="United States"/>
    <s v="Memphis"/>
    <s v="Tennessee"/>
    <n v="38109"/>
    <s v="South"/>
    <s v="OFF-LA-10001569"/>
    <s v="Office Supplies"/>
    <s v="Labels"/>
    <s v="Avery 499"/>
    <n v="3.9840000000000004"/>
    <n v="1"/>
    <n v="0.2"/>
    <n v="1.2948"/>
  </r>
  <r>
    <n v="2665"/>
    <s v="CA-2013-164784"/>
    <x v="0"/>
    <x v="766"/>
    <d v="2013-05-05T00:00:00"/>
    <s v="First Class"/>
    <s v="HF-14995"/>
    <s v="Herbert Flentye"/>
    <s v="Consumer"/>
    <s v="United States"/>
    <s v="Memphis"/>
    <s v="Tennessee"/>
    <n v="38109"/>
    <s v="South"/>
    <s v="FUR-TA-10004534"/>
    <s v="Furniture"/>
    <s v="Tables"/>
    <s v="Bevis 44 x 96 Conference Tables"/>
    <n v="370.62"/>
    <n v="3"/>
    <n v="0.4"/>
    <n v="-142.07100000000008"/>
  </r>
  <r>
    <n v="2666"/>
    <s v="CA-2013-164784"/>
    <x v="0"/>
    <x v="766"/>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3-111794"/>
    <x v="0"/>
    <x v="393"/>
    <d v="2013-10-02T00:00:00"/>
    <s v="Same Day"/>
    <s v="HG-15025"/>
    <s v="Hunter Glantz"/>
    <s v="Consumer"/>
    <s v="United States"/>
    <s v="Amarillo"/>
    <s v="Texas"/>
    <n v="79109"/>
    <s v="Central"/>
    <s v="TEC-AC-10003832"/>
    <s v="Technology"/>
    <s v="Accessories"/>
    <s v="Imation 16GB Mini TravelDrive USB 2.0 Flash Drive"/>
    <n v="79.512000000000015"/>
    <n v="3"/>
    <n v="0.2"/>
    <n v="20.8719"/>
  </r>
  <r>
    <n v="2668"/>
    <s v="CA-2013-111794"/>
    <x v="0"/>
    <x v="393"/>
    <d v="2013-10-02T00:00:00"/>
    <s v="Same Day"/>
    <s v="HG-15025"/>
    <s v="Hunter Glantz"/>
    <s v="Consumer"/>
    <s v="United States"/>
    <s v="Amarillo"/>
    <s v="Texas"/>
    <n v="79109"/>
    <s v="Central"/>
    <s v="OFF-PA-10000474"/>
    <s v="Office Supplies"/>
    <s v="Paper"/>
    <s v="Staples"/>
    <n v="28.352"/>
    <n v="1"/>
    <n v="0.2"/>
    <n v="9.568799999999996"/>
  </r>
  <r>
    <n v="2669"/>
    <s v="US-2012-139759"/>
    <x v="1"/>
    <x v="767"/>
    <d v="2012-08-30T00:00:00"/>
    <s v="Standard Class"/>
    <s v="NL-18310"/>
    <s v="Nancy Lomonaco"/>
    <s v="Home Office"/>
    <s v="United States"/>
    <s v="Los Angeles"/>
    <s v="California"/>
    <n v="90045"/>
    <s v="West"/>
    <s v="FUR-CH-10002774"/>
    <s v="Furniture"/>
    <s v="Chairs"/>
    <s v="Global Deluxe Stacking Chair, Gray"/>
    <n v="40.783999999999999"/>
    <n v="1"/>
    <n v="0.2"/>
    <n v="4.5881999999999987"/>
  </r>
  <r>
    <n v="2670"/>
    <s v="US-2012-139759"/>
    <x v="1"/>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1-126403"/>
    <x v="2"/>
    <x v="340"/>
    <d v="2011-09-12T00:00:00"/>
    <s v="Second Class"/>
    <s v="RR-19525"/>
    <s v="Rick Reed"/>
    <s v="Corporate"/>
    <s v="United States"/>
    <s v="Lowell"/>
    <s v="Massachusetts"/>
    <n v="1852"/>
    <s v="East"/>
    <s v="OFF-PA-10001144"/>
    <s v="Office Supplies"/>
    <s v="Paper"/>
    <s v="Xerox 1913"/>
    <n v="166.44"/>
    <n v="3"/>
    <n v="0"/>
    <n v="79.891199999999998"/>
  </r>
  <r>
    <n v="2672"/>
    <s v="CA-2011-126403"/>
    <x v="2"/>
    <x v="340"/>
    <d v="2011-09-12T00:00:00"/>
    <s v="Second Class"/>
    <s v="RR-19525"/>
    <s v="Rick Reed"/>
    <s v="Corporate"/>
    <s v="United States"/>
    <s v="Lowell"/>
    <s v="Massachusetts"/>
    <n v="1852"/>
    <s v="East"/>
    <s v="FUR-CH-10003761"/>
    <s v="Furniture"/>
    <s v="Chairs"/>
    <s v="Global Italian Leather Office Chair"/>
    <n v="785.87999999999988"/>
    <n v="6"/>
    <n v="0"/>
    <n v="212.18759999999997"/>
  </r>
  <r>
    <n v="2673"/>
    <s v="CA-2011-126403"/>
    <x v="2"/>
    <x v="340"/>
    <d v="2011-09-12T00:00:00"/>
    <s v="Second Class"/>
    <s v="RR-19525"/>
    <s v="Rick Reed"/>
    <s v="Corporate"/>
    <s v="United States"/>
    <s v="Lowell"/>
    <s v="Massachusetts"/>
    <n v="1852"/>
    <s v="East"/>
    <s v="OFF-PA-10004665"/>
    <s v="Office Supplies"/>
    <s v="Paper"/>
    <s v="Advantus Motivational Note Cards"/>
    <n v="26.2"/>
    <n v="2"/>
    <n v="0"/>
    <n v="12.837999999999999"/>
  </r>
  <r>
    <n v="2674"/>
    <s v="CA-2011-126403"/>
    <x v="2"/>
    <x v="340"/>
    <d v="2011-09-12T00:00:00"/>
    <s v="Second Class"/>
    <s v="RR-19525"/>
    <s v="Rick Reed"/>
    <s v="Corporate"/>
    <s v="United States"/>
    <s v="Lowell"/>
    <s v="Massachusetts"/>
    <n v="1852"/>
    <s v="East"/>
    <s v="OFF-ST-10000078"/>
    <s v="Office Supplies"/>
    <s v="Storage"/>
    <s v="Tennsco 6- and 18-Compartment Lockers"/>
    <n v="1325.8500000000001"/>
    <n v="5"/>
    <n v="0"/>
    <n v="238.65299999999991"/>
  </r>
  <r>
    <n v="2675"/>
    <s v="CA-2014-136875"/>
    <x v="3"/>
    <x v="734"/>
    <d v="2014-12-04T00:00:00"/>
    <s v="Same Day"/>
    <s v="TC-21295"/>
    <s v="Toby Carlisle"/>
    <s v="Consumer"/>
    <s v="United States"/>
    <s v="San Diego"/>
    <s v="California"/>
    <n v="92024"/>
    <s v="West"/>
    <s v="OFF-PA-10000357"/>
    <s v="Office Supplies"/>
    <s v="Paper"/>
    <s v="Xerox 1888"/>
    <n v="166.44"/>
    <n v="3"/>
    <n v="0"/>
    <n v="79.891199999999998"/>
  </r>
  <r>
    <n v="2676"/>
    <s v="CA-2014-132185"/>
    <x v="3"/>
    <x v="344"/>
    <d v="2014-12-03T00:00:00"/>
    <s v="Standard Class"/>
    <s v="DB-13615"/>
    <s v="Doug Bickford"/>
    <s v="Consumer"/>
    <s v="United States"/>
    <s v="Asheville"/>
    <s v="North Carolina"/>
    <n v="28806"/>
    <s v="South"/>
    <s v="OFF-AR-10000422"/>
    <s v="Office Supplies"/>
    <s v="Art"/>
    <s v="Pencil and Crayon Sharpener"/>
    <n v="8.76"/>
    <n v="5"/>
    <n v="0.2"/>
    <n v="0.76649999999999974"/>
  </r>
  <r>
    <n v="2677"/>
    <s v="CA-2014-132185"/>
    <x v="3"/>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1-160780"/>
    <x v="2"/>
    <x v="261"/>
    <d v="2011-06-21T00:00:00"/>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1-160780"/>
    <x v="2"/>
    <x v="261"/>
    <d v="2011-06-21T00:00:00"/>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4-127026"/>
    <x v="3"/>
    <x v="276"/>
    <d v="2014-01-28T00:00:00"/>
    <s v="Standard Class"/>
    <s v="MH-18115"/>
    <s v="Mick Hernandez"/>
    <s v="Home Office"/>
    <s v="United States"/>
    <s v="Jackson"/>
    <s v="Michigan"/>
    <n v="49201"/>
    <s v="Central"/>
    <s v="OFF-BI-10000546"/>
    <s v="Office Supplies"/>
    <s v="Binders"/>
    <s v="Avery Durable Binders"/>
    <n v="14.399999999999999"/>
    <n v="5"/>
    <n v="0"/>
    <n v="7.056"/>
  </r>
  <r>
    <n v="2681"/>
    <s v="CA-2014-127026"/>
    <x v="3"/>
    <x v="276"/>
    <d v="2014-01-28T00:00:00"/>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4-127026"/>
    <x v="3"/>
    <x v="276"/>
    <d v="2014-01-28T00:00:00"/>
    <s v="Standard Class"/>
    <s v="MH-18115"/>
    <s v="Mick Hernandez"/>
    <s v="Home Office"/>
    <s v="United States"/>
    <s v="Jackson"/>
    <s v="Michigan"/>
    <n v="49201"/>
    <s v="Central"/>
    <s v="OFF-BI-10001196"/>
    <s v="Office Supplies"/>
    <s v="Binders"/>
    <s v="Avery Flip-Chart Easel Binder, Black"/>
    <n v="89.52"/>
    <n v="4"/>
    <n v="0"/>
    <n v="42.074399999999997"/>
  </r>
  <r>
    <n v="2683"/>
    <s v="CA-2014-127026"/>
    <x v="3"/>
    <x v="276"/>
    <d v="2014-01-28T00:00:00"/>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4-127026"/>
    <x v="3"/>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s v="California"/>
    <n v="90004"/>
    <s v="West"/>
    <s v="OFF-BI-10000632"/>
    <s v="Office Supplies"/>
    <s v="Binders"/>
    <s v="Satellite Sectional Post Binders"/>
    <n v="312.55200000000002"/>
    <n v="9"/>
    <n v="0.2"/>
    <n v="101.57939999999999"/>
  </r>
  <r>
    <n v="2686"/>
    <s v="CA-2013-133123"/>
    <x v="0"/>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3-133123"/>
    <x v="0"/>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3-128195"/>
    <x v="0"/>
    <x v="578"/>
    <d v="2013-08-06T00:00:00"/>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2-153220"/>
    <x v="1"/>
    <x v="768"/>
    <d v="2012-11-14T00:00:00"/>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1-123064"/>
    <x v="2"/>
    <x v="479"/>
    <d v="2011-07-02T00:00:00"/>
    <s v="First Class"/>
    <s v="RA-19915"/>
    <s v="Russell Applegate"/>
    <s v="Consumer"/>
    <s v="United States"/>
    <s v="Chicago"/>
    <s v="Illinois"/>
    <n v="60653"/>
    <s v="Central"/>
    <s v="OFF-AR-10004582"/>
    <s v="Office Supplies"/>
    <s v="Art"/>
    <s v="BIC Brite Liner Grip Highlighters"/>
    <n v="5.2480000000000002"/>
    <n v="4"/>
    <n v="0.2"/>
    <n v="1.6399999999999995"/>
  </r>
  <r>
    <n v="2691"/>
    <s v="CA-2014-156412"/>
    <x v="3"/>
    <x v="769"/>
    <d v="2014-12-09T00:00:00"/>
    <s v="Standard Class"/>
    <s v="CM-12160"/>
    <s v="Charles McCrossin"/>
    <s v="Consumer"/>
    <s v="United States"/>
    <s v="Philadelphia"/>
    <s v="Pennsylvania"/>
    <n v="19134"/>
    <s v="East"/>
    <s v="OFF-BI-10004364"/>
    <s v="Office Supplies"/>
    <s v="Binders"/>
    <s v="Storex Dura Pro Binders"/>
    <n v="5.3460000000000019"/>
    <n v="3"/>
    <n v="0.7"/>
    <n v="-4.4550000000000001"/>
  </r>
  <r>
    <n v="2692"/>
    <s v="US-2013-144211"/>
    <x v="0"/>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3-144211"/>
    <x v="0"/>
    <x v="770"/>
    <d v="2013-09-03T00:00:00"/>
    <s v="Standard Class"/>
    <s v="CS-12130"/>
    <s v="Chad Sievert"/>
    <s v="Consumer"/>
    <s v="United States"/>
    <s v="Englewood"/>
    <s v="Colorado"/>
    <n v="80112"/>
    <s v="West"/>
    <s v="TEC-PH-10002890"/>
    <s v="Technology"/>
    <s v="Phones"/>
    <s v="AT&amp;T 17929 Lendline Telephone"/>
    <n v="108.57599999999999"/>
    <n v="3"/>
    <n v="0.2"/>
    <n v="8.1432000000000002"/>
  </r>
  <r>
    <n v="2694"/>
    <s v="CA-2013-138079"/>
    <x v="0"/>
    <x v="115"/>
    <d v="2013-01-28T00:00:00"/>
    <s v="Standard Class"/>
    <s v="AJ-10795"/>
    <s v="Anthony Johnson"/>
    <s v="Corporate"/>
    <s v="United States"/>
    <s v="Seattle"/>
    <s v="Washington"/>
    <n v="98115"/>
    <s v="West"/>
    <s v="FUR-FU-10001475"/>
    <s v="Furniture"/>
    <s v="Furnishings"/>
    <s v="Contract Clock, 14&quot;, Brown"/>
    <n v="109.9"/>
    <n v="5"/>
    <n v="0"/>
    <n v="37.366"/>
  </r>
  <r>
    <n v="2695"/>
    <s v="CA-2011-143182"/>
    <x v="2"/>
    <x v="771"/>
    <d v="2011-10-20T00:00:00"/>
    <s v="Standard Class"/>
    <s v="DL-12865"/>
    <s v="Dan Lawera"/>
    <s v="Consumer"/>
    <s v="United States"/>
    <s v="Hialeah"/>
    <s v="Florida"/>
    <n v="33012"/>
    <s v="South"/>
    <s v="FUR-FU-10004270"/>
    <s v="Furniture"/>
    <s v="Furnishings"/>
    <s v="Executive Impressions 13&quot; Clairmont Wall Clock"/>
    <n v="15.384"/>
    <n v="1"/>
    <n v="0.2"/>
    <n v="4.0383000000000013"/>
  </r>
  <r>
    <n v="2696"/>
    <s v="CA-2013-161662"/>
    <x v="0"/>
    <x v="569"/>
    <d v="2013-02-09T00:00:00"/>
    <s v="First Class"/>
    <s v="BE-11410"/>
    <s v="Bobby Elias"/>
    <s v="Consumer"/>
    <s v="United States"/>
    <s v="Lancaster"/>
    <s v="Ohio"/>
    <n v="43130"/>
    <s v="East"/>
    <s v="OFF-PA-10003465"/>
    <s v="Office Supplies"/>
    <s v="Paper"/>
    <s v="Xerox 1912"/>
    <n v="30.352"/>
    <n v="2"/>
    <n v="0.2"/>
    <n v="10.623199999999997"/>
  </r>
  <r>
    <n v="2697"/>
    <s v="CA-2011-145317"/>
    <x v="2"/>
    <x v="772"/>
    <d v="2011-03-23T00:00:00"/>
    <s v="Standard Class"/>
    <s v="SM-20320"/>
    <s v="Sean Miller"/>
    <s v="Home Office"/>
    <s v="United States"/>
    <s v="Jacksonville"/>
    <s v="Florida"/>
    <n v="32216"/>
    <s v="South"/>
    <s v="TEC-MA-10003626"/>
    <s v="Technology"/>
    <s v="Machines"/>
    <s v="Hewlett-Packard Deskjet 6540 Color Inkjet Printer"/>
    <n v="821.3"/>
    <n v="4"/>
    <n v="0.5"/>
    <n v="-16.426000000000045"/>
  </r>
  <r>
    <n v="2698"/>
    <s v="CA-2011-145317"/>
    <x v="2"/>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1-145317"/>
    <x v="2"/>
    <x v="772"/>
    <d v="2011-03-23T00:00:00"/>
    <s v="Standard Class"/>
    <s v="SM-20320"/>
    <s v="Sean Miller"/>
    <s v="Home Office"/>
    <s v="United States"/>
    <s v="Jacksonville"/>
    <s v="Florida"/>
    <n v="32216"/>
    <s v="South"/>
    <s v="OFF-PA-10001804"/>
    <s v="Office Supplies"/>
    <s v="Paper"/>
    <s v="Xerox 195"/>
    <n v="21.376000000000001"/>
    <n v="4"/>
    <n v="0.2"/>
    <n v="7.4815999999999994"/>
  </r>
  <r>
    <n v="2700"/>
    <s v="CA-2011-145317"/>
    <x v="2"/>
    <x v="772"/>
    <d v="2011-03-23T00:00:00"/>
    <s v="Standard Class"/>
    <s v="SM-20320"/>
    <s v="Sean Miller"/>
    <s v="Home Office"/>
    <s v="United States"/>
    <s v="Jacksonville"/>
    <s v="Florida"/>
    <n v="32216"/>
    <s v="South"/>
    <s v="OFF-AR-10003183"/>
    <s v="Office Supplies"/>
    <s v="Art"/>
    <s v="Avery Fluorescent Highlighter Four-Color Set"/>
    <n v="8.016"/>
    <n v="3"/>
    <n v="0.2"/>
    <n v="1.0019999999999993"/>
  </r>
  <r>
    <n v="2701"/>
    <s v="CA-2011-145317"/>
    <x v="2"/>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1-145317"/>
    <x v="2"/>
    <x v="772"/>
    <d v="2011-03-23T00:00:00"/>
    <s v="Standard Class"/>
    <s v="SM-20320"/>
    <s v="Sean Miller"/>
    <s v="Home Office"/>
    <s v="United States"/>
    <s v="Jacksonville"/>
    <s v="Florida"/>
    <n v="32216"/>
    <s v="South"/>
    <s v="OFF-FA-10003112"/>
    <s v="Office Supplies"/>
    <s v="Fasteners"/>
    <s v="Staples"/>
    <n v="18.936"/>
    <n v="3"/>
    <n v="0.2"/>
    <n v="5.9174999999999986"/>
  </r>
  <r>
    <n v="2703"/>
    <s v="CA-2011-145317"/>
    <x v="2"/>
    <x v="772"/>
    <d v="2011-03-23T00:00:00"/>
    <s v="Standard Class"/>
    <s v="SM-20320"/>
    <s v="Sean Miller"/>
    <s v="Home Office"/>
    <s v="United States"/>
    <s v="Jacksonville"/>
    <s v="Florida"/>
    <n v="32216"/>
    <s v="South"/>
    <s v="FUR-FU-10001986"/>
    <s v="Furniture"/>
    <s v="Furnishings"/>
    <s v="Dana Fluorescent Magnifying Lamp, White, 36&quot;"/>
    <n v="122.352"/>
    <n v="3"/>
    <n v="0.2"/>
    <n v="15.29399999999999"/>
  </r>
  <r>
    <n v="2704"/>
    <s v="CA-2011-143413"/>
    <x v="2"/>
    <x v="773"/>
    <d v="2011-05-30T00:00:00"/>
    <s v="Standard Class"/>
    <s v="RP-19390"/>
    <s v="Resi Pölking"/>
    <s v="Consumer"/>
    <s v="United States"/>
    <s v="Baltimore"/>
    <s v="Maryland"/>
    <n v="21215"/>
    <s v="East"/>
    <s v="OFF-PA-10002319"/>
    <s v="Office Supplies"/>
    <s v="Paper"/>
    <s v="Xerox 1944"/>
    <n v="116.28"/>
    <n v="3"/>
    <n v="0"/>
    <n v="56.977199999999996"/>
  </r>
  <r>
    <n v="2705"/>
    <s v="CA-2014-156818"/>
    <x v="3"/>
    <x v="497"/>
    <d v="2014-07-14T00:00:00"/>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4-155873"/>
    <x v="3"/>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4-155873"/>
    <x v="3"/>
    <x v="114"/>
    <d v="2014-06-22T00:00:00"/>
    <s v="Standard Class"/>
    <s v="AB-10255"/>
    <s v="Alejandro Ballentine"/>
    <s v="Home Office"/>
    <s v="United States"/>
    <s v="Carlsbad"/>
    <s v="New Mexico"/>
    <n v="88220"/>
    <s v="West"/>
    <s v="OFF-PA-10001246"/>
    <s v="Office Supplies"/>
    <s v="Paper"/>
    <s v="Xerox 215"/>
    <n v="19.440000000000001"/>
    <n v="3"/>
    <n v="0"/>
    <n v="9.3312000000000008"/>
  </r>
  <r>
    <n v="2708"/>
    <s v="CA-2014-155873"/>
    <x v="3"/>
    <x v="114"/>
    <d v="2014-06-22T00:00:00"/>
    <s v="Standard Class"/>
    <s v="AB-10255"/>
    <s v="Alejandro Ballentine"/>
    <s v="Home Office"/>
    <s v="United States"/>
    <s v="Carlsbad"/>
    <s v="New Mexico"/>
    <n v="88220"/>
    <s v="West"/>
    <s v="OFF-PA-10001815"/>
    <s v="Office Supplies"/>
    <s v="Paper"/>
    <s v="Xerox 1885"/>
    <n v="192.16"/>
    <n v="4"/>
    <n v="0"/>
    <n v="92.236799999999988"/>
  </r>
  <r>
    <n v="2709"/>
    <s v="CA-2012-121797"/>
    <x v="1"/>
    <x v="564"/>
    <d v="2012-02-06T00:00:00"/>
    <s v="Standard Class"/>
    <s v="CC-12145"/>
    <s v="Charles Crestani"/>
    <s v="Consumer"/>
    <s v="United States"/>
    <s v="Los Angeles"/>
    <s v="California"/>
    <n v="90049"/>
    <s v="West"/>
    <s v="FUR-FU-10001876"/>
    <s v="Furniture"/>
    <s v="Furnishings"/>
    <s v="Computer Room Manger, 14&quot;"/>
    <n v="227.35999999999999"/>
    <n v="7"/>
    <n v="0"/>
    <n v="81.849599999999981"/>
  </r>
  <r>
    <n v="2710"/>
    <s v="CA-2012-121797"/>
    <x v="1"/>
    <x v="564"/>
    <d v="2012-02-06T00:00:00"/>
    <s v="Standard Class"/>
    <s v="CC-12145"/>
    <s v="Charles Crestani"/>
    <s v="Consumer"/>
    <s v="United States"/>
    <s v="Los Angeles"/>
    <s v="California"/>
    <n v="90049"/>
    <s v="West"/>
    <s v="TEC-MA-10000488"/>
    <s v="Technology"/>
    <s v="Machines"/>
    <s v="Bady BDG101FRU Card Printer"/>
    <n v="1919.9760000000001"/>
    <n v="3"/>
    <n v="0.2"/>
    <n v="215.99729999999977"/>
  </r>
  <r>
    <n v="2711"/>
    <s v="US-2012-120572"/>
    <x v="1"/>
    <x v="555"/>
    <d v="2012-12-15T00:00:00"/>
    <s v="Standard Class"/>
    <s v="GH-14425"/>
    <s v="Gary Hwang"/>
    <s v="Consumer"/>
    <s v="United States"/>
    <s v="Jacksonville"/>
    <s v="Florida"/>
    <n v="32216"/>
    <s v="South"/>
    <s v="OFF-BI-10001098"/>
    <s v="Office Supplies"/>
    <s v="Binders"/>
    <s v="Acco D-Ring Binder w/DublLock"/>
    <n v="12.828000000000001"/>
    <n v="2"/>
    <n v="0.7"/>
    <n v="-8.9795999999999978"/>
  </r>
  <r>
    <n v="2712"/>
    <s v="CA-2014-132430"/>
    <x v="3"/>
    <x v="449"/>
    <d v="2014-10-12T00:00:00"/>
    <s v="First Class"/>
    <s v="CP-12085"/>
    <s v="Cathy Prescott"/>
    <s v="Corporate"/>
    <s v="United States"/>
    <s v="Lakewood"/>
    <s v="Ohio"/>
    <n v="44107"/>
    <s v="East"/>
    <s v="FUR-FU-10003577"/>
    <s v="Furniture"/>
    <s v="Furnishings"/>
    <s v="Nu-Dell Leatherette Frames"/>
    <n v="45.888000000000005"/>
    <n v="4"/>
    <n v="0.2"/>
    <n v="9.1775999999999982"/>
  </r>
  <r>
    <n v="2713"/>
    <s v="CA-2014-146031"/>
    <x v="3"/>
    <x v="570"/>
    <d v="2014-08-02T00:00:00"/>
    <s v="Second Class"/>
    <s v="GM-14440"/>
    <s v="Gary McGarr"/>
    <s v="Consumer"/>
    <s v="United States"/>
    <s v="Troy"/>
    <s v="New York"/>
    <n v="12180"/>
    <s v="East"/>
    <s v="OFF-AR-10002656"/>
    <s v="Office Supplies"/>
    <s v="Art"/>
    <s v="Sanford Liquid Accent Highlighters"/>
    <n v="60.12"/>
    <n v="9"/>
    <n v="0"/>
    <n v="22.244399999999995"/>
  </r>
  <r>
    <n v="2714"/>
    <s v="CA-2011-110100"/>
    <x v="2"/>
    <x v="573"/>
    <d v="2011-04-29T00:00:00"/>
    <s v="Standard Class"/>
    <s v="LC-16885"/>
    <s v="Lena Creighton"/>
    <s v="Consumer"/>
    <s v="United States"/>
    <s v="Wilmington"/>
    <s v="North Carolina"/>
    <n v="28403"/>
    <s v="South"/>
    <s v="TEC-PH-10004531"/>
    <s v="Technology"/>
    <s v="Phones"/>
    <s v="AT&amp;T CL2909"/>
    <n v="302.37599999999998"/>
    <n v="3"/>
    <n v="0.2"/>
    <n v="37.796999999999997"/>
  </r>
  <r>
    <n v="2715"/>
    <s v="CA-2012-103723"/>
    <x v="1"/>
    <x v="494"/>
    <d v="2012-12-06T00:00:00"/>
    <s v="Standard Class"/>
    <s v="BT-11305"/>
    <s v="Beth Thompson"/>
    <s v="Home Office"/>
    <s v="United States"/>
    <s v="Seattle"/>
    <s v="Washington"/>
    <n v="98105"/>
    <s v="West"/>
    <s v="OFF-AR-10003251"/>
    <s v="Office Supplies"/>
    <s v="Art"/>
    <s v="Prang Drawing Pencil Set"/>
    <n v="13.899999999999999"/>
    <n v="5"/>
    <n v="0"/>
    <n v="5.56"/>
  </r>
  <r>
    <n v="2716"/>
    <s v="CA-2011-127187"/>
    <x v="2"/>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4-128475"/>
    <x v="3"/>
    <x v="775"/>
    <d v="2014-09-02T00:00:00"/>
    <s v="Standard Class"/>
    <s v="SC-20680"/>
    <s v="Steve Carroll"/>
    <s v="Home Office"/>
    <s v="United States"/>
    <s v="Columbus"/>
    <s v="Georgia"/>
    <n v="31907"/>
    <s v="South"/>
    <s v="TEC-AC-10000158"/>
    <s v="Technology"/>
    <s v="Accessories"/>
    <s v="Sony 64GB Class 10 Micro SDHC R40 Memory Card"/>
    <n v="71.98"/>
    <n v="2"/>
    <n v="0"/>
    <n v="15.1158"/>
  </r>
  <r>
    <n v="2718"/>
    <s v="CA-2011-100006"/>
    <x v="2"/>
    <x v="557"/>
    <d v="2011-09-13T00:00:00"/>
    <s v="Standard Class"/>
    <s v="DK-13375"/>
    <s v="Dennis Kane"/>
    <s v="Consumer"/>
    <s v="United States"/>
    <s v="New York City"/>
    <s v="New York"/>
    <n v="10024"/>
    <s v="East"/>
    <s v="TEC-PH-10002075"/>
    <s v="Technology"/>
    <s v="Phones"/>
    <s v="AT&amp;T EL51110 DECT"/>
    <n v="377.96999999999997"/>
    <n v="3"/>
    <n v="0"/>
    <n v="109.61129999999999"/>
  </r>
  <r>
    <n v="2719"/>
    <s v="CA-2014-144827"/>
    <x v="3"/>
    <x v="202"/>
    <d v="2014-12-28T00:00:00"/>
    <s v="Standard Class"/>
    <s v="SE-20110"/>
    <s v="Sanjit Engle"/>
    <s v="Consumer"/>
    <s v="United States"/>
    <s v="Costa Mesa"/>
    <s v="California"/>
    <n v="92627"/>
    <s v="West"/>
    <s v="OFF-ST-10004340"/>
    <s v="Office Supplies"/>
    <s v="Storage"/>
    <s v="Fellowes Mobile File Cart, Black"/>
    <n v="124.36"/>
    <n v="2"/>
    <n v="0"/>
    <n v="33.577200000000005"/>
  </r>
  <r>
    <n v="2720"/>
    <s v="CA-2011-110030"/>
    <x v="2"/>
    <x v="776"/>
    <d v="2011-12-08T00:00:00"/>
    <s v="Second Class"/>
    <s v="LF-17185"/>
    <s v="Luke Foster"/>
    <s v="Consumer"/>
    <s v="United States"/>
    <s v="Houston"/>
    <s v="Texas"/>
    <n v="77095"/>
    <s v="Central"/>
    <s v="FUR-FU-10002759"/>
    <s v="Furniture"/>
    <s v="Furnishings"/>
    <s v="12-1/2 Diameter Round Wall Clock"/>
    <n v="23.976000000000003"/>
    <n v="3"/>
    <n v="0.6"/>
    <n v="-14.385599999999997"/>
  </r>
  <r>
    <n v="2721"/>
    <s v="CA-2011-121286"/>
    <x v="2"/>
    <x v="130"/>
    <d v="2011-11-08T00:00:00"/>
    <s v="Second Class"/>
    <s v="ON-18715"/>
    <s v="Odella Nelson"/>
    <s v="Corporate"/>
    <s v="United States"/>
    <s v="Cary"/>
    <s v="North Carolina"/>
    <n v="27511"/>
    <s v="South"/>
    <s v="OFF-FA-10000585"/>
    <s v="Office Supplies"/>
    <s v="Fasteners"/>
    <s v="OIC Bulk Pack Metal Binder Clips"/>
    <n v="8.3760000000000012"/>
    <n v="3"/>
    <n v="0.2"/>
    <n v="2.7222"/>
  </r>
  <r>
    <n v="2722"/>
    <s v="CA-2011-121286"/>
    <x v="2"/>
    <x v="130"/>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3-164735"/>
    <x v="0"/>
    <x v="167"/>
    <d v="2013-04-20T00:00:00"/>
    <s v="Second Class"/>
    <s v="TB-21400"/>
    <s v="Tom Boeckenhauer"/>
    <s v="Consumer"/>
    <s v="United States"/>
    <s v="Alexandria"/>
    <s v="Virginia"/>
    <n v="22304"/>
    <s v="South"/>
    <s v="OFF-ST-10001558"/>
    <s v="Office Supplies"/>
    <s v="Storage"/>
    <s v="Acco Perma 4000 Stacking Storage Drawers"/>
    <n v="81.199999999999989"/>
    <n v="5"/>
    <n v="0"/>
    <n v="12.18"/>
  </r>
  <r>
    <n v="2724"/>
    <s v="CA-2011-153479"/>
    <x v="2"/>
    <x v="777"/>
    <d v="2011-10-08T00:00:00"/>
    <s v="Standard Class"/>
    <s v="DF-13135"/>
    <s v="David Flashing"/>
    <s v="Consumer"/>
    <s v="United States"/>
    <s v="Vallejo"/>
    <s v="California"/>
    <n v="94591"/>
    <s v="West"/>
    <s v="OFF-LA-10004689"/>
    <s v="Office Supplies"/>
    <s v="Labels"/>
    <s v="Avery 512"/>
    <n v="14.450000000000001"/>
    <n v="5"/>
    <n v="0"/>
    <n v="6.7915000000000001"/>
  </r>
  <r>
    <n v="2725"/>
    <s v="CA-2011-153479"/>
    <x v="2"/>
    <x v="777"/>
    <d v="2011-10-08T00:00:00"/>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4-149888"/>
    <x v="3"/>
    <x v="659"/>
    <d v="2014-11-14T00:00:00"/>
    <s v="Standard Class"/>
    <s v="EP-13915"/>
    <s v="Emily Phan"/>
    <s v="Consumer"/>
    <s v="United States"/>
    <s v="Philadelphia"/>
    <s v="Pennsylvania"/>
    <n v="19120"/>
    <s v="East"/>
    <s v="TEC-PH-10003811"/>
    <s v="Technology"/>
    <s v="Phones"/>
    <s v="Jabra Supreme Plus Driver Edition Headset"/>
    <n v="359.97"/>
    <n v="5"/>
    <n v="0.4"/>
    <n v="-71.994000000000028"/>
  </r>
  <r>
    <n v="2727"/>
    <s v="CA-2014-149888"/>
    <x v="3"/>
    <x v="659"/>
    <d v="2014-11-14T00:00:00"/>
    <s v="Standard Class"/>
    <s v="EP-13915"/>
    <s v="Emily Phan"/>
    <s v="Consumer"/>
    <s v="United States"/>
    <s v="Philadelphia"/>
    <s v="Pennsylvania"/>
    <n v="19120"/>
    <s v="East"/>
    <s v="FUR-TA-10000849"/>
    <s v="Furniture"/>
    <s v="Tables"/>
    <s v="Bevis Rectangular Conference Tables"/>
    <n v="350.35199999999998"/>
    <n v="4"/>
    <n v="0.4"/>
    <n v="-140.14079999999996"/>
  </r>
  <r>
    <n v="2728"/>
    <s v="CA-2014-119193"/>
    <x v="3"/>
    <x v="66"/>
    <d v="2014-12-25T00:00:00"/>
    <s v="First Class"/>
    <s v="SK-19990"/>
    <s v="Sally Knutson"/>
    <s v="Consumer"/>
    <s v="United States"/>
    <s v="Toledo"/>
    <s v="Ohio"/>
    <n v="43615"/>
    <s v="East"/>
    <s v="OFF-BI-10000848"/>
    <s v="Office Supplies"/>
    <s v="Binders"/>
    <s v="Angle-D Ring Binders"/>
    <n v="1.6410000000000002"/>
    <n v="1"/>
    <n v="0.7"/>
    <n v="-1.3128000000000002"/>
  </r>
  <r>
    <n v="2729"/>
    <s v="CA-2014-119193"/>
    <x v="3"/>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s v="Washington"/>
    <n v="98105"/>
    <s v="West"/>
    <s v="OFF-AR-10001547"/>
    <s v="Office Supplies"/>
    <s v="Art"/>
    <s v="Newell 311"/>
    <n v="6.63"/>
    <n v="3"/>
    <n v="0"/>
    <n v="1.7901"/>
  </r>
  <r>
    <n v="2731"/>
    <s v="CA-2014-104801"/>
    <x v="3"/>
    <x v="778"/>
    <d v="2014-02-20T00:00:00"/>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4-104801"/>
    <x v="3"/>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1-107594"/>
    <x v="2"/>
    <x v="779"/>
    <d v="2011-07-06T00:00:00"/>
    <s v="Standard Class"/>
    <s v="EH-13945"/>
    <s v="Eric Hoffmann"/>
    <s v="Consumer"/>
    <s v="United States"/>
    <s v="Plainfield"/>
    <s v="New Jersey"/>
    <n v="7060"/>
    <s v="East"/>
    <s v="TEC-PH-10002923"/>
    <s v="Technology"/>
    <s v="Phones"/>
    <s v="Logitech B530 USB Headset - headset - Full size, Binaural"/>
    <n v="73.98"/>
    <n v="2"/>
    <n v="0"/>
    <n v="19.974600000000002"/>
  </r>
  <r>
    <n v="2734"/>
    <s v="CA-2011-107594"/>
    <x v="2"/>
    <x v="779"/>
    <d v="2011-07-06T00:00:00"/>
    <s v="Standard Class"/>
    <s v="EH-13945"/>
    <s v="Eric Hoffmann"/>
    <s v="Consumer"/>
    <s v="United States"/>
    <s v="Plainfield"/>
    <s v="New Jersey"/>
    <n v="7060"/>
    <s v="East"/>
    <s v="OFF-AR-10000716"/>
    <s v="Office Supplies"/>
    <s v="Art"/>
    <s v="DIXON Ticonderoga Erasable Checking Pencils"/>
    <n v="5.58"/>
    <n v="1"/>
    <n v="0"/>
    <n v="2.1762000000000001"/>
  </r>
  <r>
    <n v="2735"/>
    <s v="CA-2012-129770"/>
    <x v="1"/>
    <x v="780"/>
    <d v="2012-02-23T00:00:00"/>
    <s v="Second Class"/>
    <s v="JE-15715"/>
    <s v="Joe Elijah"/>
    <s v="Consumer"/>
    <s v="United States"/>
    <s v="Las Cruces"/>
    <s v="New Mexico"/>
    <n v="88001"/>
    <s v="West"/>
    <s v="OFF-PA-10000249"/>
    <s v="Office Supplies"/>
    <s v="Paper"/>
    <s v="Staples"/>
    <n v="49.12"/>
    <n v="4"/>
    <n v="0"/>
    <n v="23.086399999999998"/>
  </r>
  <r>
    <n v="2736"/>
    <s v="CA-2012-115798"/>
    <x v="1"/>
    <x v="50"/>
    <d v="2012-11-19T00:00:00"/>
    <s v="Standard Class"/>
    <s v="KL-16645"/>
    <s v="Ken Lonsdale"/>
    <s v="Consumer"/>
    <s v="United States"/>
    <s v="Newark"/>
    <s v="Delaware"/>
    <n v="19711"/>
    <s v="East"/>
    <s v="TEC-PH-10003691"/>
    <s v="Technology"/>
    <s v="Phones"/>
    <s v="BlackBerry Q10"/>
    <n v="377.96999999999997"/>
    <n v="3"/>
    <n v="0"/>
    <n v="94.492500000000007"/>
  </r>
  <r>
    <n v="2737"/>
    <s v="CA-2012-115798"/>
    <x v="1"/>
    <x v="50"/>
    <d v="2012-11-19T00:00:00"/>
    <s v="Standard Class"/>
    <s v="KL-16645"/>
    <s v="Ken Lonsdale"/>
    <s v="Consumer"/>
    <s v="United States"/>
    <s v="Newark"/>
    <s v="Delaware"/>
    <n v="19711"/>
    <s v="East"/>
    <s v="OFF-PA-10001560"/>
    <s v="Office Supplies"/>
    <s v="Paper"/>
    <s v="Adams Telephone Message Books, 5 1/4” x 11”"/>
    <n v="42.28"/>
    <n v="7"/>
    <n v="0"/>
    <n v="19.871600000000001"/>
  </r>
  <r>
    <n v="2738"/>
    <s v="CA-2012-115798"/>
    <x v="1"/>
    <x v="50"/>
    <d v="2012-11-19T00:00:00"/>
    <s v="Standard Class"/>
    <s v="KL-16645"/>
    <s v="Ken Lonsdale"/>
    <s v="Consumer"/>
    <s v="United States"/>
    <s v="Newark"/>
    <s v="Delaware"/>
    <n v="19711"/>
    <s v="East"/>
    <s v="FUR-BO-10004467"/>
    <s v="Furniture"/>
    <s v="Bookcases"/>
    <s v="Bestar Classic Bookcase"/>
    <n v="299.96999999999997"/>
    <n v="3"/>
    <n v="0"/>
    <n v="56.994299999999981"/>
  </r>
  <r>
    <n v="2739"/>
    <s v="CA-2012-115798"/>
    <x v="1"/>
    <x v="50"/>
    <d v="2012-11-19T00:00:00"/>
    <s v="Standard Class"/>
    <s v="KL-16645"/>
    <s v="Ken Lonsdale"/>
    <s v="Consumer"/>
    <s v="United States"/>
    <s v="Newark"/>
    <s v="Delaware"/>
    <n v="19711"/>
    <s v="East"/>
    <s v="TEC-PH-10001819"/>
    <s v="Technology"/>
    <s v="Phones"/>
    <s v="Innergie mMini Combo Duo USB Travel Charging Kit"/>
    <n v="89.98"/>
    <n v="2"/>
    <n v="0"/>
    <n v="43.190399999999997"/>
  </r>
  <r>
    <n v="2740"/>
    <s v="CA-2014-122707"/>
    <x v="3"/>
    <x v="513"/>
    <d v="2014-04-19T00:00:00"/>
    <s v="First Class"/>
    <s v="EB-13750"/>
    <s v="Edward Becker"/>
    <s v="Corporate"/>
    <s v="United States"/>
    <s v="Hoover"/>
    <s v="Alabama"/>
    <n v="35244"/>
    <s v="South"/>
    <s v="OFF-SU-10000157"/>
    <s v="Office Supplies"/>
    <s v="Supplies"/>
    <s v="Compact Automatic Electric Letter Opener"/>
    <n v="477.24"/>
    <n v="4"/>
    <n v="0"/>
    <n v="9.5448000000000093"/>
  </r>
  <r>
    <n v="2741"/>
    <s v="CA-2014-122707"/>
    <x v="3"/>
    <x v="513"/>
    <d v="2014-04-19T00:00:00"/>
    <s v="First Class"/>
    <s v="EB-13750"/>
    <s v="Edward Becker"/>
    <s v="Corporate"/>
    <s v="United States"/>
    <s v="Hoover"/>
    <s v="Alabama"/>
    <n v="35244"/>
    <s v="South"/>
    <s v="TEC-AC-10004227"/>
    <s v="Technology"/>
    <s v="Accessories"/>
    <s v="SanDisk Ultra 16 GB MicroSDHC Class 10 Memory Card"/>
    <n v="25.98"/>
    <n v="2"/>
    <n v="0"/>
    <n v="1.558799999999998"/>
  </r>
  <r>
    <n v="2742"/>
    <s v="CA-2013-165015"/>
    <x v="0"/>
    <x v="781"/>
    <d v="2013-02-27T00:00:00"/>
    <s v="Second Class"/>
    <s v="BD-11725"/>
    <s v="Bruce Degenhardt"/>
    <s v="Consumer"/>
    <s v="United States"/>
    <s v="Newark"/>
    <s v="Ohio"/>
    <n v="43055"/>
    <s v="East"/>
    <s v="OFF-EN-10003134"/>
    <s v="Office Supplies"/>
    <s v="Envelopes"/>
    <s v="Staples"/>
    <n v="46.72"/>
    <n v="5"/>
    <n v="0.2"/>
    <n v="17.52"/>
  </r>
  <r>
    <n v="2743"/>
    <s v="CA-2011-149244"/>
    <x v="2"/>
    <x v="130"/>
    <d v="2011-11-08T00:00:00"/>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2-140144"/>
    <x v="1"/>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2-140144"/>
    <x v="1"/>
    <x v="782"/>
    <d v="2012-06-25T00:00:00"/>
    <s v="Second Class"/>
    <s v="SC-20770"/>
    <s v="Stewart Carmichael"/>
    <s v="Corporate"/>
    <s v="United States"/>
    <s v="San Francisco"/>
    <s v="California"/>
    <n v="94122"/>
    <s v="West"/>
    <s v="TEC-PH-10002726"/>
    <s v="Technology"/>
    <s v="Phones"/>
    <s v="netTALK DUO VoIP Telephone Service"/>
    <n v="125.97600000000001"/>
    <n v="3"/>
    <n v="0.2"/>
    <n v="47.241"/>
  </r>
  <r>
    <n v="2746"/>
    <s v="CA-2014-163321"/>
    <x v="3"/>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1-155887"/>
    <x v="2"/>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2-165449"/>
    <x v="1"/>
    <x v="6"/>
    <d v="2012-11-26T00:00:00"/>
    <s v="Standard Class"/>
    <s v="AP-10720"/>
    <s v="Anne Pryor"/>
    <s v="Home Office"/>
    <s v="United States"/>
    <s v="Frisco"/>
    <s v="Texas"/>
    <n v="75034"/>
    <s v="Central"/>
    <s v="TEC-AC-10004127"/>
    <s v="Technology"/>
    <s v="Accessories"/>
    <s v="SanDisk Cruzer 8 GB USB Flash Drive"/>
    <n v="27.168000000000003"/>
    <n v="4"/>
    <n v="0.2"/>
    <n v="-1.3583999999999987"/>
  </r>
  <r>
    <n v="2749"/>
    <s v="CA-2012-110247"/>
    <x v="1"/>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1-141257"/>
    <x v="2"/>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1-154669"/>
    <x v="2"/>
    <x v="233"/>
    <d v="2011-08-11T00:00:00"/>
    <s v="Second Class"/>
    <s v="TM-21010"/>
    <s v="Tamara Manning"/>
    <s v="Consumer"/>
    <s v="United States"/>
    <s v="Vacaville"/>
    <s v="California"/>
    <n v="95687"/>
    <s v="West"/>
    <s v="OFF-ST-10000532"/>
    <s v="Office Supplies"/>
    <s v="Storage"/>
    <s v="Advantus Rolling Drawer Organizers"/>
    <n v="423.28"/>
    <n v="11"/>
    <n v="0"/>
    <n v="110.05279999999999"/>
  </r>
  <r>
    <n v="2752"/>
    <s v="CA-2011-158029"/>
    <x v="2"/>
    <x v="542"/>
    <d v="2011-05-30T00:00:00"/>
    <s v="Standard Class"/>
    <s v="HF-14995"/>
    <s v="Herbert Flentye"/>
    <s v="Consumer"/>
    <s v="United States"/>
    <s v="Los Angeles"/>
    <s v="California"/>
    <n v="90008"/>
    <s v="West"/>
    <s v="FUR-CH-10000988"/>
    <s v="Furniture"/>
    <s v="Chairs"/>
    <s v="Hon Olson Stacker Stools"/>
    <n v="225.29600000000002"/>
    <n v="2"/>
    <n v="0.2"/>
    <n v="22.529599999999995"/>
  </r>
  <r>
    <n v="2753"/>
    <s v="CA-2012-155306"/>
    <x v="1"/>
    <x v="786"/>
    <d v="2012-04-21T00:00:00"/>
    <s v="Standard Class"/>
    <s v="GA-14515"/>
    <s v="George Ashbrook"/>
    <s v="Consumer"/>
    <s v="United States"/>
    <s v="San Francisco"/>
    <s v="California"/>
    <n v="94122"/>
    <s v="West"/>
    <s v="OFF-AR-10003251"/>
    <s v="Office Supplies"/>
    <s v="Art"/>
    <s v="Prang Drawing Pencil Set"/>
    <n v="5.56"/>
    <n v="2"/>
    <n v="0"/>
    <n v="2.2239999999999998"/>
  </r>
  <r>
    <n v="2754"/>
    <s v="CA-2012-155306"/>
    <x v="1"/>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2-155306"/>
    <x v="1"/>
    <x v="786"/>
    <d v="2012-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2-155306"/>
    <x v="1"/>
    <x v="786"/>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2-155306"/>
    <x v="1"/>
    <x v="786"/>
    <d v="2012-04-21T00:00:00"/>
    <s v="Standard Class"/>
    <s v="GA-14515"/>
    <s v="George Ashbrook"/>
    <s v="Consumer"/>
    <s v="United States"/>
    <s v="San Francisco"/>
    <s v="California"/>
    <n v="94122"/>
    <s v="West"/>
    <s v="OFF-PA-10001184"/>
    <s v="Office Supplies"/>
    <s v="Paper"/>
    <s v="Xerox 1903"/>
    <n v="11.96"/>
    <n v="2"/>
    <n v="0"/>
    <n v="5.8604000000000003"/>
  </r>
  <r>
    <n v="2758"/>
    <s v="CA-2013-127775"/>
    <x v="0"/>
    <x v="725"/>
    <d v="2013-06-14T00:00:00"/>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3-146171"/>
    <x v="0"/>
    <x v="21"/>
    <d v="2013-03-16T00:00:00"/>
    <s v="Standard Class"/>
    <s v="JP-16135"/>
    <s v="Julie Prescott"/>
    <s v="Home Office"/>
    <s v="United States"/>
    <s v="Columbus"/>
    <s v="Georgia"/>
    <n v="31907"/>
    <s v="South"/>
    <s v="FUR-FU-10004270"/>
    <s v="Furniture"/>
    <s v="Furnishings"/>
    <s v="Executive Impressions 13&quot; Clairmont Wall Clock"/>
    <n v="76.92"/>
    <n v="4"/>
    <n v="0"/>
    <n v="31.537200000000006"/>
  </r>
  <r>
    <n v="2760"/>
    <s v="CA-2013-146171"/>
    <x v="0"/>
    <x v="21"/>
    <d v="2013-03-16T00:00:00"/>
    <s v="Standard Class"/>
    <s v="JP-16135"/>
    <s v="Julie Prescott"/>
    <s v="Home Office"/>
    <s v="United States"/>
    <s v="Columbus"/>
    <s v="Georgia"/>
    <n v="31907"/>
    <s v="South"/>
    <s v="OFF-ST-10001526"/>
    <s v="Office Supplies"/>
    <s v="Storage"/>
    <s v="Iceberg Mobile Mega Data/Printer Cart "/>
    <n v="481.32"/>
    <n v="4"/>
    <n v="0"/>
    <n v="125.14319999999998"/>
  </r>
  <r>
    <n v="2761"/>
    <s v="CA-2011-129574"/>
    <x v="2"/>
    <x v="542"/>
    <d v="2011-05-29T00:00:00"/>
    <s v="First Class"/>
    <s v="Dp-13240"/>
    <s v="Dean percer"/>
    <s v="Home Office"/>
    <s v="United States"/>
    <s v="Murray"/>
    <s v="Utah"/>
    <n v="84107"/>
    <s v="West"/>
    <s v="OFF-PA-10002893"/>
    <s v="Office Supplies"/>
    <s v="Paper"/>
    <s v="Wirebound Service Call Books, 5 1/2&quot; x 4&quot;"/>
    <n v="48.4"/>
    <n v="5"/>
    <n v="0"/>
    <n v="23.231999999999999"/>
  </r>
  <r>
    <n v="2762"/>
    <s v="CA-2014-126536"/>
    <x v="3"/>
    <x v="386"/>
    <d v="2014-10-15T00:00:00"/>
    <s v="First Class"/>
    <s v="NK-18490"/>
    <s v="Neil Knudson"/>
    <s v="Home Office"/>
    <s v="United States"/>
    <s v="San Francisco"/>
    <s v="California"/>
    <n v="94110"/>
    <s v="West"/>
    <s v="TEC-AC-10003709"/>
    <s v="Technology"/>
    <s v="Accessories"/>
    <s v="Maxell 4.7GB DVD-R 5/Pack"/>
    <n v="0.99"/>
    <n v="1"/>
    <n v="0"/>
    <n v="0.4356000000000001"/>
  </r>
  <r>
    <n v="2763"/>
    <s v="CA-2014-126536"/>
    <x v="3"/>
    <x v="386"/>
    <d v="2014-10-15T00:00:00"/>
    <s v="First Class"/>
    <s v="NK-18490"/>
    <s v="Neil Knudson"/>
    <s v="Home Office"/>
    <s v="United States"/>
    <s v="San Francisco"/>
    <s v="California"/>
    <n v="94110"/>
    <s v="West"/>
    <s v="OFF-BI-10001191"/>
    <s v="Office Supplies"/>
    <s v="Binders"/>
    <s v="Canvas Sectional Post Binders"/>
    <n v="101.84"/>
    <n v="5"/>
    <n v="0.2"/>
    <n v="36.917000000000002"/>
  </r>
  <r>
    <n v="2764"/>
    <s v="CA-2014-165757"/>
    <x v="3"/>
    <x v="738"/>
    <d v="2014-06-29T00:00:00"/>
    <s v="Standard Class"/>
    <s v="PL-18925"/>
    <s v="Paul Lucas"/>
    <s v="Home Office"/>
    <s v="United States"/>
    <s v="Philadelphia"/>
    <s v="Pennsylvania"/>
    <n v="19140"/>
    <s v="East"/>
    <s v="OFF-BI-10003166"/>
    <s v="Office Supplies"/>
    <s v="Binders"/>
    <s v="GBC Plasticlear Binding Covers"/>
    <n v="10.332000000000003"/>
    <n v="3"/>
    <n v="0.7"/>
    <n v="-7.5767999999999986"/>
  </r>
  <r>
    <n v="2765"/>
    <s v="CA-2014-165757"/>
    <x v="3"/>
    <x v="738"/>
    <d v="2014-06-29T00:00:00"/>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4-165757"/>
    <x v="3"/>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4-167752"/>
    <x v="3"/>
    <x v="787"/>
    <d v="2014-01-19T00:00:00"/>
    <s v="First Class"/>
    <s v="RW-19690"/>
    <s v="Robert Waldorf"/>
    <s v="Consumer"/>
    <s v="United States"/>
    <s v="Philadelphia"/>
    <s v="Pennsylvania"/>
    <n v="19134"/>
    <s v="East"/>
    <s v="OFF-AP-10000159"/>
    <s v="Office Supplies"/>
    <s v="Appliances"/>
    <s v="Belkin F9M820V08 8 Outlet Surge"/>
    <n v="34.384"/>
    <n v="1"/>
    <n v="0.2"/>
    <n v="3.8681999999999945"/>
  </r>
  <r>
    <n v="2768"/>
    <s v="CA-2014-167752"/>
    <x v="3"/>
    <x v="787"/>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2-122140"/>
    <x v="1"/>
    <x v="788"/>
    <d v="2012-04-07T00:00:00"/>
    <s v="Standard Class"/>
    <s v="MO-17950"/>
    <s v="Michael Oakman"/>
    <s v="Consumer"/>
    <s v="United States"/>
    <s v="Dallas"/>
    <s v="Texas"/>
    <n v="75220"/>
    <s v="Central"/>
    <s v="OFF-AP-10001242"/>
    <s v="Office Supplies"/>
    <s v="Appliances"/>
    <s v="APC 7 Outlet Network SurgeArrest Surge Protector"/>
    <n v="32.191999999999993"/>
    <n v="2"/>
    <n v="0.8"/>
    <n v="-80.48"/>
  </r>
  <r>
    <n v="2770"/>
    <s v="US-2012-122140"/>
    <x v="1"/>
    <x v="788"/>
    <d v="2012-04-07T00:00:00"/>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2-122140"/>
    <x v="1"/>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3-163986"/>
    <x v="0"/>
    <x v="323"/>
    <d v="2013-09-11T00:00:00"/>
    <s v="Standard Class"/>
    <s v="JJ-15445"/>
    <s v="Jennifer Jackson"/>
    <s v="Consumer"/>
    <s v="United States"/>
    <s v="Waukesha"/>
    <s v="Wisconsin"/>
    <n v="53186"/>
    <s v="Central"/>
    <s v="OFF-ST-10000918"/>
    <s v="Office Supplies"/>
    <s v="Storage"/>
    <s v="Crate-A-Files"/>
    <n v="54.5"/>
    <n v="5"/>
    <n v="0"/>
    <n v="14.169999999999998"/>
  </r>
  <r>
    <n v="2773"/>
    <s v="CA-2014-158967"/>
    <x v="3"/>
    <x v="389"/>
    <d v="2014-12-13T00:00:00"/>
    <s v="First Class"/>
    <s v="BT-11680"/>
    <s v="Brian Thompson"/>
    <s v="Consumer"/>
    <s v="United States"/>
    <s v="Fort Lauderdale"/>
    <s v="Florida"/>
    <n v="33311"/>
    <s v="South"/>
    <s v="FUR-FU-10001940"/>
    <s v="Furniture"/>
    <s v="Furnishings"/>
    <s v="Staples"/>
    <n v="19.103999999999999"/>
    <n v="3"/>
    <n v="0.2"/>
    <n v="5.7312000000000012"/>
  </r>
  <r>
    <n v="2774"/>
    <s v="CA-2013-131576"/>
    <x v="0"/>
    <x v="441"/>
    <d v="2013-11-27T00:00:00"/>
    <s v="Standard Class"/>
    <s v="RD-19585"/>
    <s v="Rob Dowd"/>
    <s v="Consumer"/>
    <s v="United States"/>
    <s v="Detroit"/>
    <s v="Michigan"/>
    <n v="48205"/>
    <s v="Central"/>
    <s v="OFF-BI-10002852"/>
    <s v="Office Supplies"/>
    <s v="Binders"/>
    <s v="Ibico Standard Transparent Covers"/>
    <n v="49.44"/>
    <n v="3"/>
    <n v="0"/>
    <n v="24.2256"/>
  </r>
  <r>
    <n v="2775"/>
    <s v="CA-2014-143455"/>
    <x v="3"/>
    <x v="343"/>
    <d v="2014-11-19T00:00:00"/>
    <s v="Standard Class"/>
    <s v="ML-17755"/>
    <s v="Max Ludwig"/>
    <s v="Home Office"/>
    <s v="United States"/>
    <s v="Springfield"/>
    <s v="Ohio"/>
    <n v="45503"/>
    <s v="East"/>
    <s v="OFF-PA-10004451"/>
    <s v="Office Supplies"/>
    <s v="Paper"/>
    <s v="Xerox 222"/>
    <n v="10.368000000000002"/>
    <n v="2"/>
    <n v="0.2"/>
    <n v="3.6288"/>
  </r>
  <r>
    <n v="2776"/>
    <s v="CA-2013-144729"/>
    <x v="0"/>
    <x v="147"/>
    <d v="2013-10-26T00:00:00"/>
    <s v="Standard Class"/>
    <s v="JE-15745"/>
    <s v="Joel Eaton"/>
    <s v="Consumer"/>
    <s v="United States"/>
    <s v="San Diego"/>
    <s v="California"/>
    <n v="92037"/>
    <s v="West"/>
    <s v="OFF-ST-10004804"/>
    <s v="Office Supplies"/>
    <s v="Storage"/>
    <s v="Belkin 19&quot; Vented Equipment Shelf, Black"/>
    <n v="154.44"/>
    <n v="3"/>
    <n v="0"/>
    <n v="1.5444000000000031"/>
  </r>
  <r>
    <n v="2777"/>
    <s v="CA-2012-127019"/>
    <x v="1"/>
    <x v="37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2-138534"/>
    <x v="1"/>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4-108322"/>
    <x v="3"/>
    <x v="504"/>
    <d v="2014-05-06T00:00:00"/>
    <s v="Standard Class"/>
    <s v="SS-20140"/>
    <s v="Saphhira Shifley"/>
    <s v="Corporate"/>
    <s v="United States"/>
    <s v="Pompano Beach"/>
    <s v="Florida"/>
    <n v="33068"/>
    <s v="South"/>
    <s v="FUR-FU-10001935"/>
    <s v="Furniture"/>
    <s v="Furnishings"/>
    <s v="3M Hangers With Command Adhesive"/>
    <n v="23.680000000000003"/>
    <n v="8"/>
    <n v="0.2"/>
    <n v="6.216000000000002"/>
  </r>
  <r>
    <n v="2780"/>
    <s v="CA-2014-108322"/>
    <x v="3"/>
    <x v="504"/>
    <d v="2014-05-06T00:00:00"/>
    <s v="Standard Class"/>
    <s v="SS-20140"/>
    <s v="Saphhira Shifley"/>
    <s v="Corporate"/>
    <s v="United States"/>
    <s v="Pompano Beach"/>
    <s v="Florida"/>
    <n v="33068"/>
    <s v="South"/>
    <s v="TEC-AC-10003433"/>
    <s v="Technology"/>
    <s v="Accessories"/>
    <s v="Maxell 4.7GB DVD+R 5/Pack"/>
    <n v="2.3760000000000003"/>
    <n v="3"/>
    <n v="0.2"/>
    <n v="0.74249999999999994"/>
  </r>
  <r>
    <n v="2781"/>
    <s v="CA-2014-167668"/>
    <x v="3"/>
    <x v="636"/>
    <d v="2014-05-09T00:00:00"/>
    <s v="First Class"/>
    <s v="TC-21295"/>
    <s v="Toby Carlisle"/>
    <s v="Consumer"/>
    <s v="United States"/>
    <s v="New York City"/>
    <s v="New York"/>
    <n v="10035"/>
    <s v="East"/>
    <s v="OFF-LA-10004544"/>
    <s v="Office Supplies"/>
    <s v="Labels"/>
    <s v="Avery 505"/>
    <n v="59.2"/>
    <n v="4"/>
    <n v="0"/>
    <n v="29.6"/>
  </r>
  <r>
    <n v="2782"/>
    <s v="CA-2014-146724"/>
    <x v="3"/>
    <x v="225"/>
    <d v="2014-11-28T00:00:00"/>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3-139878"/>
    <x v="0"/>
    <x v="583"/>
    <d v="2013-11-17T00:00:00"/>
    <s v="Standard Class"/>
    <s v="LD-17005"/>
    <s v="Lisa DeCherney"/>
    <s v="Consumer"/>
    <s v="United States"/>
    <s v="Detroit"/>
    <s v="Michigan"/>
    <n v="48234"/>
    <s v="Central"/>
    <s v="TEC-PH-10001336"/>
    <s v="Technology"/>
    <s v="Phones"/>
    <s v="Digium D40 VoIP phone"/>
    <n v="257.98"/>
    <n v="2"/>
    <n v="0"/>
    <n v="74.8142"/>
  </r>
  <r>
    <n v="2784"/>
    <s v="US-2013-106677"/>
    <x v="0"/>
    <x v="732"/>
    <d v="2013-11-11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3-116974"/>
    <x v="0"/>
    <x v="790"/>
    <d v="2013-10-16T00:00:00"/>
    <s v="Standard Class"/>
    <s v="MP-17965"/>
    <s v="Michael Paige"/>
    <s v="Corporate"/>
    <s v="United States"/>
    <s v="Troy"/>
    <s v="Ohio"/>
    <n v="45373"/>
    <s v="East"/>
    <s v="TEC-PH-10004897"/>
    <s v="Technology"/>
    <s v="Phones"/>
    <s v="Mediabridge Sport Armband iPhone 5s"/>
    <n v="23.975999999999999"/>
    <n v="4"/>
    <n v="0.4"/>
    <n v="-15.584400000000002"/>
  </r>
  <r>
    <n v="2786"/>
    <s v="CA-2012-149972"/>
    <x v="1"/>
    <x v="481"/>
    <d v="2012-09-23T00:00:00"/>
    <s v="First Class"/>
    <s v="CD-12790"/>
    <s v="Cynthia Delaney"/>
    <s v="Home Office"/>
    <s v="United States"/>
    <s v="Los Angeles"/>
    <s v="California"/>
    <n v="90036"/>
    <s v="West"/>
    <s v="FUR-CH-10004997"/>
    <s v="Furniture"/>
    <s v="Chairs"/>
    <s v="Hon Every-Day Series Multi-Task Chairs"/>
    <n v="601.53599999999994"/>
    <n v="4"/>
    <n v="0.2"/>
    <n v="0"/>
  </r>
  <r>
    <n v="2787"/>
    <s v="CA-2012-149972"/>
    <x v="1"/>
    <x v="481"/>
    <d v="2012-09-23T00:00:00"/>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1-117744"/>
    <x v="2"/>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1-117744"/>
    <x v="2"/>
    <x v="266"/>
    <d v="2011-12-06T00:00:00"/>
    <s v="Standard Class"/>
    <s v="MD-17860"/>
    <s v="Michael Dominguez"/>
    <s v="Corporate"/>
    <s v="United States"/>
    <s v="Corpus Christi"/>
    <s v="Texas"/>
    <n v="78415"/>
    <s v="Central"/>
    <s v="OFF-AR-10000940"/>
    <s v="Office Supplies"/>
    <s v="Art"/>
    <s v="Newell 343"/>
    <n v="16.463999999999999"/>
    <n v="7"/>
    <n v="0.2"/>
    <n v="1.4406000000000008"/>
  </r>
  <r>
    <n v="2790"/>
    <s v="US-2011-117744"/>
    <x v="2"/>
    <x v="266"/>
    <d v="2011-12-06T00:00:00"/>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1-125514"/>
    <x v="2"/>
    <x v="158"/>
    <d v="2011-09-22T00:00:00"/>
    <s v="First Class"/>
    <s v="BM-11650"/>
    <s v="Brian Moss"/>
    <s v="Corporate"/>
    <s v="United States"/>
    <s v="Omaha"/>
    <s v="Nebraska"/>
    <n v="68104"/>
    <s v="Central"/>
    <s v="OFF-AP-10000358"/>
    <s v="Office Supplies"/>
    <s v="Appliances"/>
    <s v="Fellowes Basic Home/Office Series Surge Protectors"/>
    <n v="25.96"/>
    <n v="2"/>
    <n v="0"/>
    <n v="7.5283999999999978"/>
  </r>
  <r>
    <n v="2792"/>
    <s v="CA-2011-125514"/>
    <x v="2"/>
    <x v="15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1-125514"/>
    <x v="2"/>
    <x v="158"/>
    <d v="2011-09-22T00:00:00"/>
    <s v="First Class"/>
    <s v="BM-11650"/>
    <s v="Brian Moss"/>
    <s v="Corporate"/>
    <s v="United States"/>
    <s v="Omaha"/>
    <s v="Nebraska"/>
    <n v="68104"/>
    <s v="Central"/>
    <s v="OFF-PA-10000029"/>
    <s v="Office Supplies"/>
    <s v="Paper"/>
    <s v="Xerox 224"/>
    <n v="6.48"/>
    <n v="1"/>
    <n v="0"/>
    <n v="3.1104000000000003"/>
  </r>
  <r>
    <n v="2794"/>
    <s v="CA-2011-154599"/>
    <x v="2"/>
    <x v="791"/>
    <d v="2011-04-17T00:00:00"/>
    <s v="Standard Class"/>
    <s v="KN-16450"/>
    <s v="Kean Nguyen"/>
    <s v="Corporate"/>
    <s v="United States"/>
    <s v="Redondo Beach"/>
    <s v="California"/>
    <n v="90278"/>
    <s v="West"/>
    <s v="TEC-PH-10001557"/>
    <s v="Technology"/>
    <s v="Phones"/>
    <s v="Pyle PMP37LED"/>
    <n v="1075.088"/>
    <n v="14"/>
    <n v="0.2"/>
    <n v="94.070199999999943"/>
  </r>
  <r>
    <n v="2795"/>
    <s v="CA-2011-154599"/>
    <x v="2"/>
    <x v="791"/>
    <d v="2011-04-17T00:00:00"/>
    <s v="Standard Class"/>
    <s v="KN-16450"/>
    <s v="Kean Nguyen"/>
    <s v="Corporate"/>
    <s v="United States"/>
    <s v="Redondo Beach"/>
    <s v="California"/>
    <n v="90278"/>
    <s v="West"/>
    <s v="TEC-PH-10000576"/>
    <s v="Technology"/>
    <s v="Phones"/>
    <s v="AT&amp;T 1080 Corded phone"/>
    <n v="438.36800000000005"/>
    <n v="4"/>
    <n v="0.2"/>
    <n v="38.357200000000006"/>
  </r>
  <r>
    <n v="2796"/>
    <s v="CA-2011-154599"/>
    <x v="2"/>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1-154599"/>
    <x v="2"/>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4-158743"/>
    <x v="3"/>
    <x v="179"/>
    <d v="2014-10-28T00:00:00"/>
    <s v="Standard Class"/>
    <s v="IG-15085"/>
    <s v="Ivan Gibson"/>
    <s v="Consumer"/>
    <s v="United States"/>
    <s v="Little Rock"/>
    <s v="Arkansas"/>
    <n v="72209"/>
    <s v="South"/>
    <s v="OFF-AR-10002257"/>
    <s v="Office Supplies"/>
    <s v="Art"/>
    <s v="Eldon Spacemaker Box, Quick-Snap Lid, Clear"/>
    <n v="13.36"/>
    <n v="4"/>
    <n v="0"/>
    <n v="4.1415999999999986"/>
  </r>
  <r>
    <n v="2799"/>
    <s v="CA-2014-158743"/>
    <x v="3"/>
    <x v="179"/>
    <d v="2014-10-28T00:00:00"/>
    <s v="Standard Class"/>
    <s v="IG-15085"/>
    <s v="Ivan Gibson"/>
    <s v="Consumer"/>
    <s v="United States"/>
    <s v="Little Rock"/>
    <s v="Arkansas"/>
    <n v="72209"/>
    <s v="South"/>
    <s v="OFF-PA-10001019"/>
    <s v="Office Supplies"/>
    <s v="Paper"/>
    <s v="Xerox 1884"/>
    <n v="39.96"/>
    <n v="2"/>
    <n v="0"/>
    <n v="18.781199999999998"/>
  </r>
  <r>
    <n v="2800"/>
    <s v="CA-2014-158743"/>
    <x v="3"/>
    <x v="179"/>
    <d v="2014-10-28T00:00:00"/>
    <s v="Standard Class"/>
    <s v="IG-15085"/>
    <s v="Ivan Gibson"/>
    <s v="Consumer"/>
    <s v="United States"/>
    <s v="Little Rock"/>
    <s v="Arkansas"/>
    <n v="72209"/>
    <s v="South"/>
    <s v="OFF-BI-10003364"/>
    <s v="Office Supplies"/>
    <s v="Binders"/>
    <s v="Binding Machine Supplies"/>
    <n v="145.85000000000002"/>
    <n v="5"/>
    <n v="0"/>
    <n v="70.007999999999996"/>
  </r>
  <r>
    <n v="2801"/>
    <s v="CA-2013-153318"/>
    <x v="0"/>
    <x v="792"/>
    <d v="2013-10-29T00:00:00"/>
    <s v="First Class"/>
    <s v="JS-15595"/>
    <s v="Jill Stevenson"/>
    <s v="Corporate"/>
    <s v="United States"/>
    <s v="Miami"/>
    <s v="Florida"/>
    <n v="33180"/>
    <s v="South"/>
    <s v="TEC-PH-10000984"/>
    <s v="Technology"/>
    <s v="Phones"/>
    <s v="Panasonic KX-TG9471B"/>
    <n v="783.96000000000015"/>
    <n v="5"/>
    <n v="0.2"/>
    <n v="78.396000000000043"/>
  </r>
  <r>
    <n v="2802"/>
    <s v="US-2012-110163"/>
    <x v="1"/>
    <x v="549"/>
    <d v="2012-11-04T00:00:00"/>
    <s v="First Class"/>
    <s v="GA-14725"/>
    <s v="Guy Armstrong"/>
    <s v="Consumer"/>
    <s v="United States"/>
    <s v="Salem"/>
    <s v="Oregon"/>
    <n v="97301"/>
    <s v="West"/>
    <s v="OFF-AR-10001683"/>
    <s v="Office Supplies"/>
    <s v="Art"/>
    <s v="Lumber Crayons"/>
    <n v="7.88"/>
    <n v="1"/>
    <n v="0.2"/>
    <n v="1.7730000000000004"/>
  </r>
  <r>
    <n v="2803"/>
    <s v="CA-2014-143329"/>
    <x v="3"/>
    <x v="132"/>
    <d v="2014-11-09T00:00:00"/>
    <s v="Standard Class"/>
    <s v="DL-13330"/>
    <s v="Denise Leinenbach"/>
    <s v="Consumer"/>
    <s v="United States"/>
    <s v="Las Cruces"/>
    <s v="New Mexico"/>
    <n v="88001"/>
    <s v="West"/>
    <s v="FUR-FU-10000629"/>
    <s v="Furniture"/>
    <s v="Furnishings"/>
    <s v="9-3/4 Diameter Round Wall Clock"/>
    <n v="41.37"/>
    <n v="3"/>
    <n v="0"/>
    <n v="17.375399999999999"/>
  </r>
  <r>
    <n v="2804"/>
    <s v="CA-2012-159380"/>
    <x v="1"/>
    <x v="793"/>
    <d v="2012-05-16T00:00:00"/>
    <s v="Standard Class"/>
    <s v="CS-12505"/>
    <s v="Cindy Stewart"/>
    <s v="Consumer"/>
    <s v="United States"/>
    <s v="San Francisco"/>
    <s v="California"/>
    <n v="94122"/>
    <s v="West"/>
    <s v="OFF-PA-10003893"/>
    <s v="Office Supplies"/>
    <s v="Paper"/>
    <s v="Xerox 1962"/>
    <n v="12.84"/>
    <n v="3"/>
    <n v="0"/>
    <n v="5.7779999999999987"/>
  </r>
  <r>
    <n v="2805"/>
    <s v="CA-2012-159380"/>
    <x v="1"/>
    <x v="793"/>
    <d v="2012-05-16T00:00:00"/>
    <s v="Standard Class"/>
    <s v="CS-12505"/>
    <s v="Cindy Stewart"/>
    <s v="Consumer"/>
    <s v="United States"/>
    <s v="San Francisco"/>
    <s v="California"/>
    <n v="94122"/>
    <s v="West"/>
    <s v="OFF-PA-10004239"/>
    <s v="Office Supplies"/>
    <s v="Paper"/>
    <s v="Xerox 1953"/>
    <n v="25.68"/>
    <n v="6"/>
    <n v="0"/>
    <n v="11.555999999999997"/>
  </r>
  <r>
    <n v="2806"/>
    <s v="CA-2012-122623"/>
    <x v="1"/>
    <x v="67"/>
    <d v="2012-09-11T00:00:00"/>
    <s v="Standard Class"/>
    <s v="CC-12145"/>
    <s v="Charles Crestani"/>
    <s v="Consumer"/>
    <s v="United States"/>
    <s v="El Paso"/>
    <s v="Texas"/>
    <n v="79907"/>
    <s v="Central"/>
    <s v="FUR-CH-10000553"/>
    <s v="Furniture"/>
    <s v="Chairs"/>
    <s v="Metal Folding Chairs, Beige, 4/Carton"/>
    <n v="47.515999999999991"/>
    <n v="2"/>
    <n v="0.3"/>
    <n v="-2.0364000000000004"/>
  </r>
  <r>
    <n v="2807"/>
    <s v="CA-2012-148635"/>
    <x v="1"/>
    <x v="395"/>
    <d v="2012-07-27T00:00:00"/>
    <s v="Second Class"/>
    <s v="MH-18025"/>
    <s v="Michelle Huthwaite"/>
    <s v="Consumer"/>
    <s v="United States"/>
    <s v="Seattle"/>
    <s v="Washington"/>
    <n v="98115"/>
    <s v="West"/>
    <s v="OFF-FA-10004395"/>
    <s v="Office Supplies"/>
    <s v="Fasteners"/>
    <s v="Plymouth Boxed Rubber Bands by Plymouth"/>
    <n v="9.42"/>
    <n v="2"/>
    <n v="0"/>
    <n v="0.47100000000000009"/>
  </r>
  <r>
    <n v="2808"/>
    <s v="CA-2012-148635"/>
    <x v="1"/>
    <x v="395"/>
    <d v="2012-07-27T00:00:00"/>
    <s v="Second Class"/>
    <s v="MH-18025"/>
    <s v="Michelle Huthwaite"/>
    <s v="Consumer"/>
    <s v="United States"/>
    <s v="Seattle"/>
    <s v="Washington"/>
    <n v="98115"/>
    <s v="West"/>
    <s v="OFF-PA-10004782"/>
    <s v="Office Supplies"/>
    <s v="Paper"/>
    <s v="Xerox 228"/>
    <n v="12.96"/>
    <n v="2"/>
    <n v="0"/>
    <n v="6.2208000000000006"/>
  </r>
  <r>
    <n v="2809"/>
    <s v="CA-2012-148635"/>
    <x v="1"/>
    <x v="395"/>
    <d v="2012-07-27T00:00:00"/>
    <s v="Second Class"/>
    <s v="MH-18025"/>
    <s v="Michelle Huthwaite"/>
    <s v="Consumer"/>
    <s v="United States"/>
    <s v="Seattle"/>
    <s v="Washington"/>
    <n v="98115"/>
    <s v="West"/>
    <s v="FUR-BO-10002213"/>
    <s v="Furniture"/>
    <s v="Bookcases"/>
    <s v="Sauder Forest Hills Library, Woodland Oak Finish"/>
    <n v="704.9"/>
    <n v="5"/>
    <n v="0"/>
    <n v="56.392000000000024"/>
  </r>
  <r>
    <n v="2810"/>
    <s v="CA-2012-148635"/>
    <x v="1"/>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s v="Wisconsin"/>
    <n v="53209"/>
    <s v="Central"/>
    <s v="OFF-PA-10000157"/>
    <s v="Office Supplies"/>
    <s v="Paper"/>
    <s v="Xerox 191"/>
    <n v="179.82"/>
    <n v="9"/>
    <n v="0"/>
    <n v="84.5154"/>
  </r>
  <r>
    <n v="2812"/>
    <s v="CA-2012-135685"/>
    <x v="1"/>
    <x v="547"/>
    <d v="2012-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2-135685"/>
    <x v="1"/>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2-135685"/>
    <x v="1"/>
    <x v="547"/>
    <d v="2012-11-18T00:00:00"/>
    <s v="Second Class"/>
    <s v="MP-18175"/>
    <s v="Mike Pelletier"/>
    <s v="Home Office"/>
    <s v="United States"/>
    <s v="Milwaukee"/>
    <s v="Wisconsin"/>
    <n v="53209"/>
    <s v="Central"/>
    <s v="TEC-AC-10004145"/>
    <s v="Technology"/>
    <s v="Accessories"/>
    <s v="Logitech diNovo Edge Keyboard"/>
    <n v="999.96"/>
    <n v="4"/>
    <n v="0"/>
    <n v="229.99080000000004"/>
  </r>
  <r>
    <n v="2815"/>
    <s v="CA-2012-135685"/>
    <x v="1"/>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2-104626"/>
    <x v="1"/>
    <x v="135"/>
    <d v="2012-09-08T00:00:00"/>
    <s v="Standard Class"/>
    <s v="DR-12940"/>
    <s v="Daniel Raglin"/>
    <s v="Home Office"/>
    <s v="United States"/>
    <s v="Franklin"/>
    <s v="Massachusetts"/>
    <n v="2038"/>
    <s v="East"/>
    <s v="OFF-BI-10001510"/>
    <s v="Office Supplies"/>
    <s v="Binders"/>
    <s v="Deluxe Heavy-Duty Vinyl Round Ring Binder"/>
    <n v="114.60000000000001"/>
    <n v="5"/>
    <n v="0"/>
    <n v="51.57"/>
  </r>
  <r>
    <n v="2817"/>
    <s v="CA-2012-104626"/>
    <x v="1"/>
    <x v="135"/>
    <d v="2012-09-08T00:00:00"/>
    <s v="Standard Class"/>
    <s v="DR-12940"/>
    <s v="Daniel Raglin"/>
    <s v="Home Office"/>
    <s v="United States"/>
    <s v="Franklin"/>
    <s v="Massachusetts"/>
    <n v="2038"/>
    <s v="East"/>
    <s v="FUR-CH-10003817"/>
    <s v="Furniture"/>
    <s v="Chairs"/>
    <s v="Global Value Steno Chair, Gray"/>
    <n v="60.74"/>
    <n v="1"/>
    <n v="0"/>
    <n v="15.185000000000002"/>
  </r>
  <r>
    <n v="2818"/>
    <s v="CA-2012-104626"/>
    <x v="1"/>
    <x v="135"/>
    <d v="2012-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2-104626"/>
    <x v="1"/>
    <x v="135"/>
    <d v="2012-09-08T00:00:00"/>
    <s v="Standard Class"/>
    <s v="DR-12940"/>
    <s v="Daniel Raglin"/>
    <s v="Home Office"/>
    <s v="United States"/>
    <s v="Franklin"/>
    <s v="Massachusetts"/>
    <n v="2038"/>
    <s v="East"/>
    <s v="OFF-ST-10003208"/>
    <s v="Office Supplies"/>
    <s v="Storage"/>
    <s v="Adjustable Depth Letter/Legal Cart"/>
    <n v="1088.76"/>
    <n v="6"/>
    <n v="0"/>
    <n v="315.74039999999985"/>
  </r>
  <r>
    <n v="2820"/>
    <s v="CA-2013-160500"/>
    <x v="0"/>
    <x v="465"/>
    <d v="2013-05-09T00:00:00"/>
    <s v="First Class"/>
    <s v="DM-13015"/>
    <s v="Darrin Martin"/>
    <s v="Consumer"/>
    <s v="United States"/>
    <s v="Encinitas"/>
    <s v="California"/>
    <n v="92024"/>
    <s v="West"/>
    <s v="OFF-BI-10003784"/>
    <s v="Office Supplies"/>
    <s v="Binders"/>
    <s v="Computer Printout Index Tabs"/>
    <n v="6.7200000000000006"/>
    <n v="5"/>
    <n v="0.2"/>
    <n v="2.351999999999999"/>
  </r>
  <r>
    <n v="2821"/>
    <s v="CA-2013-160500"/>
    <x v="0"/>
    <x v="465"/>
    <d v="2013-05-09T00:00:00"/>
    <s v="First Class"/>
    <s v="DM-13015"/>
    <s v="Darrin Martin"/>
    <s v="Consumer"/>
    <s v="United States"/>
    <s v="Encinitas"/>
    <s v="California"/>
    <n v="92024"/>
    <s v="West"/>
    <s v="FUR-TA-10003748"/>
    <s v="Furniture"/>
    <s v="Tables"/>
    <s v="Bevis 36 x 72 Conference Tables"/>
    <n v="298.77600000000001"/>
    <n v="3"/>
    <n v="0.2"/>
    <n v="7.4693999999999932"/>
  </r>
  <r>
    <n v="2822"/>
    <s v="CA-2014-100202"/>
    <x v="3"/>
    <x v="413"/>
    <d v="2014-01-06T00:00:00"/>
    <s v="Standard Class"/>
    <s v="BD-11620"/>
    <s v="Brian DeCherney"/>
    <s v="Consumer"/>
    <s v="United States"/>
    <s v="Anaheim"/>
    <s v="California"/>
    <n v="92804"/>
    <s v="West"/>
    <s v="TEC-PH-10002563"/>
    <s v="Technology"/>
    <s v="Phones"/>
    <s v="Adtran 1202752G1"/>
    <n v="302.37599999999998"/>
    <n v="3"/>
    <n v="0.2"/>
    <n v="22.678200000000018"/>
  </r>
  <r>
    <n v="2823"/>
    <s v="CA-2014-131016"/>
    <x v="3"/>
    <x v="65"/>
    <d v="2014-09-21T00:00:00"/>
    <s v="First Class"/>
    <s v="DC-12850"/>
    <s v="Dan Campbell"/>
    <s v="Consumer"/>
    <s v="United States"/>
    <s v="Arlington"/>
    <s v="Texas"/>
    <n v="76017"/>
    <s v="Central"/>
    <s v="OFF-AR-10000122"/>
    <s v="Office Supplies"/>
    <s v="Art"/>
    <s v="Newell 314"/>
    <n v="8.9280000000000008"/>
    <n v="2"/>
    <n v="0.2"/>
    <n v="0.55799999999999894"/>
  </r>
  <r>
    <n v="2824"/>
    <s v="CA-2014-131016"/>
    <x v="3"/>
    <x v="65"/>
    <d v="2014-09-21T00:00:00"/>
    <s v="First Class"/>
    <s v="DC-12850"/>
    <s v="Dan Campbell"/>
    <s v="Consumer"/>
    <s v="United States"/>
    <s v="Arlington"/>
    <s v="Texas"/>
    <n v="76017"/>
    <s v="Central"/>
    <s v="OFF-ST-10000352"/>
    <s v="Office Supplies"/>
    <s v="Storage"/>
    <s v="Acco Perma 2700 Stacking Storage Drawers"/>
    <n v="47.584000000000003"/>
    <n v="2"/>
    <n v="0.2"/>
    <n v="-2.9739999999999966"/>
  </r>
  <r>
    <n v="2825"/>
    <s v="US-2011-112914"/>
    <x v="2"/>
    <x v="794"/>
    <d v="2011-09-30T00:00:00"/>
    <s v="Standard Class"/>
    <s v="MT-18070"/>
    <s v="Michelle Tran"/>
    <s v="Home Office"/>
    <s v="United States"/>
    <s v="Houston"/>
    <s v="Texas"/>
    <n v="77041"/>
    <s v="Central"/>
    <s v="OFF-PA-10003270"/>
    <s v="Office Supplies"/>
    <s v="Paper"/>
    <s v="Xerox 1954"/>
    <n v="33.792000000000002"/>
    <n v="8"/>
    <n v="0.2"/>
    <n v="10.559999999999999"/>
  </r>
  <r>
    <n v="2826"/>
    <s v="US-2011-112914"/>
    <x v="2"/>
    <x v="794"/>
    <d v="2011-09-30T00:00:00"/>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1-112914"/>
    <x v="2"/>
    <x v="794"/>
    <d v="2011-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1-112914"/>
    <x v="2"/>
    <x v="794"/>
    <d v="2011-09-30T00:00:00"/>
    <s v="Standard Class"/>
    <s v="MT-18070"/>
    <s v="Michelle Tran"/>
    <s v="Home Office"/>
    <s v="United States"/>
    <s v="Houston"/>
    <s v="Texas"/>
    <n v="77041"/>
    <s v="Central"/>
    <s v="OFF-EN-10001509"/>
    <s v="Office Supplies"/>
    <s v="Envelopes"/>
    <s v="Poly String Tie Envelopes"/>
    <n v="3.2640000000000002"/>
    <n v="2"/>
    <n v="0.2"/>
    <n v="1.1015999999999997"/>
  </r>
  <r>
    <n v="2829"/>
    <s v="CA-2013-124149"/>
    <x v="0"/>
    <x v="131"/>
    <d v="2013-04-27T00:00:00"/>
    <s v="First Class"/>
    <s v="MJ-17740"/>
    <s v="Max Jones"/>
    <s v="Consumer"/>
    <s v="United States"/>
    <s v="Lancaster"/>
    <s v="Ohio"/>
    <n v="43130"/>
    <s v="East"/>
    <s v="OFF-PA-10002421"/>
    <s v="Office Supplies"/>
    <s v="Paper"/>
    <s v="Embossed Ink Jet Note Cards"/>
    <n v="108.33600000000001"/>
    <n v="6"/>
    <n v="0.2"/>
    <n v="37.917599999999993"/>
  </r>
  <r>
    <n v="2830"/>
    <s v="CA-2013-124149"/>
    <x v="0"/>
    <x v="131"/>
    <d v="2013-04-27T00:00:00"/>
    <s v="First Class"/>
    <s v="MJ-17740"/>
    <s v="Max Jones"/>
    <s v="Consumer"/>
    <s v="United States"/>
    <s v="Lancaster"/>
    <s v="Ohio"/>
    <n v="43130"/>
    <s v="East"/>
    <s v="OFF-ST-10000760"/>
    <s v="Office Supplies"/>
    <s v="Storage"/>
    <s v="Eldon Fold 'N Roll Cart System"/>
    <n v="55.92"/>
    <n v="5"/>
    <n v="0.2"/>
    <n v="6.2910000000000004"/>
  </r>
  <r>
    <n v="2831"/>
    <s v="CA-2013-124149"/>
    <x v="0"/>
    <x v="131"/>
    <d v="2013-04-27T00:00:00"/>
    <s v="First Class"/>
    <s v="MJ-17740"/>
    <s v="Max Jones"/>
    <s v="Consumer"/>
    <s v="United States"/>
    <s v="Lancaster"/>
    <s v="Ohio"/>
    <n v="43130"/>
    <s v="East"/>
    <s v="OFF-PA-10002923"/>
    <s v="Office Supplies"/>
    <s v="Paper"/>
    <s v="Xerox 1942"/>
    <n v="78.304000000000002"/>
    <n v="2"/>
    <n v="0.2"/>
    <n v="29.363999999999997"/>
  </r>
  <r>
    <n v="2832"/>
    <s v="CA-2011-148915"/>
    <x v="2"/>
    <x v="301"/>
    <d v="2011-11-05T00:00:00"/>
    <s v="Standard Class"/>
    <s v="ND-18370"/>
    <s v="Natalie DeCherney"/>
    <s v="Consumer"/>
    <s v="United States"/>
    <s v="Portland"/>
    <s v="Oregon"/>
    <n v="97206"/>
    <s v="West"/>
    <s v="OFF-ST-10001128"/>
    <s v="Office Supplies"/>
    <s v="Storage"/>
    <s v="Carina Mini System Audio Rack, Model AR050B"/>
    <n v="443.92"/>
    <n v="5"/>
    <n v="0.2"/>
    <n v="-94.33299999999997"/>
  </r>
  <r>
    <n v="2833"/>
    <s v="CA-2011-148915"/>
    <x v="2"/>
    <x v="301"/>
    <d v="2011-11-05T00:00:00"/>
    <s v="Standard Class"/>
    <s v="ND-18370"/>
    <s v="Natalie DeCherney"/>
    <s v="Consumer"/>
    <s v="United States"/>
    <s v="Portland"/>
    <s v="Oregon"/>
    <n v="97206"/>
    <s v="West"/>
    <s v="TEC-PH-10000673"/>
    <s v="Technology"/>
    <s v="Phones"/>
    <s v="Plantronics Voyager Pro HD - Bluetooth Headset"/>
    <n v="155.976"/>
    <n v="3"/>
    <n v="0.2"/>
    <n v="54.5916"/>
  </r>
  <r>
    <n v="2834"/>
    <s v="CA-2014-134649"/>
    <x v="3"/>
    <x v="795"/>
    <d v="2014-02-01T00:00:00"/>
    <s v="Second Class"/>
    <s v="CA-11965"/>
    <s v="Carol Adams"/>
    <s v="Corporate"/>
    <s v="United States"/>
    <s v="Hoover"/>
    <s v="Alabama"/>
    <n v="35244"/>
    <s v="South"/>
    <s v="OFF-AR-10001547"/>
    <s v="Office Supplies"/>
    <s v="Art"/>
    <s v="Newell 311"/>
    <n v="15.469999999999999"/>
    <n v="7"/>
    <n v="0"/>
    <n v="4.1768999999999998"/>
  </r>
  <r>
    <n v="2835"/>
    <s v="CA-2014-134649"/>
    <x v="3"/>
    <x v="795"/>
    <d v="2014-02-01T00:00:00"/>
    <s v="Second Class"/>
    <s v="CA-11965"/>
    <s v="Carol Adams"/>
    <s v="Corporate"/>
    <s v="United States"/>
    <s v="Hoover"/>
    <s v="Alabama"/>
    <n v="35244"/>
    <s v="South"/>
    <s v="OFF-BI-10001890"/>
    <s v="Office Supplies"/>
    <s v="Binders"/>
    <s v="Avery Poly Binder Pockets"/>
    <n v="7.16"/>
    <n v="2"/>
    <n v="0"/>
    <n v="3.4367999999999999"/>
  </r>
  <r>
    <n v="2836"/>
    <s v="CA-2014-110842"/>
    <x v="3"/>
    <x v="343"/>
    <d v="2014-11-17T00:00:00"/>
    <s v="Standard Class"/>
    <s v="GA-14725"/>
    <s v="Guy Armstrong"/>
    <s v="Consumer"/>
    <s v="United States"/>
    <s v="Los Angeles"/>
    <s v="California"/>
    <n v="90036"/>
    <s v="West"/>
    <s v="OFF-AP-10003971"/>
    <s v="Office Supplies"/>
    <s v="Appliances"/>
    <s v="Belkin 6 Outlet Metallic Surge Strip"/>
    <n v="10.89"/>
    <n v="1"/>
    <n v="0"/>
    <n v="2.8314000000000004"/>
  </r>
  <r>
    <n v="2837"/>
    <s v="CA-2014-110842"/>
    <x v="3"/>
    <x v="343"/>
    <d v="2014-11-17T00:00:00"/>
    <s v="Standard Class"/>
    <s v="GA-14725"/>
    <s v="Guy Armstrong"/>
    <s v="Consumer"/>
    <s v="United States"/>
    <s v="Los Angeles"/>
    <s v="California"/>
    <n v="90036"/>
    <s v="West"/>
    <s v="OFF-PA-10000520"/>
    <s v="Office Supplies"/>
    <s v="Paper"/>
    <s v="Xerox 201"/>
    <n v="19.440000000000001"/>
    <n v="3"/>
    <n v="0"/>
    <n v="9.3312000000000008"/>
  </r>
  <r>
    <n v="2838"/>
    <s v="CA-2014-110842"/>
    <x v="3"/>
    <x v="343"/>
    <d v="2014-11-17T00:00:00"/>
    <s v="Standard Class"/>
    <s v="GA-14725"/>
    <s v="Guy Armstrong"/>
    <s v="Consumer"/>
    <s v="United States"/>
    <s v="Los Angeles"/>
    <s v="California"/>
    <n v="90036"/>
    <s v="West"/>
    <s v="OFF-BI-10000977"/>
    <s v="Office Supplies"/>
    <s v="Binders"/>
    <s v="Ibico Plastic Spiral Binding Combs"/>
    <n v="121.6"/>
    <n v="5"/>
    <n v="0.2"/>
    <n v="39.519999999999989"/>
  </r>
  <r>
    <n v="2839"/>
    <s v="CA-2013-147368"/>
    <x v="0"/>
    <x v="632"/>
    <d v="2013-06-13T00:00:00"/>
    <s v="First Class"/>
    <s v="TC-21295"/>
    <s v="Toby Carlisle"/>
    <s v="Consumer"/>
    <s v="United States"/>
    <s v="Tallahassee"/>
    <s v="Florida"/>
    <n v="32303"/>
    <s v="South"/>
    <s v="TEC-MA-10002178"/>
    <s v="Technology"/>
    <s v="Machines"/>
    <s v="Cisco CP-7937G Unified IP Conference Station Phone"/>
    <n v="695.7"/>
    <n v="2"/>
    <n v="0.5"/>
    <n v="-27.827999999999975"/>
  </r>
  <r>
    <n v="2840"/>
    <s v="US-2012-104185"/>
    <x v="1"/>
    <x v="37"/>
    <d v="2012-09-08T00:00:00"/>
    <s v="Second Class"/>
    <s v="JB-15400"/>
    <s v="Jennifer Braxton"/>
    <s v="Corporate"/>
    <s v="United States"/>
    <s v="New York City"/>
    <s v="New York"/>
    <n v="10009"/>
    <s v="East"/>
    <s v="OFF-ST-10001526"/>
    <s v="Office Supplies"/>
    <s v="Storage"/>
    <s v="Iceberg Mobile Mega Data/Printer Cart "/>
    <n v="120.33"/>
    <n v="1"/>
    <n v="0"/>
    <n v="31.285799999999995"/>
  </r>
  <r>
    <n v="2841"/>
    <s v="US-2011-125521"/>
    <x v="2"/>
    <x v="619"/>
    <d v="2011-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4-135062"/>
    <x v="3"/>
    <x v="515"/>
    <d v="2014-09-05T00:00:00"/>
    <s v="Second Class"/>
    <s v="RL-19615"/>
    <s v="Rob Lucas"/>
    <s v="Consumer"/>
    <s v="United States"/>
    <s v="Fayetteville"/>
    <s v="North Carolina"/>
    <n v="28314"/>
    <s v="South"/>
    <s v="OFF-PA-10000100"/>
    <s v="Office Supplies"/>
    <s v="Paper"/>
    <s v="Xerox 1945"/>
    <n v="229.54400000000001"/>
    <n v="7"/>
    <n v="0.2"/>
    <n v="83.209699999999998"/>
  </r>
  <r>
    <n v="2843"/>
    <s v="CA-2014-135650"/>
    <x v="3"/>
    <x v="721"/>
    <d v="2014-03-28T00:00:00"/>
    <s v="Standard Class"/>
    <s v="AC-10660"/>
    <s v="Anna Chung"/>
    <s v="Consumer"/>
    <s v="United States"/>
    <s v="Huntsville"/>
    <s v="Texas"/>
    <n v="77340"/>
    <s v="Central"/>
    <s v="OFF-ST-10001809"/>
    <s v="Office Supplies"/>
    <s v="Storage"/>
    <s v="Fellowes Officeware Wire Shelving"/>
    <n v="143.72800000000001"/>
    <n v="2"/>
    <n v="0.2"/>
    <n v="-32.338800000000006"/>
  </r>
  <r>
    <n v="2844"/>
    <s v="CA-2014-112865"/>
    <x v="3"/>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3-162852"/>
    <x v="0"/>
    <x v="797"/>
    <d v="2014-01-01T00:00:00"/>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4-138163"/>
    <x v="3"/>
    <x v="701"/>
    <d v="2014-11-21T00:00:00"/>
    <s v="First Class"/>
    <s v="XP-21865"/>
    <s v="Xylona Preis"/>
    <s v="Consumer"/>
    <s v="United States"/>
    <s v="Everett"/>
    <s v="Massachusetts"/>
    <n v="2149"/>
    <s v="East"/>
    <s v="OFF-AR-10001958"/>
    <s v="Office Supplies"/>
    <s v="Art"/>
    <s v="Stanley Bostitch Contemporary Electric Pencil Sharpeners"/>
    <n v="50.94"/>
    <n v="3"/>
    <n v="0"/>
    <n v="14.263200000000001"/>
  </r>
  <r>
    <n v="2847"/>
    <s v="CA-2014-152093"/>
    <x v="3"/>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4-157854"/>
    <x v="3"/>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4-157854"/>
    <x v="3"/>
    <x v="798"/>
    <d v="2014-04-16T00:00:00"/>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3-123617"/>
    <x v="0"/>
    <x v="85"/>
    <d v="2013-12-04T00:00:00"/>
    <s v="Standard Class"/>
    <s v="AJ-10780"/>
    <s v="Anthony Jacobs"/>
    <s v="Corporate"/>
    <s v="United States"/>
    <s v="Palm Coast"/>
    <s v="Florida"/>
    <n v="32137"/>
    <s v="South"/>
    <s v="OFF-BI-10002976"/>
    <s v="Office Supplies"/>
    <s v="Binders"/>
    <s v="ACCOHIDE Binder by Acco"/>
    <n v="7.4340000000000011"/>
    <n v="6"/>
    <n v="0.7"/>
    <n v="-5.6993999999999971"/>
  </r>
  <r>
    <n v="2851"/>
    <s v="US-2013-128293"/>
    <x v="0"/>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4-107342"/>
    <x v="3"/>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3-136371"/>
    <x v="0"/>
    <x v="690"/>
    <d v="2013-03-22T00:00:00"/>
    <s v="Second Class"/>
    <s v="SV-20935"/>
    <s v="Susan Vittorini"/>
    <s v="Consumer"/>
    <s v="United States"/>
    <s v="Oceanside"/>
    <s v="New York"/>
    <n v="11572"/>
    <s v="East"/>
    <s v="FUR-FU-10000409"/>
    <s v="Furniture"/>
    <s v="Furnishings"/>
    <s v="GE 4 Foot Flourescent Tube, 40 Watt"/>
    <n v="14.98"/>
    <n v="1"/>
    <n v="0"/>
    <n v="6.8908000000000005"/>
  </r>
  <r>
    <n v="2854"/>
    <s v="CA-2013-136371"/>
    <x v="0"/>
    <x v="690"/>
    <d v="2013-03-22T00:00:00"/>
    <s v="Second Class"/>
    <s v="SV-20935"/>
    <s v="Susan Vittorini"/>
    <s v="Consumer"/>
    <s v="United States"/>
    <s v="Oceanside"/>
    <s v="New York"/>
    <n v="11572"/>
    <s v="East"/>
    <s v="FUR-FU-10000221"/>
    <s v="Furniture"/>
    <s v="Furnishings"/>
    <s v="Master Caster Door Stop, Brown"/>
    <n v="20.32"/>
    <n v="4"/>
    <n v="0"/>
    <n v="6.9087999999999994"/>
  </r>
  <r>
    <n v="2855"/>
    <s v="CA-2014-137344"/>
    <x v="3"/>
    <x v="648"/>
    <d v="2014-08-21T00:00:00"/>
    <s v="Same Day"/>
    <s v="EM-13810"/>
    <s v="Eleni McCrary"/>
    <s v="Corporate"/>
    <s v="United States"/>
    <s v="Franklin"/>
    <s v="Massachusetts"/>
    <n v="2038"/>
    <s v="East"/>
    <s v="OFF-ST-10000344"/>
    <s v="Office Supplies"/>
    <s v="Storage"/>
    <s v="Neat Ideas Personal Hanging Folder Files, Black"/>
    <n v="40.29"/>
    <n v="3"/>
    <n v="0"/>
    <n v="10.475399999999999"/>
  </r>
  <r>
    <n v="2856"/>
    <s v="CA-2014-169810"/>
    <x v="3"/>
    <x v="800"/>
    <d v="2014-08-01T00:00:00"/>
    <s v="Standard Class"/>
    <s v="RB-19360"/>
    <s v="Raymond Buch"/>
    <s v="Consumer"/>
    <s v="United States"/>
    <s v="Sioux Falls"/>
    <s v="South Dakota"/>
    <n v="57103"/>
    <s v="Central"/>
    <s v="OFF-LA-10003663"/>
    <s v="Office Supplies"/>
    <s v="Labels"/>
    <s v="Avery 498"/>
    <n v="20.23"/>
    <n v="7"/>
    <n v="0"/>
    <n v="9.5081000000000007"/>
  </r>
  <r>
    <n v="2857"/>
    <s v="CA-2013-128594"/>
    <x v="0"/>
    <x v="370"/>
    <d v="2013-08-30T00:00:00"/>
    <s v="First Class"/>
    <s v="DJ-13510"/>
    <s v="Don Jones"/>
    <s v="Corporate"/>
    <s v="United States"/>
    <s v="San Diego"/>
    <s v="California"/>
    <n v="92037"/>
    <s v="West"/>
    <s v="FUR-CH-10001215"/>
    <s v="Furniture"/>
    <s v="Chairs"/>
    <s v="Global Troy Executive Leather Low-Back Tilter"/>
    <n v="1603.1360000000002"/>
    <n v="4"/>
    <n v="0.2"/>
    <n v="100.19599999999997"/>
  </r>
  <r>
    <n v="2858"/>
    <s v="CA-2013-154690"/>
    <x v="0"/>
    <x v="243"/>
    <d v="2013-08-18T00:00:00"/>
    <s v="Second Class"/>
    <s v="CC-12370"/>
    <s v="Christopher Conant"/>
    <s v="Consumer"/>
    <s v="United States"/>
    <s v="Fayetteville"/>
    <s v="North Carolina"/>
    <n v="28314"/>
    <s v="South"/>
    <s v="FUR-CH-10000988"/>
    <s v="Furniture"/>
    <s v="Chairs"/>
    <s v="Hon Olson Stacker Stools"/>
    <n v="225.29600000000002"/>
    <n v="2"/>
    <n v="0.2"/>
    <n v="22.529599999999995"/>
  </r>
  <r>
    <n v="2859"/>
    <s v="CA-2014-138975"/>
    <x v="3"/>
    <x v="240"/>
    <d v="2014-05-24T00:00:00"/>
    <s v="Standard Class"/>
    <s v="SC-20380"/>
    <s v="Shahid Collister"/>
    <s v="Consumer"/>
    <s v="United States"/>
    <s v="Atlanta"/>
    <s v="Georgia"/>
    <n v="30318"/>
    <s v="South"/>
    <s v="TEC-AC-10003441"/>
    <s v="Technology"/>
    <s v="Accessories"/>
    <s v="Kingston Digital DataTraveler 32GB USB 2.0"/>
    <n v="67.8"/>
    <n v="4"/>
    <n v="0"/>
    <n v="4.0679999999999978"/>
  </r>
  <r>
    <n v="2860"/>
    <s v="CA-2014-138975"/>
    <x v="3"/>
    <x v="240"/>
    <d v="2014-05-24T00:00:00"/>
    <s v="Standard Class"/>
    <s v="SC-20380"/>
    <s v="Shahid Collister"/>
    <s v="Consumer"/>
    <s v="United States"/>
    <s v="Atlanta"/>
    <s v="Georgia"/>
    <n v="30318"/>
    <s v="South"/>
    <s v="TEC-PH-10004389"/>
    <s v="Technology"/>
    <s v="Phones"/>
    <s v="Nokia Lumia 925"/>
    <n v="377.96999999999997"/>
    <n v="3"/>
    <n v="0"/>
    <n v="98.272200000000012"/>
  </r>
  <r>
    <n v="2861"/>
    <s v="CA-2014-138975"/>
    <x v="3"/>
    <x v="240"/>
    <d v="2014-05-24T00:00:00"/>
    <s v="Standard Class"/>
    <s v="SC-20380"/>
    <s v="Shahid Collister"/>
    <s v="Consumer"/>
    <s v="United States"/>
    <s v="Atlanta"/>
    <s v="Georgia"/>
    <n v="30318"/>
    <s v="South"/>
    <s v="FUR-BO-10004695"/>
    <s v="Furniture"/>
    <s v="Bookcases"/>
    <s v="O'Sullivan 2-Door Barrister Bookcase in Odessa Pine"/>
    <n v="1628.82"/>
    <n v="9"/>
    <n v="0"/>
    <n v="374.62859999999989"/>
  </r>
  <r>
    <n v="2862"/>
    <s v="CA-2014-138975"/>
    <x v="3"/>
    <x v="240"/>
    <d v="2014-05-24T00:00:00"/>
    <s v="Standard Class"/>
    <s v="SC-20380"/>
    <s v="Shahid Collister"/>
    <s v="Consumer"/>
    <s v="United States"/>
    <s v="Atlanta"/>
    <s v="Georgia"/>
    <n v="30318"/>
    <s v="South"/>
    <s v="OFF-PA-10000100"/>
    <s v="Office Supplies"/>
    <s v="Paper"/>
    <s v="Xerox 1945"/>
    <n v="286.93"/>
    <n v="7"/>
    <n v="0"/>
    <n v="140.59569999999999"/>
  </r>
  <r>
    <n v="2863"/>
    <s v="CA-2014-106537"/>
    <x v="3"/>
    <x v="801"/>
    <d v="2014-08-18T00:00:00"/>
    <s v="Standard Class"/>
    <s v="RH-19495"/>
    <s v="Rick Hansen"/>
    <s v="Consumer"/>
    <s v="United States"/>
    <s v="Orlando"/>
    <s v="Florida"/>
    <n v="32839"/>
    <s v="South"/>
    <s v="OFF-PA-10000223"/>
    <s v="Office Supplies"/>
    <s v="Paper"/>
    <s v="Xerox 2000"/>
    <n v="20.736000000000004"/>
    <n v="4"/>
    <n v="0.2"/>
    <n v="7.2576000000000001"/>
  </r>
  <r>
    <n v="2864"/>
    <s v="US-2014-103828"/>
    <x v="3"/>
    <x v="802"/>
    <d v="2014-08-14T00:00:00"/>
    <s v="Same Day"/>
    <s v="JK-15370"/>
    <s v="Jay Kimmel"/>
    <s v="Consumer"/>
    <s v="United States"/>
    <s v="San Francisco"/>
    <s v="California"/>
    <n v="94122"/>
    <s v="West"/>
    <s v="OFF-ST-10001325"/>
    <s v="Office Supplies"/>
    <s v="Storage"/>
    <s v="Sterilite Officeware Hinged File Box"/>
    <n v="31.44"/>
    <n v="3"/>
    <n v="0"/>
    <n v="8.4888000000000012"/>
  </r>
  <r>
    <n v="2865"/>
    <s v="US-2014-103828"/>
    <x v="3"/>
    <x v="802"/>
    <d v="2014-08-14T00:00:00"/>
    <s v="Same Day"/>
    <s v="JK-15370"/>
    <s v="Jay Kimmel"/>
    <s v="Consumer"/>
    <s v="United States"/>
    <s v="San Francisco"/>
    <s v="California"/>
    <n v="94122"/>
    <s v="West"/>
    <s v="OFF-AP-10004249"/>
    <s v="Office Supplies"/>
    <s v="Appliances"/>
    <s v="Staples"/>
    <n v="83.79"/>
    <n v="7"/>
    <n v="0"/>
    <n v="22.623299999999997"/>
  </r>
  <r>
    <n v="2866"/>
    <s v="US-2014-103828"/>
    <x v="3"/>
    <x v="802"/>
    <d v="2014-08-14T00:00:00"/>
    <s v="Same Day"/>
    <s v="JK-15370"/>
    <s v="Jay Kimmel"/>
    <s v="Consumer"/>
    <s v="United States"/>
    <s v="San Francisco"/>
    <s v="California"/>
    <n v="94122"/>
    <s v="West"/>
    <s v="OFF-AR-10000588"/>
    <s v="Office Supplies"/>
    <s v="Art"/>
    <s v="Newell 345"/>
    <n v="59.519999999999996"/>
    <n v="3"/>
    <n v="0"/>
    <n v="15.475200000000001"/>
  </r>
  <r>
    <n v="2867"/>
    <s v="US-2014-103828"/>
    <x v="3"/>
    <x v="802"/>
    <d v="2014-08-14T00:00:00"/>
    <s v="Same Day"/>
    <s v="JK-15370"/>
    <s v="Jay Kimmel"/>
    <s v="Consumer"/>
    <s v="United States"/>
    <s v="San Francisco"/>
    <s v="California"/>
    <n v="94122"/>
    <s v="West"/>
    <s v="OFF-SU-10000946"/>
    <s v="Office Supplies"/>
    <s v="Supplies"/>
    <s v="Staples"/>
    <n v="31.92"/>
    <n v="4"/>
    <n v="0"/>
    <n v="9.2567999999999984"/>
  </r>
  <r>
    <n v="2868"/>
    <s v="CA-2013-115588"/>
    <x v="0"/>
    <x v="338"/>
    <d v="2013-11-13T00:00:00"/>
    <s v="Second Class"/>
    <s v="AF-10885"/>
    <s v="Art Foster"/>
    <s v="Consumer"/>
    <s v="United States"/>
    <s v="Toledo"/>
    <s v="Ohio"/>
    <n v="43615"/>
    <s v="East"/>
    <s v="OFF-SU-10001225"/>
    <s v="Office Supplies"/>
    <s v="Supplies"/>
    <s v="Staples"/>
    <n v="14.720000000000002"/>
    <n v="5"/>
    <n v="0.2"/>
    <n v="-3.3120000000000012"/>
  </r>
  <r>
    <n v="2869"/>
    <s v="CA-2013-115588"/>
    <x v="0"/>
    <x v="338"/>
    <d v="2013-11-13T00:00:00"/>
    <s v="Second Class"/>
    <s v="AF-10885"/>
    <s v="Art Foster"/>
    <s v="Consumer"/>
    <s v="United States"/>
    <s v="Toledo"/>
    <s v="Ohio"/>
    <n v="43615"/>
    <s v="East"/>
    <s v="OFF-ST-10001558"/>
    <s v="Office Supplies"/>
    <s v="Storage"/>
    <s v="Acco Perma 4000 Stacking Storage Drawers"/>
    <n v="38.975999999999999"/>
    <n v="3"/>
    <n v="0.2"/>
    <n v="-2.4359999999999999"/>
  </r>
  <r>
    <n v="2870"/>
    <s v="CA-2014-143861"/>
    <x v="3"/>
    <x v="492"/>
    <d v="2014-06-20T00:00:00"/>
    <s v="Standard Class"/>
    <s v="LC-16885"/>
    <s v="Lena Creighton"/>
    <s v="Consumer"/>
    <s v="United States"/>
    <s v="Saint Petersburg"/>
    <s v="Florida"/>
    <n v="33710"/>
    <s v="South"/>
    <s v="FUR-FU-10001546"/>
    <s v="Furniture"/>
    <s v="Furnishings"/>
    <s v="Dana Swing-Arm Lamps"/>
    <n v="17.088000000000001"/>
    <n v="2"/>
    <n v="0.2"/>
    <n v="1.0679999999999996"/>
  </r>
  <r>
    <n v="2871"/>
    <s v="CA-2011-148040"/>
    <x v="2"/>
    <x v="579"/>
    <d v="2011-03-26T00:00:00"/>
    <s v="Standard Class"/>
    <s v="BF-11275"/>
    <s v="Beth Fritzler"/>
    <s v="Corporate"/>
    <s v="United States"/>
    <s v="Tucson"/>
    <s v="Arizona"/>
    <n v="85705"/>
    <s v="West"/>
    <s v="OFF-PA-10002581"/>
    <s v="Office Supplies"/>
    <s v="Paper"/>
    <s v="Xerox 1951"/>
    <n v="74.352000000000004"/>
    <n v="3"/>
    <n v="0.2"/>
    <n v="23.234999999999992"/>
  </r>
  <r>
    <n v="2872"/>
    <s v="CA-2011-148040"/>
    <x v="2"/>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4-135167"/>
    <x v="3"/>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4-137022"/>
    <x v="3"/>
    <x v="673"/>
    <d v="2014-11-23T00:00:00"/>
    <s v="Standard Class"/>
    <s v="SW-20275"/>
    <s v="Scott Williamson"/>
    <s v="Consumer"/>
    <s v="United States"/>
    <s v="San Diego"/>
    <s v="California"/>
    <n v="92105"/>
    <s v="West"/>
    <s v="OFF-ST-10001963"/>
    <s v="Office Supplies"/>
    <s v="Storage"/>
    <s v="Tennsco Regal Shelving Units"/>
    <n v="811.28"/>
    <n v="8"/>
    <n v="0"/>
    <n v="24.338399999999979"/>
  </r>
  <r>
    <n v="2875"/>
    <s v="US-2014-102638"/>
    <x v="3"/>
    <x v="614"/>
    <d v="2015-01-01T00:00:00"/>
    <s v="First Class"/>
    <s v="MC-17845"/>
    <s v="Michael Chen"/>
    <s v="Consumer"/>
    <s v="United States"/>
    <s v="New York City"/>
    <s v="New York"/>
    <n v="10035"/>
    <s v="East"/>
    <s v="OFF-FA-10002988"/>
    <s v="Office Supplies"/>
    <s v="Fasteners"/>
    <s v="Ideal Clamps"/>
    <n v="6.0299999999999994"/>
    <n v="3"/>
    <n v="0"/>
    <n v="2.9546999999999999"/>
  </r>
  <r>
    <n v="2876"/>
    <s v="US-2013-167339"/>
    <x v="0"/>
    <x v="803"/>
    <d v="2013-01-23T00:00:00"/>
    <s v="Second Class"/>
    <s v="TD-20995"/>
    <s v="Tamara Dahlen"/>
    <s v="Consumer"/>
    <s v="United States"/>
    <s v="San Diego"/>
    <s v="California"/>
    <n v="92037"/>
    <s v="West"/>
    <s v="FUR-CH-10004289"/>
    <s v="Furniture"/>
    <s v="Chairs"/>
    <s v="Global Super Steno Chair"/>
    <n v="153.56800000000001"/>
    <n v="2"/>
    <n v="0.2"/>
    <n v="-5.758800000000015"/>
  </r>
  <r>
    <n v="2877"/>
    <s v="US-2013-167339"/>
    <x v="0"/>
    <x v="803"/>
    <d v="2013-01-23T00:00:00"/>
    <s v="Second Class"/>
    <s v="TD-20995"/>
    <s v="Tamara Dahlen"/>
    <s v="Consumer"/>
    <s v="United States"/>
    <s v="San Diego"/>
    <s v="California"/>
    <n v="92037"/>
    <s v="West"/>
    <s v="FUR-CH-10000785"/>
    <s v="Furniture"/>
    <s v="Chairs"/>
    <s v="Global Ergonomic Managers Chair"/>
    <n v="1013.4879999999999"/>
    <n v="7"/>
    <n v="0.2"/>
    <n v="76.011600000000016"/>
  </r>
  <r>
    <n v="2878"/>
    <s v="CA-2013-152072"/>
    <x v="0"/>
    <x v="804"/>
    <d v="2013-01-19T00:00:00"/>
    <s v="Standard Class"/>
    <s v="Dp-13240"/>
    <s v="Dean percer"/>
    <s v="Home Office"/>
    <s v="United States"/>
    <s v="Westfield"/>
    <s v="New Jersey"/>
    <n v="7090"/>
    <s v="East"/>
    <s v="OFF-EN-10003040"/>
    <s v="Office Supplies"/>
    <s v="Envelopes"/>
    <s v="Quality Park Security Envelopes"/>
    <n v="52.34"/>
    <n v="2"/>
    <n v="0"/>
    <n v="24.599800000000002"/>
  </r>
  <r>
    <n v="2879"/>
    <s v="CA-2013-152072"/>
    <x v="0"/>
    <x v="804"/>
    <d v="2013-01-19T00:00:00"/>
    <s v="Standard Class"/>
    <s v="Dp-13240"/>
    <s v="Dean percer"/>
    <s v="Home Office"/>
    <s v="United States"/>
    <s v="Westfield"/>
    <s v="New Jersey"/>
    <n v="7090"/>
    <s v="East"/>
    <s v="OFF-AR-10001573"/>
    <s v="Office Supplies"/>
    <s v="Art"/>
    <s v="American Pencil"/>
    <n v="4.66"/>
    <n v="2"/>
    <n v="0"/>
    <n v="1.3513999999999995"/>
  </r>
  <r>
    <n v="2880"/>
    <s v="CA-2013-152072"/>
    <x v="0"/>
    <x v="804"/>
    <d v="2013-01-19T00:00:00"/>
    <s v="Standard Class"/>
    <s v="Dp-13240"/>
    <s v="Dean percer"/>
    <s v="Home Office"/>
    <s v="United States"/>
    <s v="Westfield"/>
    <s v="New Jersey"/>
    <n v="7090"/>
    <s v="East"/>
    <s v="TEC-AC-10000844"/>
    <s v="Technology"/>
    <s v="Accessories"/>
    <s v="Logitech Gaming G510s - Keyboard"/>
    <n v="254.96999999999997"/>
    <n v="3"/>
    <n v="0"/>
    <n v="91.789199999999994"/>
  </r>
  <r>
    <n v="2881"/>
    <s v="CA-2013-102932"/>
    <x v="0"/>
    <x v="251"/>
    <d v="2013-09-24T00:00:00"/>
    <s v="Second Class"/>
    <s v="SD-20485"/>
    <s v="Shirley Daniels"/>
    <s v="Home Office"/>
    <s v="United States"/>
    <s v="Orange"/>
    <s v="New Jersey"/>
    <n v="7050"/>
    <s v="East"/>
    <s v="OFF-BI-10000756"/>
    <s v="Office Supplies"/>
    <s v="Binders"/>
    <s v="Storex DuraTech Recycled Plastic Frosted Binders"/>
    <n v="25.44"/>
    <n v="6"/>
    <n v="0"/>
    <n v="12.72"/>
  </r>
  <r>
    <n v="2882"/>
    <s v="CA-2013-102932"/>
    <x v="0"/>
    <x v="251"/>
    <d v="2013-09-24T00:00:00"/>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1-165540"/>
    <x v="2"/>
    <x v="805"/>
    <d v="2011-02-26T00:00:00"/>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3-130799"/>
    <x v="0"/>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3-164483"/>
    <x v="0"/>
    <x v="806"/>
    <d v="2013-02-03T00:00:00"/>
    <s v="Standard Class"/>
    <s v="JF-15490"/>
    <s v="Jeremy Farry"/>
    <s v="Consumer"/>
    <s v="United States"/>
    <s v="San Francisco"/>
    <s v="California"/>
    <n v="94122"/>
    <s v="West"/>
    <s v="OFF-BI-10000014"/>
    <s v="Office Supplies"/>
    <s v="Binders"/>
    <s v="Heavy-Duty E-Z-D Binders"/>
    <n v="17.456"/>
    <n v="2"/>
    <n v="0.2"/>
    <n v="5.8914"/>
  </r>
  <r>
    <n v="2886"/>
    <s v="US-2013-159856"/>
    <x v="0"/>
    <x v="807"/>
    <d v="2013-10-23T00:00:00"/>
    <s v="Standard Class"/>
    <s v="EP-13915"/>
    <s v="Emily Phan"/>
    <s v="Consumer"/>
    <s v="United States"/>
    <s v="Tempe"/>
    <s v="Arizona"/>
    <n v="85281"/>
    <s v="West"/>
    <s v="FUR-CH-10003396"/>
    <s v="Furniture"/>
    <s v="Chairs"/>
    <s v="Global Deluxe Steno Chair"/>
    <n v="307.92"/>
    <n v="5"/>
    <n v="0.2"/>
    <n v="-34.64100000000002"/>
  </r>
  <r>
    <n v="2887"/>
    <s v="CA-2014-102099"/>
    <x v="3"/>
    <x v="404"/>
    <d v="2014-12-20T00:00:00"/>
    <s v="First Class"/>
    <s v="EP-13915"/>
    <s v="Emily Phan"/>
    <s v="Consumer"/>
    <s v="United States"/>
    <s v="Los Angeles"/>
    <s v="California"/>
    <n v="90008"/>
    <s v="West"/>
    <s v="OFF-AR-10003811"/>
    <s v="Office Supplies"/>
    <s v="Art"/>
    <s v="Newell 327"/>
    <n v="6.63"/>
    <n v="3"/>
    <n v="0"/>
    <n v="1.7901"/>
  </r>
  <r>
    <n v="2888"/>
    <s v="CA-2014-102099"/>
    <x v="3"/>
    <x v="404"/>
    <d v="2014-12-20T00:00:00"/>
    <s v="First Class"/>
    <s v="EP-13915"/>
    <s v="Emily Phan"/>
    <s v="Consumer"/>
    <s v="United States"/>
    <s v="Los Angeles"/>
    <s v="California"/>
    <n v="90008"/>
    <s v="West"/>
    <s v="OFF-PA-10003172"/>
    <s v="Office Supplies"/>
    <s v="Paper"/>
    <s v="Xerox 1996"/>
    <n v="12.96"/>
    <n v="2"/>
    <n v="0"/>
    <n v="6.2208000000000006"/>
  </r>
  <r>
    <n v="2889"/>
    <s v="CA-2014-102099"/>
    <x v="3"/>
    <x v="404"/>
    <d v="2014-12-20T00:00:00"/>
    <s v="First Class"/>
    <s v="EP-13915"/>
    <s v="Emily Phan"/>
    <s v="Consumer"/>
    <s v="United States"/>
    <s v="Los Angeles"/>
    <s v="California"/>
    <n v="90008"/>
    <s v="West"/>
    <s v="OFF-PA-10000289"/>
    <s v="Office Supplies"/>
    <s v="Paper"/>
    <s v="Xerox 213"/>
    <n v="32.400000000000006"/>
    <n v="5"/>
    <n v="0"/>
    <n v="15.552000000000001"/>
  </r>
  <r>
    <n v="2890"/>
    <s v="CA-2014-164049"/>
    <x v="3"/>
    <x v="808"/>
    <d v="2014-11-07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1-142727"/>
    <x v="2"/>
    <x v="333"/>
    <d v="2011-05-01T00:00:00"/>
    <s v="Second Class"/>
    <s v="HG-14845"/>
    <s v="Harry Greene"/>
    <s v="Consumer"/>
    <s v="United States"/>
    <s v="Lake Charles"/>
    <s v="Louisiana"/>
    <n v="70601"/>
    <s v="South"/>
    <s v="FUR-CH-10002304"/>
    <s v="Furniture"/>
    <s v="Chairs"/>
    <s v="Global Stack Chair without Arms, Black"/>
    <n v="51.96"/>
    <n v="2"/>
    <n v="0"/>
    <n v="12.990000000000002"/>
  </r>
  <r>
    <n v="2892"/>
    <s v="CA-2011-142727"/>
    <x v="2"/>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4-139913"/>
    <x v="3"/>
    <x v="436"/>
    <d v="2014-10-30T00:00:00"/>
    <s v="Standard Class"/>
    <s v="JC-16105"/>
    <s v="Julie Creighton"/>
    <s v="Corporate"/>
    <s v="United States"/>
    <s v="Rochester"/>
    <s v="New York"/>
    <n v="14609"/>
    <s v="East"/>
    <s v="OFF-PA-10003739"/>
    <s v="Office Supplies"/>
    <s v="Paper"/>
    <s v="Xerox 1969"/>
    <n v="11.56"/>
    <n v="2"/>
    <n v="0"/>
    <n v="5.6644000000000005"/>
  </r>
  <r>
    <n v="2894"/>
    <s v="CA-2014-139913"/>
    <x v="3"/>
    <x v="436"/>
    <d v="2014-10-30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4-139913"/>
    <x v="3"/>
    <x v="436"/>
    <d v="2014-10-30T00:00:00"/>
    <s v="Standard Class"/>
    <s v="JC-16105"/>
    <s v="Julie Creighton"/>
    <s v="Corporate"/>
    <s v="United States"/>
    <s v="Rochester"/>
    <s v="New York"/>
    <n v="14609"/>
    <s v="East"/>
    <s v="FUR-FU-10000771"/>
    <s v="Furniture"/>
    <s v="Furnishings"/>
    <s v="Eldon 200 Class Desk Accessories, Smoke"/>
    <n v="69.08"/>
    <n v="11"/>
    <n v="0"/>
    <n v="29.013600000000004"/>
  </r>
  <r>
    <n v="2896"/>
    <s v="CA-2014-139913"/>
    <x v="3"/>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s v="New York"/>
    <n v="11561"/>
    <s v="East"/>
    <s v="OFF-AR-10001915"/>
    <s v="Office Supplies"/>
    <s v="Art"/>
    <s v="Peel-Off China Markers"/>
    <n v="49.65"/>
    <n v="5"/>
    <n v="0"/>
    <n v="20.853000000000002"/>
  </r>
  <r>
    <n v="2898"/>
    <s v="US-2013-164630"/>
    <x v="0"/>
    <x v="810"/>
    <d v="2013-01-09T00:00:00"/>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2-114839"/>
    <x v="1"/>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2-166464"/>
    <x v="1"/>
    <x v="811"/>
    <d v="2012-09-17T00:00:00"/>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2-166464"/>
    <x v="1"/>
    <x v="811"/>
    <d v="2012-09-17T00:00:00"/>
    <s v="Standard Class"/>
    <s v="PG-18895"/>
    <s v="Paul Gonzalez"/>
    <s v="Consumer"/>
    <s v="United States"/>
    <s v="New York City"/>
    <s v="New York"/>
    <n v="10035"/>
    <s v="East"/>
    <s v="OFF-LA-10001317"/>
    <s v="Office Supplies"/>
    <s v="Labels"/>
    <s v="Avery 520"/>
    <n v="12.6"/>
    <n v="4"/>
    <n v="0"/>
    <n v="6.048"/>
  </r>
  <r>
    <n v="2902"/>
    <s v="CA-2014-124898"/>
    <x v="3"/>
    <x v="220"/>
    <d v="2014-09-16T00:00:00"/>
    <s v="Standard Class"/>
    <s v="DB-12910"/>
    <s v="Daniel Byrd"/>
    <s v="Home Office"/>
    <s v="United States"/>
    <s v="Columbus"/>
    <s v="Georgia"/>
    <n v="31907"/>
    <s v="South"/>
    <s v="OFF-PA-10003656"/>
    <s v="Office Supplies"/>
    <s v="Paper"/>
    <s v="Xerox 1935"/>
    <n v="184.66"/>
    <n v="7"/>
    <n v="0"/>
    <n v="84.943599999999989"/>
  </r>
  <r>
    <n v="2903"/>
    <s v="CA-2013-164035"/>
    <x v="0"/>
    <x v="1"/>
    <d v="2013-06-18T00:00:00"/>
    <s v="Standard Class"/>
    <s v="CR-12730"/>
    <s v="Craig Reiter"/>
    <s v="Consumer"/>
    <s v="United States"/>
    <s v="Chicago"/>
    <s v="Illinois"/>
    <n v="60610"/>
    <s v="Central"/>
    <s v="OFF-PA-10002160"/>
    <s v="Office Supplies"/>
    <s v="Paper"/>
    <s v="Xerox 1978"/>
    <n v="23.120000000000005"/>
    <n v="5"/>
    <n v="0.2"/>
    <n v="8.3810000000000002"/>
  </r>
  <r>
    <n v="2904"/>
    <s v="CA-2013-153577"/>
    <x v="0"/>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3-153577"/>
    <x v="0"/>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1-127586"/>
    <x v="2"/>
    <x v="467"/>
    <d v="2011-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4-121615"/>
    <x v="3"/>
    <x v="132"/>
    <d v="2014-11-10T00:00:00"/>
    <s v="Standard Class"/>
    <s v="DL-12925"/>
    <s v="Daniel Lacy"/>
    <s v="Consumer"/>
    <s v="United States"/>
    <s v="Eagan"/>
    <s v="Minnesota"/>
    <n v="55122"/>
    <s v="Central"/>
    <s v="OFF-PA-10000327"/>
    <s v="Office Supplies"/>
    <s v="Paper"/>
    <s v="Xerox 1971"/>
    <n v="8.56"/>
    <n v="2"/>
    <n v="0"/>
    <n v="3.8519999999999994"/>
  </r>
  <r>
    <n v="2908"/>
    <s v="CA-2014-121615"/>
    <x v="3"/>
    <x v="132"/>
    <d v="2014-11-10T00:00:00"/>
    <s v="Standard Class"/>
    <s v="DL-12925"/>
    <s v="Daniel Lacy"/>
    <s v="Consumer"/>
    <s v="United States"/>
    <s v="Eagan"/>
    <s v="Minnesota"/>
    <n v="55122"/>
    <s v="Central"/>
    <s v="OFF-ST-10001325"/>
    <s v="Office Supplies"/>
    <s v="Storage"/>
    <s v="Sterilite Officeware Hinged File Box"/>
    <n v="52.400000000000006"/>
    <n v="5"/>
    <n v="0"/>
    <n v="14.148"/>
  </r>
  <r>
    <n v="2909"/>
    <s v="CA-2014-121615"/>
    <x v="3"/>
    <x v="132"/>
    <d v="2014-11-10T00:00:00"/>
    <s v="Standard Class"/>
    <s v="DL-12925"/>
    <s v="Daniel Lacy"/>
    <s v="Consumer"/>
    <s v="United States"/>
    <s v="Eagan"/>
    <s v="Minnesota"/>
    <n v="55122"/>
    <s v="Central"/>
    <s v="OFF-LA-10001771"/>
    <s v="Office Supplies"/>
    <s v="Labels"/>
    <s v="Avery 513"/>
    <n v="14.940000000000001"/>
    <n v="3"/>
    <n v="0"/>
    <n v="6.8723999999999998"/>
  </r>
  <r>
    <n v="2910"/>
    <s v="CA-2014-166415"/>
    <x v="3"/>
    <x v="600"/>
    <d v="2014-02-24T00:00:00"/>
    <s v="Standard Class"/>
    <s v="ME-17725"/>
    <s v="Max Engle"/>
    <s v="Consumer"/>
    <s v="United States"/>
    <s v="Seattle"/>
    <s v="Washington"/>
    <n v="98103"/>
    <s v="West"/>
    <s v="OFF-FA-10004968"/>
    <s v="Office Supplies"/>
    <s v="Fasteners"/>
    <s v="Rubber Band Ball"/>
    <n v="11.22"/>
    <n v="3"/>
    <n v="0"/>
    <n v="0.2244000000000006"/>
  </r>
  <r>
    <n v="2911"/>
    <s v="CA-2012-118444"/>
    <x v="1"/>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1-113929"/>
    <x v="2"/>
    <x v="737"/>
    <d v="2011-06-21T00:00:00"/>
    <s v="Standard Class"/>
    <s v="CK-12205"/>
    <s v="Chloris Kastensmidt"/>
    <s v="Consumer"/>
    <s v="United States"/>
    <s v="Hempstead"/>
    <s v="New York"/>
    <n v="11550"/>
    <s v="East"/>
    <s v="OFF-EN-10003286"/>
    <s v="Office Supplies"/>
    <s v="Envelopes"/>
    <s v="Staples"/>
    <n v="41.4"/>
    <n v="5"/>
    <n v="0"/>
    <n v="19.457999999999998"/>
  </r>
  <r>
    <n v="2913"/>
    <s v="CA-2011-113929"/>
    <x v="2"/>
    <x v="737"/>
    <d v="2011-06-21T00:00:00"/>
    <s v="Standard Class"/>
    <s v="CK-12205"/>
    <s v="Chloris Kastensmidt"/>
    <s v="Consumer"/>
    <s v="United States"/>
    <s v="Hempstead"/>
    <s v="New York"/>
    <n v="11550"/>
    <s v="East"/>
    <s v="OFF-AR-10003772"/>
    <s v="Office Supplies"/>
    <s v="Art"/>
    <s v="Boston 16750 Black Compact Battery Pencil Sharpener"/>
    <n v="35"/>
    <n v="4"/>
    <n v="0"/>
    <n v="10.499999999999996"/>
  </r>
  <r>
    <n v="2914"/>
    <s v="CA-2011-113929"/>
    <x v="2"/>
    <x v="737"/>
    <d v="2011-06-21T00:00:00"/>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2-134747"/>
    <x v="1"/>
    <x v="88"/>
    <d v="2012-10-17T00:00:00"/>
    <s v="Second Class"/>
    <s v="DL-12925"/>
    <s v="Daniel Lacy"/>
    <s v="Consumer"/>
    <s v="United States"/>
    <s v="Noblesville"/>
    <s v="Indiana"/>
    <n v="46060"/>
    <s v="Central"/>
    <s v="TEC-PH-10002890"/>
    <s v="Technology"/>
    <s v="Phones"/>
    <s v="AT&amp;T 17929 Lendline Telephone"/>
    <n v="135.72"/>
    <n v="3"/>
    <n v="0"/>
    <n v="35.287199999999999"/>
  </r>
  <r>
    <n v="2916"/>
    <s v="CA-2012-134747"/>
    <x v="1"/>
    <x v="88"/>
    <d v="2012-10-17T00:00:00"/>
    <s v="Second Class"/>
    <s v="DL-12925"/>
    <s v="Daniel Lacy"/>
    <s v="Consumer"/>
    <s v="United States"/>
    <s v="Noblesville"/>
    <s v="Indiana"/>
    <n v="46060"/>
    <s v="Central"/>
    <s v="OFF-BI-10001308"/>
    <s v="Office Supplies"/>
    <s v="Binders"/>
    <s v="GBC Standard Plastic Binding Systems' Combs"/>
    <n v="12.56"/>
    <n v="2"/>
    <n v="0"/>
    <n v="5.6519999999999992"/>
  </r>
  <r>
    <n v="2917"/>
    <s v="CA-2012-134747"/>
    <x v="1"/>
    <x v="88"/>
    <d v="2012-10-17T00:00:00"/>
    <s v="Second Class"/>
    <s v="DL-12925"/>
    <s v="Daniel Lacy"/>
    <s v="Consumer"/>
    <s v="United States"/>
    <s v="Noblesville"/>
    <s v="Indiana"/>
    <n v="46060"/>
    <s v="Central"/>
    <s v="TEC-PH-10001750"/>
    <s v="Technology"/>
    <s v="Phones"/>
    <s v="Samsung Rugby III"/>
    <n v="263.95999999999998"/>
    <n v="4"/>
    <n v="0"/>
    <n v="71.269200000000012"/>
  </r>
  <r>
    <n v="2918"/>
    <s v="CA-2014-155047"/>
    <x v="3"/>
    <x v="151"/>
    <d v="2014-08-31T00:00:00"/>
    <s v="First Class"/>
    <s v="SE-20110"/>
    <s v="Sanjit Engle"/>
    <s v="Consumer"/>
    <s v="United States"/>
    <s v="Dallas"/>
    <s v="Texas"/>
    <n v="75220"/>
    <s v="Central"/>
    <s v="OFF-AR-10003338"/>
    <s v="Office Supplies"/>
    <s v="Art"/>
    <s v="Eberhard Faber 3 1/2&quot; Golf Pencils"/>
    <n v="5.9520000000000008"/>
    <n v="1"/>
    <n v="0.2"/>
    <n v="0.37200000000000011"/>
  </r>
  <r>
    <n v="2919"/>
    <s v="CA-2013-160129"/>
    <x v="0"/>
    <x v="813"/>
    <d v="2013-11-24T00:00:00"/>
    <s v="Same Day"/>
    <s v="LS-17200"/>
    <s v="Luke Schmidt"/>
    <s v="Corporate"/>
    <s v="United States"/>
    <s v="Philadelphia"/>
    <s v="Pennsylvania"/>
    <n v="19140"/>
    <s v="East"/>
    <s v="OFF-FA-10002763"/>
    <s v="Office Supplies"/>
    <s v="Fasteners"/>
    <s v="Advantus Map Pennant Flags and Round Head Tacks"/>
    <n v="15.8"/>
    <n v="5"/>
    <n v="0.2"/>
    <n v="2.3699999999999983"/>
  </r>
  <r>
    <n v="2920"/>
    <s v="CA-2013-160129"/>
    <x v="0"/>
    <x v="813"/>
    <d v="2013-11-24T00:00:00"/>
    <s v="Same Day"/>
    <s v="LS-17200"/>
    <s v="Luke Schmidt"/>
    <s v="Corporate"/>
    <s v="United States"/>
    <s v="Philadelphia"/>
    <s v="Pennsylvania"/>
    <n v="19140"/>
    <s v="East"/>
    <s v="FUR-FU-10002088"/>
    <s v="Furniture"/>
    <s v="Furnishings"/>
    <s v="Nu-Dell Float Frame 11 x 14 1/2"/>
    <n v="14.368000000000002"/>
    <n v="2"/>
    <n v="0.2"/>
    <n v="3.9512"/>
  </r>
  <r>
    <n v="2921"/>
    <s v="CA-2013-160129"/>
    <x v="0"/>
    <x v="813"/>
    <d v="2013-11-24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4-164329"/>
    <x v="3"/>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2-141453"/>
    <x v="1"/>
    <x v="672"/>
    <d v="2012-12-03T00:00:00"/>
    <s v="Second Class"/>
    <s v="DB-13270"/>
    <s v="Deborah Brumfield"/>
    <s v="Home Office"/>
    <s v="United States"/>
    <s v="Austin"/>
    <s v="Texas"/>
    <n v="78745"/>
    <s v="Central"/>
    <s v="OFF-BI-10000301"/>
    <s v="Office Supplies"/>
    <s v="Binders"/>
    <s v="GBC Instant Report Kit"/>
    <n v="3.8819999999999988"/>
    <n v="3"/>
    <n v="0.8"/>
    <n v="-5.8230000000000004"/>
  </r>
  <r>
    <n v="2924"/>
    <s v="CA-2011-156993"/>
    <x v="2"/>
    <x v="307"/>
    <d v="2011-07-04T00:00:00"/>
    <s v="Standard Class"/>
    <s v="RW-19630"/>
    <s v="Rob Williams"/>
    <s v="Corporate"/>
    <s v="United States"/>
    <s v="Detroit"/>
    <s v="Michigan"/>
    <n v="48234"/>
    <s v="Central"/>
    <s v="OFF-FA-10003495"/>
    <s v="Office Supplies"/>
    <s v="Fasteners"/>
    <s v="Staples"/>
    <n v="6.08"/>
    <n v="1"/>
    <n v="0"/>
    <n v="3.04"/>
  </r>
  <r>
    <n v="2925"/>
    <s v="CA-2011-157721"/>
    <x v="2"/>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4-128629"/>
    <x v="3"/>
    <x v="815"/>
    <d v="2014-07-15T00:00:00"/>
    <s v="Second Class"/>
    <s v="BP-11155"/>
    <s v="Becky Pak"/>
    <s v="Consumer"/>
    <s v="United States"/>
    <s v="Columbus"/>
    <s v="Georgia"/>
    <n v="31907"/>
    <s v="South"/>
    <s v="FUR-FU-10000771"/>
    <s v="Furniture"/>
    <s v="Furnishings"/>
    <s v="Eldon 200 Class Desk Accessories, Smoke"/>
    <n v="18.84"/>
    <n v="3"/>
    <n v="0"/>
    <n v="7.9128000000000007"/>
  </r>
  <r>
    <n v="2928"/>
    <s v="CA-2014-158106"/>
    <x v="3"/>
    <x v="400"/>
    <d v="2014-06-11T00:00:00"/>
    <s v="Standard Class"/>
    <s v="CT-11995"/>
    <s v="Carol Triggs"/>
    <s v="Consumer"/>
    <s v="United States"/>
    <s v="Apple Valley"/>
    <s v="Minnesota"/>
    <n v="55124"/>
    <s v="Central"/>
    <s v="OFF-AR-10002255"/>
    <s v="Office Supplies"/>
    <s v="Art"/>
    <s v="Newell 346"/>
    <n v="8.64"/>
    <n v="3"/>
    <n v="0"/>
    <n v="2.5055999999999998"/>
  </r>
  <r>
    <n v="2929"/>
    <s v="US-2014-120390"/>
    <x v="3"/>
    <x v="15"/>
    <d v="2014-10-27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4-143434"/>
    <x v="3"/>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2-168564"/>
    <x v="1"/>
    <x v="816"/>
    <d v="2012-08-08T00:00:00"/>
    <s v="Same Day"/>
    <s v="TT-21220"/>
    <s v="Thomas Thornton"/>
    <s v="Consumer"/>
    <s v="United States"/>
    <s v="San Francisco"/>
    <s v="California"/>
    <n v="94109"/>
    <s v="West"/>
    <s v="OFF-BI-10004970"/>
    <s v="Office Supplies"/>
    <s v="Binders"/>
    <s v="ACCOHIDE 3-Ring Binder, Blue, 1&quot;"/>
    <n v="6.6080000000000005"/>
    <n v="2"/>
    <n v="0.2"/>
    <n v="2.2302"/>
  </r>
  <r>
    <n v="2932"/>
    <s v="CA-2012-168564"/>
    <x v="1"/>
    <x v="816"/>
    <d v="2012-08-08T00:00:00"/>
    <s v="Same Day"/>
    <s v="TT-21220"/>
    <s v="Thomas Thornton"/>
    <s v="Consumer"/>
    <s v="United States"/>
    <s v="San Francisco"/>
    <s v="California"/>
    <n v="94109"/>
    <s v="West"/>
    <s v="OFF-BI-10002557"/>
    <s v="Office Supplies"/>
    <s v="Binders"/>
    <s v="Presstex Flexible Ring Binders"/>
    <n v="7.28"/>
    <n v="2"/>
    <n v="0.2"/>
    <n v="2.7299999999999995"/>
  </r>
  <r>
    <n v="2933"/>
    <s v="CA-2012-168564"/>
    <x v="1"/>
    <x v="816"/>
    <d v="2012-08-08T00:00:00"/>
    <s v="Same Day"/>
    <s v="TT-21220"/>
    <s v="Thomas Thornton"/>
    <s v="Consumer"/>
    <s v="United States"/>
    <s v="San Francisco"/>
    <s v="California"/>
    <n v="94109"/>
    <s v="West"/>
    <s v="FUR-CH-10000785"/>
    <s v="Furniture"/>
    <s v="Chairs"/>
    <s v="Global Ergonomic Managers Chair"/>
    <n v="144.78399999999999"/>
    <n v="1"/>
    <n v="0.2"/>
    <n v="10.858800000000002"/>
  </r>
  <r>
    <n v="2934"/>
    <s v="US-2013-169040"/>
    <x v="0"/>
    <x v="409"/>
    <d v="2013-12-13T00:00:00"/>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3-169040"/>
    <x v="0"/>
    <x v="409"/>
    <d v="2013-12-13T00:00:00"/>
    <s v="Standard Class"/>
    <s v="GT-14710"/>
    <s v="Greg Tran"/>
    <s v="Consumer"/>
    <s v="United States"/>
    <s v="Seattle"/>
    <s v="Washington"/>
    <n v="98105"/>
    <s v="West"/>
    <s v="TEC-PH-10002834"/>
    <s v="Technology"/>
    <s v="Phones"/>
    <s v="Google Nexus 5"/>
    <n v="431.97600000000006"/>
    <n v="3"/>
    <n v="0.2"/>
    <n v="26.998499999999993"/>
  </r>
  <r>
    <n v="2936"/>
    <s v="US-2013-169040"/>
    <x v="0"/>
    <x v="409"/>
    <d v="2013-12-13T00:00:00"/>
    <s v="Standard Class"/>
    <s v="GT-14710"/>
    <s v="Greg Tran"/>
    <s v="Consumer"/>
    <s v="United States"/>
    <s v="Seattle"/>
    <s v="Washington"/>
    <n v="98105"/>
    <s v="West"/>
    <s v="OFF-EN-10000927"/>
    <s v="Office Supplies"/>
    <s v="Envelopes"/>
    <s v="Jet-Pak Recycled Peel 'N' Seal Padded Mailers"/>
    <n v="35.89"/>
    <n v="1"/>
    <n v="0"/>
    <n v="16.150499999999997"/>
  </r>
  <r>
    <n v="2937"/>
    <s v="US-2013-169040"/>
    <x v="0"/>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3-169040"/>
    <x v="0"/>
    <x v="409"/>
    <d v="2013-12-13T00:00:00"/>
    <s v="Standard Class"/>
    <s v="GT-14710"/>
    <s v="Greg Tran"/>
    <s v="Consumer"/>
    <s v="United States"/>
    <s v="Seattle"/>
    <s v="Washington"/>
    <n v="98105"/>
    <s v="West"/>
    <s v="OFF-PA-10001736"/>
    <s v="Office Supplies"/>
    <s v="Paper"/>
    <s v="Xerox 1880"/>
    <n v="248.07999999999998"/>
    <n v="7"/>
    <n v="0"/>
    <n v="116.59759999999997"/>
  </r>
  <r>
    <n v="2939"/>
    <s v="US-2013-169040"/>
    <x v="0"/>
    <x v="409"/>
    <d v="2013-12-13T00:00:00"/>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3-169040"/>
    <x v="0"/>
    <x v="409"/>
    <d v="2013-12-13T00:00:00"/>
    <s v="Standard Class"/>
    <s v="GT-14710"/>
    <s v="Greg Tran"/>
    <s v="Consumer"/>
    <s v="United States"/>
    <s v="Seattle"/>
    <s v="Washington"/>
    <n v="98105"/>
    <s v="West"/>
    <s v="OFF-BI-10001658"/>
    <s v="Office Supplies"/>
    <s v="Binders"/>
    <s v="GBC Standard Therm-A-Bind Covers"/>
    <n v="59.808000000000007"/>
    <n v="3"/>
    <n v="0.2"/>
    <n v="19.4376"/>
  </r>
  <r>
    <n v="2941"/>
    <s v="CA-2014-155880"/>
    <x v="3"/>
    <x v="613"/>
    <d v="2014-04-01T00:00:00"/>
    <s v="Standard Class"/>
    <s v="JD-16150"/>
    <s v="Justin Deggeller"/>
    <s v="Corporate"/>
    <s v="United States"/>
    <s v="Milwaukee"/>
    <s v="Wisconsin"/>
    <n v="53209"/>
    <s v="Central"/>
    <s v="FUR-CH-10000422"/>
    <s v="Furniture"/>
    <s v="Chairs"/>
    <s v="Global Highback Leather Tilter in Burgundy"/>
    <n v="90.99"/>
    <n v="1"/>
    <n v="0"/>
    <n v="14.558400000000006"/>
  </r>
  <r>
    <n v="2942"/>
    <s v="CA-2014-155880"/>
    <x v="3"/>
    <x v="613"/>
    <d v="2014-04-01T00:00:00"/>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4-155880"/>
    <x v="3"/>
    <x v="613"/>
    <d v="2014-04-01T00:00:00"/>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4-126242"/>
    <x v="3"/>
    <x v="123"/>
    <d v="2014-11-25T00:00:00"/>
    <s v="Standard Class"/>
    <s v="MC-18100"/>
    <s v="Mick Crebagga"/>
    <s v="Consumer"/>
    <s v="United States"/>
    <s v="Los Angeles"/>
    <s v="California"/>
    <n v="90049"/>
    <s v="West"/>
    <s v="OFF-ST-10000675"/>
    <s v="Office Supplies"/>
    <s v="Storage"/>
    <s v="File Shuttle II and Handi-File, Black"/>
    <n v="305.01"/>
    <n v="9"/>
    <n v="0"/>
    <n v="76.252499999999998"/>
  </r>
  <r>
    <n v="2945"/>
    <s v="CA-2014-126242"/>
    <x v="3"/>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3-166443"/>
    <x v="0"/>
    <x v="254"/>
    <d v="2013-11-06T00:00:00"/>
    <s v="First Class"/>
    <s v="LH-17020"/>
    <s v="Lisa Hazard"/>
    <s v="Consumer"/>
    <s v="United States"/>
    <s v="San Francisco"/>
    <s v="California"/>
    <n v="94122"/>
    <s v="West"/>
    <s v="FUR-FU-10004020"/>
    <s v="Furniture"/>
    <s v="Furnishings"/>
    <s v="Advantus Panel Wall Acrylic Frame"/>
    <n v="38.29"/>
    <n v="7"/>
    <n v="0"/>
    <n v="16.464700000000001"/>
  </r>
  <r>
    <n v="2947"/>
    <s v="CA-2014-169859"/>
    <x v="3"/>
    <x v="817"/>
    <d v="2014-12-19T00:00:00"/>
    <s v="Standard Class"/>
    <s v="MP-18175"/>
    <s v="Mike Pelletier"/>
    <s v="Home Office"/>
    <s v="United States"/>
    <s v="San Diego"/>
    <s v="California"/>
    <n v="92024"/>
    <s v="West"/>
    <s v="FUR-FU-10004963"/>
    <s v="Furniture"/>
    <s v="Furnishings"/>
    <s v="Eldon 400 Class Desk Accessories, Black Carbon"/>
    <n v="26.25"/>
    <n v="3"/>
    <n v="0"/>
    <n v="11.025000000000002"/>
  </r>
  <r>
    <n v="2948"/>
    <s v="CA-2014-169859"/>
    <x v="3"/>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4-169859"/>
    <x v="3"/>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4-134915"/>
    <x v="3"/>
    <x v="105"/>
    <d v="2014-11-13T00:00:00"/>
    <s v="Same Day"/>
    <s v="EM-14140"/>
    <s v="Eugene Moren"/>
    <s v="Home Office"/>
    <s v="United States"/>
    <s v="Glendale"/>
    <s v="Arizona"/>
    <n v="85301"/>
    <s v="West"/>
    <s v="TEC-AC-10001266"/>
    <s v="Technology"/>
    <s v="Accessories"/>
    <s v="Memorex Micro Travel Drive 8 GB"/>
    <n v="41.6"/>
    <n v="4"/>
    <n v="0.2"/>
    <n v="12.999999999999998"/>
  </r>
  <r>
    <n v="2951"/>
    <s v="CA-2014-134915"/>
    <x v="3"/>
    <x v="105"/>
    <d v="2014-11-13T00:00:00"/>
    <s v="Same Day"/>
    <s v="EM-14140"/>
    <s v="Eugene Moren"/>
    <s v="Home Office"/>
    <s v="United States"/>
    <s v="Glendale"/>
    <s v="Arizona"/>
    <n v="85301"/>
    <s v="West"/>
    <s v="OFF-PA-10002160"/>
    <s v="Office Supplies"/>
    <s v="Paper"/>
    <s v="Xerox 1978"/>
    <n v="23.120000000000005"/>
    <n v="5"/>
    <n v="0.2"/>
    <n v="8.3810000000000002"/>
  </r>
  <r>
    <n v="2952"/>
    <s v="CA-2014-134915"/>
    <x v="3"/>
    <x v="105"/>
    <d v="2014-11-13T00:00:00"/>
    <s v="Same Day"/>
    <s v="EM-14140"/>
    <s v="Eugene Moren"/>
    <s v="Home Office"/>
    <s v="United States"/>
    <s v="Glendale"/>
    <s v="Arizona"/>
    <n v="85301"/>
    <s v="West"/>
    <s v="FUR-CH-10004875"/>
    <s v="Furniture"/>
    <s v="Chairs"/>
    <s v="Harbour Creations 67200 Series Stacking Chairs"/>
    <n v="113.88800000000002"/>
    <n v="2"/>
    <n v="0.2"/>
    <n v="9.9651999999999994"/>
  </r>
  <r>
    <n v="2953"/>
    <s v="CA-2014-134915"/>
    <x v="3"/>
    <x v="105"/>
    <d v="2014-11-13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4-134915"/>
    <x v="3"/>
    <x v="105"/>
    <d v="2014-11-13T00:00:00"/>
    <s v="Same Day"/>
    <s v="EM-14140"/>
    <s v="Eugene Moren"/>
    <s v="Home Office"/>
    <s v="United States"/>
    <s v="Glendale"/>
    <s v="Arizona"/>
    <n v="85301"/>
    <s v="West"/>
    <s v="TEC-PH-10001459"/>
    <s v="Technology"/>
    <s v="Phones"/>
    <s v="Samsung Galaxy Mega 6.3"/>
    <n v="671.98400000000004"/>
    <n v="2"/>
    <n v="0.2"/>
    <n v="50.398800000000023"/>
  </r>
  <r>
    <n v="2956"/>
    <s v="CA-2013-153353"/>
    <x v="0"/>
    <x v="298"/>
    <d v="2013-08-25T00:00:00"/>
    <s v="Standard Class"/>
    <s v="GG-14650"/>
    <s v="Greg Guthrie"/>
    <s v="Corporate"/>
    <s v="United States"/>
    <s v="New York City"/>
    <s v="New York"/>
    <n v="10035"/>
    <s v="East"/>
    <s v="TEC-PH-10000439"/>
    <s v="Technology"/>
    <s v="Phones"/>
    <s v="GE DSL Phone Line Filter"/>
    <n v="39.99"/>
    <n v="1"/>
    <n v="0"/>
    <n v="11.597099999999998"/>
  </r>
  <r>
    <n v="2957"/>
    <s v="CA-2014-123638"/>
    <x v="3"/>
    <x v="818"/>
    <d v="2014-07-05T00:00:00"/>
    <s v="Standard Class"/>
    <s v="MA-17995"/>
    <s v="Michelle Arnett"/>
    <s v="Home Office"/>
    <s v="United States"/>
    <s v="Watertown"/>
    <s v="New York"/>
    <n v="13601"/>
    <s v="East"/>
    <s v="FUR-CH-10002647"/>
    <s v="Furniture"/>
    <s v="Chairs"/>
    <s v="Situations Contoured Folding Chairs, 4/Set"/>
    <n v="191.64600000000002"/>
    <n v="3"/>
    <n v="0.1"/>
    <n v="31.94100000000001"/>
  </r>
  <r>
    <n v="2958"/>
    <s v="CA-2014-168900"/>
    <x v="3"/>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2-158456"/>
    <x v="1"/>
    <x v="100"/>
    <d v="2012-12-29T00:00:00"/>
    <s v="Standard Class"/>
    <s v="KT-16465"/>
    <s v="Kean Takahito"/>
    <s v="Consumer"/>
    <s v="United States"/>
    <s v="Los Angeles"/>
    <s v="California"/>
    <n v="90032"/>
    <s v="West"/>
    <s v="OFF-BI-10001097"/>
    <s v="Office Supplies"/>
    <s v="Binders"/>
    <s v="Avery Hole Reinforcements"/>
    <n v="19.936000000000003"/>
    <n v="4"/>
    <n v="0.2"/>
    <n v="7.2267999999999999"/>
  </r>
  <r>
    <n v="2960"/>
    <s v="CA-2012-158456"/>
    <x v="1"/>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4-143665"/>
    <x v="3"/>
    <x v="466"/>
    <d v="2014-05-02T00:00:00"/>
    <s v="Standard Class"/>
    <s v="PO-19180"/>
    <s v="Philisse Overcash"/>
    <s v="Home Office"/>
    <s v="United States"/>
    <s v="Seattle"/>
    <s v="Washington"/>
    <n v="98115"/>
    <s v="West"/>
    <s v="OFF-PA-10003673"/>
    <s v="Office Supplies"/>
    <s v="Paper"/>
    <s v="Strathmore Photo Mount Cards"/>
    <n v="20.34"/>
    <n v="3"/>
    <n v="0"/>
    <n v="9.3563999999999989"/>
  </r>
  <r>
    <n v="2962"/>
    <s v="CA-2014-143665"/>
    <x v="3"/>
    <x v="466"/>
    <d v="2014-05-02T00:00:00"/>
    <s v="Standard Class"/>
    <s v="PO-19180"/>
    <s v="Philisse Overcash"/>
    <s v="Home Office"/>
    <s v="United States"/>
    <s v="Seattle"/>
    <s v="Washington"/>
    <n v="98115"/>
    <s v="West"/>
    <s v="OFF-LA-10002034"/>
    <s v="Office Supplies"/>
    <s v="Labels"/>
    <s v="Avery 478"/>
    <n v="39.28"/>
    <n v="8"/>
    <n v="0"/>
    <n v="19.247199999999999"/>
  </r>
  <r>
    <n v="2963"/>
    <s v="CA-2014-137428"/>
    <x v="3"/>
    <x v="819"/>
    <d v="2014-12-22T00:00:00"/>
    <s v="Second Class"/>
    <s v="AY-10555"/>
    <s v="Andy Yotov"/>
    <s v="Corporate"/>
    <s v="United States"/>
    <s v="Oceanside"/>
    <s v="California"/>
    <n v="92054"/>
    <s v="West"/>
    <s v="FUR-CH-10002774"/>
    <s v="Furniture"/>
    <s v="Chairs"/>
    <s v="Global Deluxe Stacking Chair, Gray"/>
    <n v="81.567999999999998"/>
    <n v="2"/>
    <n v="0.2"/>
    <n v="9.1763999999999974"/>
  </r>
  <r>
    <n v="2964"/>
    <s v="CA-2014-137428"/>
    <x v="3"/>
    <x v="819"/>
    <d v="2014-12-22T00:00:00"/>
    <s v="Second Class"/>
    <s v="AY-10555"/>
    <s v="Andy Yotov"/>
    <s v="Corporate"/>
    <s v="United States"/>
    <s v="Oceanside"/>
    <s v="California"/>
    <n v="92054"/>
    <s v="West"/>
    <s v="FUR-CH-10003817"/>
    <s v="Furniture"/>
    <s v="Chairs"/>
    <s v="Global Value Steno Chair, Gray"/>
    <n v="97.184000000000012"/>
    <n v="2"/>
    <n v="0.2"/>
    <n v="6.0740000000000016"/>
  </r>
  <r>
    <n v="2965"/>
    <s v="CA-2014-137428"/>
    <x v="3"/>
    <x v="819"/>
    <d v="2014-12-22T00:00:00"/>
    <s v="Second Class"/>
    <s v="AY-10555"/>
    <s v="Andy Yotov"/>
    <s v="Corporate"/>
    <s v="United States"/>
    <s v="Oceanside"/>
    <s v="California"/>
    <n v="92054"/>
    <s v="West"/>
    <s v="OFF-BI-10002949"/>
    <s v="Office Supplies"/>
    <s v="Binders"/>
    <s v="Prestige Round Ring Binders"/>
    <n v="24.320000000000004"/>
    <n v="5"/>
    <n v="0.2"/>
    <n v="8.2079999999999984"/>
  </r>
  <r>
    <n v="2966"/>
    <s v="CA-2014-137428"/>
    <x v="3"/>
    <x v="819"/>
    <d v="2014-12-22T00:00:00"/>
    <s v="Second Class"/>
    <s v="AY-10555"/>
    <s v="Andy Yotov"/>
    <s v="Corporate"/>
    <s v="United States"/>
    <s v="Oceanside"/>
    <s v="California"/>
    <n v="92054"/>
    <s v="West"/>
    <s v="FUR-FU-10002445"/>
    <s v="Furniture"/>
    <s v="Furnishings"/>
    <s v="DAX Two-Tone Rosewood/Black Document Frame, Desktop, 5 x 7"/>
    <n v="18.96"/>
    <n v="2"/>
    <n v="0"/>
    <n v="7.5840000000000014"/>
  </r>
  <r>
    <n v="2967"/>
    <s v="CA-2011-162866"/>
    <x v="2"/>
    <x v="422"/>
    <d v="2011-12-31T00:00:00"/>
    <s v="Standard Class"/>
    <s v="Co-12640"/>
    <s v="Corey-Lock"/>
    <s v="Consumer"/>
    <s v="United States"/>
    <s v="Skokie"/>
    <s v="Illinois"/>
    <n v="60076"/>
    <s v="Central"/>
    <s v="FUR-FU-10001473"/>
    <s v="Furniture"/>
    <s v="Furnishings"/>
    <s v="DAX Wood Document Frame"/>
    <n v="32.952000000000005"/>
    <n v="6"/>
    <n v="0.6"/>
    <n v="-19.771199999999997"/>
  </r>
  <r>
    <n v="2968"/>
    <s v="CA-2011-162866"/>
    <x v="2"/>
    <x v="422"/>
    <d v="2011-12-31T00:00:00"/>
    <s v="Standard Class"/>
    <s v="Co-12640"/>
    <s v="Corey-Lock"/>
    <s v="Consumer"/>
    <s v="United States"/>
    <s v="Skokie"/>
    <s v="Illinois"/>
    <n v="60076"/>
    <s v="Central"/>
    <s v="OFF-ST-10002562"/>
    <s v="Office Supplies"/>
    <s v="Storage"/>
    <s v="Staples"/>
    <n v="30.016000000000005"/>
    <n v="4"/>
    <n v="0.2"/>
    <n v="3.0015999999999998"/>
  </r>
  <r>
    <n v="2969"/>
    <s v="CA-2014-167941"/>
    <x v="3"/>
    <x v="44"/>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4-167941"/>
    <x v="3"/>
    <x v="44"/>
    <d v="2014-11-10T00:00:00"/>
    <s v="Second Class"/>
    <s v="JF-15565"/>
    <s v="Jill Fjeld"/>
    <s v="Consumer"/>
    <s v="United States"/>
    <s v="Fayetteville"/>
    <s v="North Carolina"/>
    <n v="28314"/>
    <s v="South"/>
    <s v="OFF-PA-10001800"/>
    <s v="Office Supplies"/>
    <s v="Paper"/>
    <s v="Xerox 220"/>
    <n v="31.104000000000006"/>
    <n v="6"/>
    <n v="0.2"/>
    <n v="10.8864"/>
  </r>
  <r>
    <n v="2971"/>
    <s v="CA-2014-167941"/>
    <x v="3"/>
    <x v="44"/>
    <d v="2014-11-10T00:00:00"/>
    <s v="Second Class"/>
    <s v="JF-15565"/>
    <s v="Jill Fjeld"/>
    <s v="Consumer"/>
    <s v="United States"/>
    <s v="Fayetteville"/>
    <s v="North Carolina"/>
    <n v="28314"/>
    <s v="South"/>
    <s v="OFF-BI-10002827"/>
    <s v="Office Supplies"/>
    <s v="Binders"/>
    <s v="Avery Durable Poly Binders"/>
    <n v="13.272000000000002"/>
    <n v="8"/>
    <n v="0.7"/>
    <n v="-10.617599999999999"/>
  </r>
  <r>
    <n v="2972"/>
    <s v="CA-2014-167941"/>
    <x v="3"/>
    <x v="44"/>
    <d v="2014-11-10T00:00:00"/>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4-167941"/>
    <x v="3"/>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4-111808"/>
    <x v="3"/>
    <x v="819"/>
    <d v="2014-12-21T00:00:00"/>
    <s v="Standard Class"/>
    <s v="AR-10510"/>
    <s v="Andrew Roberts"/>
    <s v="Consumer"/>
    <s v="United States"/>
    <s v="Tulsa"/>
    <s v="Oklahoma"/>
    <n v="74133"/>
    <s v="Central"/>
    <s v="OFF-BI-10004656"/>
    <s v="Office Supplies"/>
    <s v="Binders"/>
    <s v="Peel &amp; Stick Add-On Corner Pockets"/>
    <n v="10.8"/>
    <n v="5"/>
    <n v="0"/>
    <n v="5.1839999999999993"/>
  </r>
  <r>
    <n v="2975"/>
    <s v="CA-2012-137512"/>
    <x v="1"/>
    <x v="820"/>
    <d v="2012-05-12T00:00:00"/>
    <s v="Standard Class"/>
    <s v="AG-10675"/>
    <s v="Anna Gayman"/>
    <s v="Consumer"/>
    <s v="United States"/>
    <s v="Allen"/>
    <s v="Texas"/>
    <n v="75002"/>
    <s v="Central"/>
    <s v="FUR-TA-10001095"/>
    <s v="Furniture"/>
    <s v="Tables"/>
    <s v="Chromcraft Round Conference Tables"/>
    <n v="244.00599999999997"/>
    <n v="2"/>
    <n v="0.3"/>
    <n v="-31.372200000000007"/>
  </r>
  <r>
    <n v="2976"/>
    <s v="CA-2012-137512"/>
    <x v="1"/>
    <x v="820"/>
    <d v="2012-05-12T00:00:00"/>
    <s v="Standard Class"/>
    <s v="AG-10675"/>
    <s v="Anna Gayman"/>
    <s v="Consumer"/>
    <s v="United States"/>
    <s v="Allen"/>
    <s v="Texas"/>
    <n v="75002"/>
    <s v="Central"/>
    <s v="OFF-PA-10000213"/>
    <s v="Office Supplies"/>
    <s v="Paper"/>
    <s v="Xerox 198"/>
    <n v="15.936000000000002"/>
    <n v="4"/>
    <n v="0.2"/>
    <n v="5.378400000000001"/>
  </r>
  <r>
    <n v="2977"/>
    <s v="CA-2014-139773"/>
    <x v="3"/>
    <x v="769"/>
    <d v="2014-12-05T00:00:00"/>
    <s v="Same Day"/>
    <s v="DV-13045"/>
    <s v="Darrin Van Huff"/>
    <s v="Corporate"/>
    <s v="United States"/>
    <s v="Philadelphia"/>
    <s v="Pennsylvania"/>
    <n v="19143"/>
    <s v="East"/>
    <s v="FUR-CH-10001797"/>
    <s v="Furniture"/>
    <s v="Chairs"/>
    <s v="Safco Chair Connectors, 6/Carton"/>
    <n v="188.55199999999996"/>
    <n v="7"/>
    <n v="0.3"/>
    <n v="-2.693600000000032"/>
  </r>
  <r>
    <n v="2978"/>
    <s v="CA-2014-134607"/>
    <x v="3"/>
    <x v="621"/>
    <d v="2014-10-09T00:00:00"/>
    <s v="Second Class"/>
    <s v="HL-15040"/>
    <s v="Hunter Lopez"/>
    <s v="Consumer"/>
    <s v="United States"/>
    <s v="Rochester"/>
    <s v="New York"/>
    <n v="14609"/>
    <s v="East"/>
    <s v="OFF-ST-10002214"/>
    <s v="Office Supplies"/>
    <s v="Storage"/>
    <s v="X-Rack File for Hanging Folders"/>
    <n v="22.58"/>
    <n v="2"/>
    <n v="0"/>
    <n v="5.8707999999999991"/>
  </r>
  <r>
    <n v="2979"/>
    <s v="CA-2011-109232"/>
    <x v="2"/>
    <x v="286"/>
    <d v="2011-01-17T00:00:00"/>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2-139850"/>
    <x v="1"/>
    <x v="821"/>
    <d v="2012-06-17T00:00:00"/>
    <s v="Standard Class"/>
    <s v="GB-14575"/>
    <s v="Giulietta Baptist"/>
    <s v="Consumer"/>
    <s v="United States"/>
    <s v="Philadelphia"/>
    <s v="Pennsylvania"/>
    <n v="19134"/>
    <s v="East"/>
    <s v="OFF-PA-10003848"/>
    <s v="Office Supplies"/>
    <s v="Paper"/>
    <s v="Xerox 1997"/>
    <n v="20.736000000000004"/>
    <n v="4"/>
    <n v="0.2"/>
    <n v="7.2576000000000001"/>
  </r>
  <r>
    <n v="2981"/>
    <s v="CA-2012-139850"/>
    <x v="1"/>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1-131310"/>
    <x v="2"/>
    <x v="136"/>
    <d v="2011-07-18T00:00:00"/>
    <s v="Standard Class"/>
    <s v="CL-12565"/>
    <s v="Clay Ludtke"/>
    <s v="Consumer"/>
    <s v="United States"/>
    <s v="Seattle"/>
    <s v="Washington"/>
    <n v="98115"/>
    <s v="West"/>
    <s v="FUR-CH-10001797"/>
    <s v="Furniture"/>
    <s v="Chairs"/>
    <s v="Safco Chair Connectors, 6/Carton"/>
    <n v="123.136"/>
    <n v="4"/>
    <n v="0.2"/>
    <n v="13.852799999999981"/>
  </r>
  <r>
    <n v="2983"/>
    <s v="CA-2011-131310"/>
    <x v="2"/>
    <x v="136"/>
    <d v="2011-07-18T00:00:00"/>
    <s v="Standard Class"/>
    <s v="CL-12565"/>
    <s v="Clay Ludtke"/>
    <s v="Consumer"/>
    <s v="United States"/>
    <s v="Seattle"/>
    <s v="Washington"/>
    <n v="98115"/>
    <s v="West"/>
    <s v="OFF-BI-10003094"/>
    <s v="Office Supplies"/>
    <s v="Binders"/>
    <s v="Self-Adhesive Ring Binder Labels"/>
    <n v="11.264000000000001"/>
    <n v="4"/>
    <n v="0.2"/>
    <n v="3.8015999999999992"/>
  </r>
  <r>
    <n v="2984"/>
    <s v="US-2011-112872"/>
    <x v="2"/>
    <x v="776"/>
    <d v="2011-12-11T00:00:00"/>
    <s v="Second Class"/>
    <s v="RC-19960"/>
    <s v="Ryan Crowe"/>
    <s v="Consumer"/>
    <s v="United States"/>
    <s v="Springfield"/>
    <s v="Oregon"/>
    <n v="97477"/>
    <s v="West"/>
    <s v="OFF-ST-10002205"/>
    <s v="Office Supplies"/>
    <s v="Storage"/>
    <s v="File Shuttle I and Handi-File"/>
    <n v="53.424000000000007"/>
    <n v="3"/>
    <n v="0.2"/>
    <n v="4.6746000000000016"/>
  </r>
  <r>
    <n v="2985"/>
    <s v="US-2011-112872"/>
    <x v="2"/>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3-139269"/>
    <x v="0"/>
    <x v="822"/>
    <d v="2013-05-31T00:00:00"/>
    <s v="Standard Class"/>
    <s v="JB-16045"/>
    <s v="Julia Barnett"/>
    <s v="Home Office"/>
    <s v="United States"/>
    <s v="Columbus"/>
    <s v="Georgia"/>
    <n v="31907"/>
    <s v="South"/>
    <s v="FUR-FU-10000755"/>
    <s v="Furniture"/>
    <s v="Furnishings"/>
    <s v="Eldon Expressions Mahogany Wood Desk Collection"/>
    <n v="24.96"/>
    <n v="4"/>
    <n v="0"/>
    <n v="6.240000000000002"/>
  </r>
  <r>
    <n v="2987"/>
    <s v="CA-2013-139269"/>
    <x v="0"/>
    <x v="822"/>
    <d v="2013-05-31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3-139269"/>
    <x v="0"/>
    <x v="822"/>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3-139010"/>
    <x v="0"/>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3-139010"/>
    <x v="0"/>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3-139010"/>
    <x v="0"/>
    <x v="823"/>
    <d v="2013-02-26T00:00:00"/>
    <s v="Second Class"/>
    <s v="MC-17635"/>
    <s v="Matthew Clasen"/>
    <s v="Corporate"/>
    <s v="United States"/>
    <s v="Los Angeles"/>
    <s v="California"/>
    <n v="90032"/>
    <s v="West"/>
    <s v="OFF-ST-10001809"/>
    <s v="Office Supplies"/>
    <s v="Storage"/>
    <s v="Fellowes Officeware Wire Shelving"/>
    <n v="449.15"/>
    <n v="5"/>
    <n v="0"/>
    <n v="8.9829999999999899"/>
  </r>
  <r>
    <n v="2992"/>
    <s v="CA-2013-139010"/>
    <x v="0"/>
    <x v="823"/>
    <d v="2013-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3-134376"/>
    <x v="0"/>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4-147291"/>
    <x v="3"/>
    <x v="825"/>
    <d v="2014-03-18T00:00:00"/>
    <s v="Standard Class"/>
    <s v="MJ-17740"/>
    <s v="Max Jones"/>
    <s v="Consumer"/>
    <s v="United States"/>
    <s v="Detroit"/>
    <s v="Michigan"/>
    <n v="48227"/>
    <s v="Central"/>
    <s v="OFF-BI-10003091"/>
    <s v="Office Supplies"/>
    <s v="Binders"/>
    <s v="GBC DocuBind TL200 Manual Binding Machine"/>
    <n v="895.92"/>
    <n v="4"/>
    <n v="0"/>
    <n v="421.08239999999995"/>
  </r>
  <r>
    <n v="2995"/>
    <s v="CA-2013-112893"/>
    <x v="0"/>
    <x v="369"/>
    <d v="2013-09-14T00:00:00"/>
    <s v="Second Class"/>
    <s v="AT-10735"/>
    <s v="Annie Thurman"/>
    <s v="Consumer"/>
    <s v="United States"/>
    <s v="Stockton"/>
    <s v="California"/>
    <n v="95207"/>
    <s v="West"/>
    <s v="OFF-BI-10004654"/>
    <s v="Office Supplies"/>
    <s v="Binders"/>
    <s v="VariCap6 Expandable Binder"/>
    <n v="55.360000000000007"/>
    <n v="4"/>
    <n v="0.2"/>
    <n v="18.683999999999997"/>
  </r>
  <r>
    <n v="2996"/>
    <s v="US-2011-150532"/>
    <x v="2"/>
    <x v="686"/>
    <d v="2011-07-21T00:00:00"/>
    <s v="Standard Class"/>
    <s v="PB-19150"/>
    <s v="Philip Brown"/>
    <s v="Consumer"/>
    <s v="United States"/>
    <s v="Phoenix"/>
    <s v="Arizona"/>
    <n v="85023"/>
    <s v="West"/>
    <s v="OFF-ST-10000760"/>
    <s v="Office Supplies"/>
    <s v="Storage"/>
    <s v="Eldon Fold 'N Roll Cart System"/>
    <n v="55.92"/>
    <n v="5"/>
    <n v="0.2"/>
    <n v="6.2910000000000004"/>
  </r>
  <r>
    <n v="2997"/>
    <s v="CA-2011-138317"/>
    <x v="2"/>
    <x v="261"/>
    <d v="2011-06-25T00:00:00"/>
    <s v="Standard Class"/>
    <s v="NW-18400"/>
    <s v="Natalie Webber"/>
    <s v="Consumer"/>
    <s v="United States"/>
    <s v="Philadelphia"/>
    <s v="Pennsylvania"/>
    <n v="19120"/>
    <s v="East"/>
    <s v="OFF-EN-10001539"/>
    <s v="Office Supplies"/>
    <s v="Envelopes"/>
    <s v="Staples"/>
    <n v="24.896000000000001"/>
    <n v="4"/>
    <n v="0.2"/>
    <n v="8.4024000000000001"/>
  </r>
  <r>
    <n v="2998"/>
    <s v="CA-2011-138317"/>
    <x v="2"/>
    <x v="261"/>
    <d v="2011-06-25T00:00:00"/>
    <s v="Standard Class"/>
    <s v="NW-18400"/>
    <s v="Natalie Webber"/>
    <s v="Consumer"/>
    <s v="United States"/>
    <s v="Philadelphia"/>
    <s v="Pennsylvania"/>
    <n v="19120"/>
    <s v="East"/>
    <s v="FUR-FU-10000550"/>
    <s v="Furniture"/>
    <s v="Furnishings"/>
    <s v="Stacking Trays by OIC"/>
    <n v="3.9840000000000004"/>
    <n v="1"/>
    <n v="0.2"/>
    <n v="0.64739999999999964"/>
  </r>
  <r>
    <n v="2999"/>
    <s v="CA-2011-138317"/>
    <x v="2"/>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1-138317"/>
    <x v="2"/>
    <x v="261"/>
    <d v="2011-06-25T00:00:00"/>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1-138317"/>
    <x v="2"/>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1-138317"/>
    <x v="2"/>
    <x v="261"/>
    <d v="2011-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2-130610"/>
    <x v="1"/>
    <x v="761"/>
    <d v="2012-07-10T00:00:00"/>
    <s v="Standard Class"/>
    <s v="VP-21730"/>
    <s v="Victor Preis"/>
    <s v="Home Office"/>
    <s v="United States"/>
    <s v="Sterling Heights"/>
    <s v="Michigan"/>
    <n v="48310"/>
    <s v="Central"/>
    <s v="OFF-BI-10003655"/>
    <s v="Office Supplies"/>
    <s v="Binders"/>
    <s v="Durable Pressboard Binders"/>
    <n v="19"/>
    <n v="5"/>
    <n v="0"/>
    <n v="8.93"/>
  </r>
  <r>
    <n v="3004"/>
    <s v="CA-2014-104381"/>
    <x v="3"/>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1-148761"/>
    <x v="2"/>
    <x v="826"/>
    <d v="2011-05-21T00:00:00"/>
    <s v="Standard Class"/>
    <s v="PA-19060"/>
    <s v="Pete Armstrong"/>
    <s v="Home Office"/>
    <s v="United States"/>
    <s v="Eau Claire"/>
    <s v="Wisconsin"/>
    <n v="54703"/>
    <s v="Central"/>
    <s v="OFF-BI-10000666"/>
    <s v="Office Supplies"/>
    <s v="Binders"/>
    <s v="Surelock Post Binders"/>
    <n v="91.679999999999993"/>
    <n v="3"/>
    <n v="0"/>
    <n v="45.839999999999996"/>
  </r>
  <r>
    <n v="3007"/>
    <s v="CA-2014-116519"/>
    <x v="3"/>
    <x v="119"/>
    <d v="2014-10-16T00:00:00"/>
    <s v="First Class"/>
    <s v="CR-12730"/>
    <s v="Craig Reiter"/>
    <s v="Consumer"/>
    <s v="United States"/>
    <s v="New York City"/>
    <s v="New York"/>
    <n v="10009"/>
    <s v="East"/>
    <s v="OFF-AP-10000828"/>
    <s v="Office Supplies"/>
    <s v="Appliances"/>
    <s v="Avanti 4.4 Cu. Ft. Refrigerator"/>
    <n v="904.9"/>
    <n v="5"/>
    <n v="0"/>
    <n v="253.37199999999996"/>
  </r>
  <r>
    <n v="3008"/>
    <s v="CA-2011-130729"/>
    <x v="2"/>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3-124772"/>
    <x v="0"/>
    <x v="5"/>
    <d v="2013-12-07T00:00:00"/>
    <s v="First Class"/>
    <s v="JG-15160"/>
    <s v="James Galang"/>
    <s v="Consumer"/>
    <s v="United States"/>
    <s v="Murray"/>
    <s v="Kentucky"/>
    <n v="42071"/>
    <s v="South"/>
    <s v="FUR-FU-10004748"/>
    <s v="Furniture"/>
    <s v="Furnishings"/>
    <s v="Howard Miller 16&quot; Diameter Gallery Wall Clock"/>
    <n v="191.82"/>
    <n v="3"/>
    <n v="0"/>
    <n v="74.809799999999996"/>
  </r>
  <r>
    <n v="3010"/>
    <s v="CA-2013-115525"/>
    <x v="0"/>
    <x v="197"/>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4-134845"/>
    <x v="3"/>
    <x v="827"/>
    <d v="2014-04-24T00:00:00"/>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4-134845"/>
    <x v="3"/>
    <x v="827"/>
    <d v="2014-04-24T00:00:00"/>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4-134845"/>
    <x v="3"/>
    <x v="827"/>
    <d v="2014-04-24T00:00:00"/>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4-134845"/>
    <x v="3"/>
    <x v="827"/>
    <d v="2014-04-24T00:00:00"/>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4-134845"/>
    <x v="3"/>
    <x v="827"/>
    <d v="2014-04-24T00:00:00"/>
    <s v="Standard Class"/>
    <s v="SR-20425"/>
    <s v="Sharelle Roach"/>
    <s v="Home Office"/>
    <s v="United States"/>
    <s v="Louisville"/>
    <s v="Colorado"/>
    <n v="80027"/>
    <s v="West"/>
    <s v="OFF-PA-10002005"/>
    <s v="Office Supplies"/>
    <s v="Paper"/>
    <s v="Xerox 225"/>
    <n v="20.736000000000004"/>
    <n v="4"/>
    <n v="0.2"/>
    <n v="7.2576000000000001"/>
  </r>
  <r>
    <n v="3016"/>
    <s v="US-2012-138919"/>
    <x v="1"/>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3-160528"/>
    <x v="0"/>
    <x v="828"/>
    <d v="2013-08-31T00:00:00"/>
    <s v="Standard Class"/>
    <s v="MH-18115"/>
    <s v="Mick Hernandez"/>
    <s v="Home Office"/>
    <s v="United States"/>
    <s v="Pharr"/>
    <s v="Texas"/>
    <n v="78577"/>
    <s v="Central"/>
    <s v="OFF-ST-10002743"/>
    <s v="Office Supplies"/>
    <s v="Storage"/>
    <s v="SAFCO Boltless Steel Shelving"/>
    <n v="727.29600000000005"/>
    <n v="8"/>
    <n v="0.2"/>
    <n v="-172.73280000000005"/>
  </r>
  <r>
    <n v="3018"/>
    <s v="US-2013-160528"/>
    <x v="0"/>
    <x v="828"/>
    <d v="2013-08-31T00:00:00"/>
    <s v="Standard Class"/>
    <s v="MH-18115"/>
    <s v="Mick Hernandez"/>
    <s v="Home Office"/>
    <s v="United States"/>
    <s v="Pharr"/>
    <s v="Texas"/>
    <n v="78577"/>
    <s v="Central"/>
    <s v="FUR-FU-10004973"/>
    <s v="Furniture"/>
    <s v="Furnishings"/>
    <s v="Flat Face Poster Frame"/>
    <n v="22.608000000000001"/>
    <n v="3"/>
    <n v="0.6"/>
    <n v="-10.173599999999997"/>
  </r>
  <r>
    <n v="3019"/>
    <s v="US-2013-160528"/>
    <x v="0"/>
    <x v="828"/>
    <d v="2013-08-31T00:00:00"/>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2-123568"/>
    <x v="1"/>
    <x v="627"/>
    <d v="2012-11-14T00:00:00"/>
    <s v="Standard Class"/>
    <s v="SC-20095"/>
    <s v="Sanjit Chand"/>
    <s v="Consumer"/>
    <s v="United States"/>
    <s v="West Jordan"/>
    <s v="Utah"/>
    <n v="84084"/>
    <s v="West"/>
    <s v="OFF-FA-10002701"/>
    <s v="Office Supplies"/>
    <s v="Fasteners"/>
    <s v="Alliance Rubber Bands"/>
    <n v="5.04"/>
    <n v="3"/>
    <n v="0"/>
    <n v="0.20159999999999978"/>
  </r>
  <r>
    <n v="3021"/>
    <s v="CA-2012-123568"/>
    <x v="1"/>
    <x v="627"/>
    <d v="2012-11-14T00:00:00"/>
    <s v="Standard Class"/>
    <s v="SC-20095"/>
    <s v="Sanjit Chand"/>
    <s v="Consumer"/>
    <s v="United States"/>
    <s v="West Jordan"/>
    <s v="Utah"/>
    <n v="84084"/>
    <s v="West"/>
    <s v="OFF-PA-10001125"/>
    <s v="Office Supplies"/>
    <s v="Paper"/>
    <s v="Xerox 1988"/>
    <n v="92.94"/>
    <n v="3"/>
    <n v="0"/>
    <n v="41.822999999999993"/>
  </r>
  <r>
    <n v="3022"/>
    <s v="CA-2012-123568"/>
    <x v="1"/>
    <x v="627"/>
    <d v="2012-11-14T00:00:00"/>
    <s v="Standard Class"/>
    <s v="SC-20095"/>
    <s v="Sanjit Chand"/>
    <s v="Consumer"/>
    <s v="United States"/>
    <s v="West Jordan"/>
    <s v="Utah"/>
    <n v="84084"/>
    <s v="West"/>
    <s v="FUR-FU-10004090"/>
    <s v="Furniture"/>
    <s v="Furnishings"/>
    <s v="Executive Impressions 14&quot; Contract Wall Clock"/>
    <n v="66.69"/>
    <n v="3"/>
    <n v="0"/>
    <n v="22.007699999999996"/>
  </r>
  <r>
    <n v="3023"/>
    <s v="CA-2012-123568"/>
    <x v="1"/>
    <x v="627"/>
    <d v="2012-11-14T00:00:00"/>
    <s v="Standard Class"/>
    <s v="SC-20095"/>
    <s v="Sanjit Chand"/>
    <s v="Consumer"/>
    <s v="United States"/>
    <s v="West Jordan"/>
    <s v="Utah"/>
    <n v="84084"/>
    <s v="West"/>
    <s v="OFF-BI-10001510"/>
    <s v="Office Supplies"/>
    <s v="Binders"/>
    <s v="Deluxe Heavy-Duty Vinyl Round Ring Binder"/>
    <n v="91.68"/>
    <n v="5"/>
    <n v="0.2"/>
    <n v="28.65"/>
  </r>
  <r>
    <n v="3024"/>
    <s v="CA-2014-124674"/>
    <x v="3"/>
    <x v="701"/>
    <d v="2014-11-24T00:00:00"/>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2-164441"/>
    <x v="1"/>
    <x v="627"/>
    <d v="2012-11-13T00:00:00"/>
    <s v="Standard Class"/>
    <s v="AC-10450"/>
    <s v="Amy Cox"/>
    <s v="Consumer"/>
    <s v="United States"/>
    <s v="New York City"/>
    <s v="New York"/>
    <n v="10011"/>
    <s v="East"/>
    <s v="OFF-BI-10001922"/>
    <s v="Office Supplies"/>
    <s v="Binders"/>
    <s v="Storex Dura Pro Binders"/>
    <n v="52.272000000000006"/>
    <n v="11"/>
    <n v="0.2"/>
    <n v="17.641799999999996"/>
  </r>
  <r>
    <n v="3026"/>
    <s v="CA-2012-164441"/>
    <x v="1"/>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4-169054"/>
    <x v="3"/>
    <x v="300"/>
    <d v="2014-04-27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1-106719"/>
    <x v="2"/>
    <x v="829"/>
    <d v="2011-08-24T00:00:00"/>
    <s v="Same Day"/>
    <s v="RB-19645"/>
    <s v="Robert Barroso"/>
    <s v="Corporate"/>
    <s v="United States"/>
    <s v="Billings"/>
    <s v="Montana"/>
    <n v="59102"/>
    <s v="West"/>
    <s v="OFF-BI-10002799"/>
    <s v="Office Supplies"/>
    <s v="Binders"/>
    <s v="SlimView Poly Binder, 3/8&quot;"/>
    <n v="8.2880000000000003"/>
    <n v="2"/>
    <n v="0.2"/>
    <n v="2.6935999999999991"/>
  </r>
  <r>
    <n v="3029"/>
    <s v="CA-2014-116855"/>
    <x v="3"/>
    <x v="94"/>
    <d v="2014-12-22T00:00:00"/>
    <s v="Standard Class"/>
    <s v="AI-10855"/>
    <s v="Arianne Irving"/>
    <s v="Consumer"/>
    <s v="United States"/>
    <s v="Chesapeake"/>
    <s v="Virginia"/>
    <n v="23320"/>
    <s v="South"/>
    <s v="FUR-CH-10003846"/>
    <s v="Furniture"/>
    <s v="Chairs"/>
    <s v="Hon Valutask Swivel Chairs"/>
    <n v="504.90000000000003"/>
    <n v="5"/>
    <n v="0"/>
    <n v="80.78400000000002"/>
  </r>
  <r>
    <n v="3030"/>
    <s v="US-2013-164189"/>
    <x v="0"/>
    <x v="830"/>
    <d v="2013-03-29T00:00:00"/>
    <s v="Standard Class"/>
    <s v="DR-12880"/>
    <s v="Dan Reichenbach"/>
    <s v="Corporate"/>
    <s v="United States"/>
    <s v="Gresham"/>
    <s v="Oregon"/>
    <n v="97030"/>
    <s v="West"/>
    <s v="TEC-PH-10003691"/>
    <s v="Technology"/>
    <s v="Phones"/>
    <s v="BlackBerry Q10"/>
    <n v="403.16800000000001"/>
    <n v="4"/>
    <n v="0.2"/>
    <n v="25.198000000000008"/>
  </r>
  <r>
    <n v="3031"/>
    <s v="CA-2012-168480"/>
    <x v="1"/>
    <x v="481"/>
    <d v="2012-09-27T00:00:00"/>
    <s v="Standard Class"/>
    <s v="DM-12955"/>
    <s v="Dario Medina"/>
    <s v="Corporate"/>
    <s v="United States"/>
    <s v="Lincoln Park"/>
    <s v="Michigan"/>
    <n v="48146"/>
    <s v="Central"/>
    <s v="FUR-BO-10000468"/>
    <s v="Furniture"/>
    <s v="Bookcases"/>
    <s v="O'Sullivan 2-Shelf Heavy-Duty Bookcases"/>
    <n v="194.32"/>
    <n v="4"/>
    <n v="0"/>
    <n v="31.091200000000015"/>
  </r>
  <r>
    <n v="3032"/>
    <s v="CA-2012-168480"/>
    <x v="1"/>
    <x v="481"/>
    <d v="2012-09-27T00:00:00"/>
    <s v="Standard Class"/>
    <s v="DM-12955"/>
    <s v="Dario Medina"/>
    <s v="Corporate"/>
    <s v="United States"/>
    <s v="Lincoln Park"/>
    <s v="Michigan"/>
    <n v="48146"/>
    <s v="Central"/>
    <s v="OFF-AR-10001044"/>
    <s v="Office Supplies"/>
    <s v="Art"/>
    <s v="BOSTON Ranger #55 Pencil Sharpener, Black"/>
    <n v="25.99"/>
    <n v="1"/>
    <n v="0"/>
    <n v="7.5370999999999988"/>
  </r>
  <r>
    <n v="3033"/>
    <s v="US-2013-114293"/>
    <x v="0"/>
    <x v="831"/>
    <d v="2013-11-27T00:00:00"/>
    <s v="Standard Class"/>
    <s v="JH-16180"/>
    <s v="Justin Hirsh"/>
    <s v="Consumer"/>
    <s v="United States"/>
    <s v="Gresham"/>
    <s v="Oregon"/>
    <n v="97030"/>
    <s v="West"/>
    <s v="FUR-CH-10003833"/>
    <s v="Furniture"/>
    <s v="Chairs"/>
    <s v="Novimex Fabric Task Chair"/>
    <n v="195.136"/>
    <n v="4"/>
    <n v="0.2"/>
    <n v="-12.196000000000005"/>
  </r>
  <r>
    <n v="3034"/>
    <s v="CA-2014-134173"/>
    <x v="3"/>
    <x v="118"/>
    <d v="2014-09-22T00:00:00"/>
    <s v="Standard Class"/>
    <s v="AB-10060"/>
    <s v="Adam Bellavance"/>
    <s v="Home Office"/>
    <s v="United States"/>
    <s v="Philadelphia"/>
    <s v="Pennsylvania"/>
    <n v="19143"/>
    <s v="East"/>
    <s v="OFF-PA-10004355"/>
    <s v="Office Supplies"/>
    <s v="Paper"/>
    <s v="Xerox 231"/>
    <n v="20.736000000000004"/>
    <n v="4"/>
    <n v="0.2"/>
    <n v="7.2576000000000001"/>
  </r>
  <r>
    <n v="3035"/>
    <s v="US-2012-123960"/>
    <x v="1"/>
    <x v="832"/>
    <d v="2012-06-16T00:00:00"/>
    <s v="Standard Class"/>
    <s v="BD-11605"/>
    <s v="Brian Dahlen"/>
    <s v="Consumer"/>
    <s v="United States"/>
    <s v="Monroe"/>
    <s v="Louisiana"/>
    <n v="71203"/>
    <s v="South"/>
    <s v="TEC-AC-10003038"/>
    <s v="Technology"/>
    <s v="Accessories"/>
    <s v="Kingston Digital DataTraveler 16GB USB 2.0"/>
    <n v="53.699999999999996"/>
    <n v="6"/>
    <n v="0"/>
    <n v="10.202999999999994"/>
  </r>
  <r>
    <n v="3036"/>
    <s v="US-2012-123960"/>
    <x v="1"/>
    <x v="832"/>
    <d v="2012-06-16T00:00:00"/>
    <s v="Standard Class"/>
    <s v="BD-11605"/>
    <s v="Brian Dahlen"/>
    <s v="Consumer"/>
    <s v="United States"/>
    <s v="Monroe"/>
    <s v="Louisiana"/>
    <n v="71203"/>
    <s v="South"/>
    <s v="OFF-BI-10002799"/>
    <s v="Office Supplies"/>
    <s v="Binders"/>
    <s v="SlimView Poly Binder, 3/8&quot;"/>
    <n v="36.26"/>
    <n v="7"/>
    <n v="0"/>
    <n v="16.679599999999997"/>
  </r>
  <r>
    <n v="3037"/>
    <s v="US-2012-123960"/>
    <x v="1"/>
    <x v="832"/>
    <d v="2012-06-16T00:00:00"/>
    <s v="Standard Class"/>
    <s v="BD-11605"/>
    <s v="Brian Dahlen"/>
    <s v="Consumer"/>
    <s v="United States"/>
    <s v="Monroe"/>
    <s v="Louisiana"/>
    <n v="71203"/>
    <s v="South"/>
    <s v="OFF-AR-10003582"/>
    <s v="Office Supplies"/>
    <s v="Art"/>
    <s v="Boston Electric Pencil Sharpener, Model 1818, Charcoal Black"/>
    <n v="56.3"/>
    <n v="2"/>
    <n v="0"/>
    <n v="15.764000000000003"/>
  </r>
  <r>
    <n v="3038"/>
    <s v="US-2012-123960"/>
    <x v="1"/>
    <x v="832"/>
    <d v="2012-06-16T00:00:00"/>
    <s v="Standard Class"/>
    <s v="BD-11605"/>
    <s v="Brian Dahlen"/>
    <s v="Consumer"/>
    <s v="United States"/>
    <s v="Monroe"/>
    <s v="Louisiana"/>
    <n v="71203"/>
    <s v="South"/>
    <s v="OFF-PA-10004451"/>
    <s v="Office Supplies"/>
    <s v="Paper"/>
    <s v="Xerox 222"/>
    <n v="32.400000000000006"/>
    <n v="5"/>
    <n v="0"/>
    <n v="15.552000000000001"/>
  </r>
  <r>
    <n v="3039"/>
    <s v="US-2012-123960"/>
    <x v="1"/>
    <x v="832"/>
    <d v="2012-06-16T00:00:00"/>
    <s v="Standard Class"/>
    <s v="BD-11605"/>
    <s v="Brian Dahlen"/>
    <s v="Consumer"/>
    <s v="United States"/>
    <s v="Monroe"/>
    <s v="Louisiana"/>
    <n v="71203"/>
    <s v="South"/>
    <s v="FUR-FU-10004666"/>
    <s v="Furniture"/>
    <s v="Furnishings"/>
    <s v="DAX Clear Channel Poster Frame"/>
    <n v="29.16"/>
    <n v="2"/>
    <n v="0"/>
    <n v="10.789200000000001"/>
  </r>
  <r>
    <n v="3040"/>
    <s v="CA-2014-101749"/>
    <x v="3"/>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4-149559"/>
    <x v="3"/>
    <x v="220"/>
    <d v="2014-09-13T00:00:00"/>
    <s v="Same Day"/>
    <s v="KF-16285"/>
    <s v="Karen Ferguson"/>
    <s v="Home Office"/>
    <s v="United States"/>
    <s v="Long Beach"/>
    <s v="California"/>
    <n v="90805"/>
    <s v="West"/>
    <s v="OFF-PA-10003172"/>
    <s v="Office Supplies"/>
    <s v="Paper"/>
    <s v="Xerox 1996"/>
    <n v="12.96"/>
    <n v="2"/>
    <n v="0"/>
    <n v="6.2208000000000006"/>
  </r>
  <r>
    <n v="3043"/>
    <s v="CA-2014-149559"/>
    <x v="3"/>
    <x v="220"/>
    <d v="2014-09-13T00:00:00"/>
    <s v="Same Day"/>
    <s v="KF-16285"/>
    <s v="Karen Ferguson"/>
    <s v="Home Office"/>
    <s v="United States"/>
    <s v="Long Beach"/>
    <s v="California"/>
    <n v="90805"/>
    <s v="West"/>
    <s v="OFF-EN-10002312"/>
    <s v="Office Supplies"/>
    <s v="Envelopes"/>
    <s v="#10 Self-Seal White Envelopes"/>
    <n v="22.18"/>
    <n v="2"/>
    <n v="0"/>
    <n v="10.8682"/>
  </r>
  <r>
    <n v="3044"/>
    <s v="CA-2014-149559"/>
    <x v="3"/>
    <x v="220"/>
    <d v="2014-09-13T00:00:00"/>
    <s v="Same Day"/>
    <s v="KF-16285"/>
    <s v="Karen Ferguson"/>
    <s v="Home Office"/>
    <s v="United States"/>
    <s v="Long Beach"/>
    <s v="California"/>
    <n v="90805"/>
    <s v="West"/>
    <s v="FUR-CH-10002320"/>
    <s v="Furniture"/>
    <s v="Chairs"/>
    <s v="Hon Pagoda Stacking Chairs"/>
    <n v="2054.2720000000004"/>
    <n v="8"/>
    <n v="0.2"/>
    <n v="256.78399999999976"/>
  </r>
  <r>
    <n v="3045"/>
    <s v="CA-2012-135174"/>
    <x v="1"/>
    <x v="28"/>
    <d v="2012-05-02T00:00:00"/>
    <s v="Second Class"/>
    <s v="BP-11230"/>
    <s v="Benjamin Patterson"/>
    <s v="Consumer"/>
    <s v="United States"/>
    <s v="Troy"/>
    <s v="Ohio"/>
    <n v="45373"/>
    <s v="East"/>
    <s v="TEC-PH-10001530"/>
    <s v="Technology"/>
    <s v="Phones"/>
    <s v="Cisco Unified IP Phone 7945G VoIP phone"/>
    <n v="1022.97"/>
    <n v="5"/>
    <n v="0.4"/>
    <n v="-255.74250000000001"/>
  </r>
  <r>
    <n v="3046"/>
    <s v="CA-2014-125290"/>
    <x v="3"/>
    <x v="44"/>
    <d v="2014-11-11T00:00:00"/>
    <s v="Second Class"/>
    <s v="CC-12430"/>
    <s v="Chuck Clark"/>
    <s v="Home Office"/>
    <s v="United States"/>
    <s v="Minneapolis"/>
    <s v="Minnesota"/>
    <n v="55407"/>
    <s v="Central"/>
    <s v="OFF-AR-10001216"/>
    <s v="Office Supplies"/>
    <s v="Art"/>
    <s v="Newell 339"/>
    <n v="13.899999999999999"/>
    <n v="5"/>
    <n v="0"/>
    <n v="3.6139999999999994"/>
  </r>
  <r>
    <n v="3047"/>
    <s v="CA-2014-125290"/>
    <x v="3"/>
    <x v="44"/>
    <d v="2014-11-11T00:00:00"/>
    <s v="Second Class"/>
    <s v="CC-12430"/>
    <s v="Chuck Clark"/>
    <s v="Home Office"/>
    <s v="United States"/>
    <s v="Minneapolis"/>
    <s v="Minnesota"/>
    <n v="55407"/>
    <s v="Central"/>
    <s v="OFF-PA-10003127"/>
    <s v="Office Supplies"/>
    <s v="Paper"/>
    <s v="Staples"/>
    <n v="26.38"/>
    <n v="1"/>
    <n v="0"/>
    <n v="12.134799999999998"/>
  </r>
  <r>
    <n v="3048"/>
    <s v="CA-2011-137351"/>
    <x v="2"/>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4-121419"/>
    <x v="3"/>
    <x v="459"/>
    <d v="2014-04-05T00:00:00"/>
    <s v="First Class"/>
    <s v="TC-21475"/>
    <s v="Tony Chapman"/>
    <s v="Home Office"/>
    <s v="United States"/>
    <s v="Columbus"/>
    <s v="Georgia"/>
    <n v="31907"/>
    <s v="South"/>
    <s v="FUR-TA-10004534"/>
    <s v="Furniture"/>
    <s v="Tables"/>
    <s v="Bevis 44 x 96 Conference Tables"/>
    <n v="411.8"/>
    <n v="2"/>
    <n v="0"/>
    <n v="70.005999999999972"/>
  </r>
  <r>
    <n v="3050"/>
    <s v="CA-2014-121419"/>
    <x v="3"/>
    <x v="459"/>
    <d v="2014-04-05T00:00:00"/>
    <s v="First Class"/>
    <s v="TC-21475"/>
    <s v="Tony Chapman"/>
    <s v="Home Office"/>
    <s v="United States"/>
    <s v="Columbus"/>
    <s v="Georgia"/>
    <n v="31907"/>
    <s v="South"/>
    <s v="TEC-AC-10000892"/>
    <s v="Technology"/>
    <s v="Accessories"/>
    <s v="NETGEAR N750 Dual Band Wi-Fi Gigabit Router"/>
    <n v="360"/>
    <n v="4"/>
    <n v="0"/>
    <n v="129.6"/>
  </r>
  <r>
    <n v="3051"/>
    <s v="US-2014-148054"/>
    <x v="3"/>
    <x v="833"/>
    <d v="2014-10-12T00:00:00"/>
    <s v="Standard Class"/>
    <s v="NZ-18565"/>
    <s v="Nick Zandusky"/>
    <s v="Home Office"/>
    <s v="United States"/>
    <s v="Meridian"/>
    <s v="Idaho"/>
    <n v="83642"/>
    <s v="West"/>
    <s v="FUR-FU-10003247"/>
    <s v="Furniture"/>
    <s v="Furnishings"/>
    <s v="36X48 HARDFLOOR CHAIRMAT"/>
    <n v="41.96"/>
    <n v="2"/>
    <n v="0"/>
    <n v="2.9371999999999971"/>
  </r>
  <r>
    <n v="3052"/>
    <s v="US-2014-148054"/>
    <x v="3"/>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4-148054"/>
    <x v="3"/>
    <x v="833"/>
    <d v="2014-10-12T00:00:00"/>
    <s v="Standard Class"/>
    <s v="NZ-18565"/>
    <s v="Nick Zandusky"/>
    <s v="Home Office"/>
    <s v="United States"/>
    <s v="Meridian"/>
    <s v="Idaho"/>
    <n v="83642"/>
    <s v="West"/>
    <s v="OFF-PA-10001295"/>
    <s v="Office Supplies"/>
    <s v="Paper"/>
    <s v="Computer Printout Paper with Letter-Trim Perforations"/>
    <n v="37.94"/>
    <n v="2"/>
    <n v="0"/>
    <n v="18.211199999999998"/>
  </r>
  <r>
    <n v="3054"/>
    <s v="CA-2013-128517"/>
    <x v="0"/>
    <x v="526"/>
    <d v="2013-04-15T00:00:00"/>
    <s v="Second Class"/>
    <s v="SW-20350"/>
    <s v="Sean Wendt"/>
    <s v="Home Office"/>
    <s v="United States"/>
    <s v="Detroit"/>
    <s v="Michigan"/>
    <n v="48227"/>
    <s v="Central"/>
    <s v="TEC-PH-10002555"/>
    <s v="Technology"/>
    <s v="Phones"/>
    <s v="Nortel Meridian M5316 Digital phone"/>
    <n v="517.9"/>
    <n v="2"/>
    <n v="0"/>
    <n v="134.654"/>
  </r>
  <r>
    <n v="3055"/>
    <s v="CA-2013-128517"/>
    <x v="0"/>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2-100377"/>
    <x v="1"/>
    <x v="834"/>
    <d v="2012-09-01T00:00:00"/>
    <s v="Standard Class"/>
    <s v="TS-21370"/>
    <s v="Todd Sumrall"/>
    <s v="Corporate"/>
    <s v="United States"/>
    <s v="Chicago"/>
    <s v="Illinois"/>
    <n v="60623"/>
    <s v="Central"/>
    <s v="TEC-CO-10001046"/>
    <s v="Technology"/>
    <s v="Copiers"/>
    <s v="Canon Imageclass D680 Copier / Fax"/>
    <n v="2799.9600000000005"/>
    <n v="5"/>
    <n v="0.2"/>
    <n v="874.98749999999984"/>
  </r>
  <r>
    <n v="3057"/>
    <s v="CA-2014-131492"/>
    <x v="3"/>
    <x v="15"/>
    <d v="2014-10-25T00:00:00"/>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4-131492"/>
    <x v="3"/>
    <x v="15"/>
    <d v="2014-10-25T00:00:00"/>
    <s v="Second Class"/>
    <s v="HH-15010"/>
    <s v="Hilary Holden"/>
    <s v="Corporate"/>
    <s v="United States"/>
    <s v="San Francisco"/>
    <s v="California"/>
    <n v="94110"/>
    <s v="West"/>
    <s v="OFF-LA-10001641"/>
    <s v="Office Supplies"/>
    <s v="Labels"/>
    <s v="Avery 518"/>
    <n v="31.5"/>
    <n v="10"/>
    <n v="0"/>
    <n v="15.120000000000001"/>
  </r>
  <r>
    <n v="3059"/>
    <s v="CA-2014-131492"/>
    <x v="3"/>
    <x v="15"/>
    <d v="2014-10-25T00:00:00"/>
    <s v="Second Class"/>
    <s v="HH-15010"/>
    <s v="Hilary Holden"/>
    <s v="Corporate"/>
    <s v="United States"/>
    <s v="San Francisco"/>
    <s v="California"/>
    <n v="94110"/>
    <s v="West"/>
    <s v="FUR-FU-10003878"/>
    <s v="Furniture"/>
    <s v="Furnishings"/>
    <s v="Linden 10&quot; Round Wall Clock, Black"/>
    <n v="30.56"/>
    <n v="2"/>
    <n v="0"/>
    <n v="10.3904"/>
  </r>
  <r>
    <n v="3060"/>
    <s v="CA-2014-131492"/>
    <x v="3"/>
    <x v="15"/>
    <d v="2014-10-25T00:00:00"/>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3-144554"/>
    <x v="0"/>
    <x v="77"/>
    <d v="2013-11-13T00:00:00"/>
    <s v="Standard Class"/>
    <s v="DM-13345"/>
    <s v="Denise Monton"/>
    <s v="Corporate"/>
    <s v="United States"/>
    <s v="Newark"/>
    <s v="Ohio"/>
    <n v="43055"/>
    <s v="East"/>
    <s v="TEC-AC-10002800"/>
    <s v="Technology"/>
    <s v="Accessories"/>
    <s v="Plantronics Audio 478 Stereo USB Headset"/>
    <n v="119.97600000000001"/>
    <n v="3"/>
    <n v="0.2"/>
    <n v="22.495499999999989"/>
  </r>
  <r>
    <n v="3062"/>
    <s v="CA-2014-127621"/>
    <x v="3"/>
    <x v="448"/>
    <d v="2014-03-08T00:00:00"/>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2-145184"/>
    <x v="1"/>
    <x v="154"/>
    <d v="2012-11-29T00:00:00"/>
    <s v="First Class"/>
    <s v="JD-16150"/>
    <s v="Justin Deggeller"/>
    <s v="Corporate"/>
    <s v="United States"/>
    <s v="Newark"/>
    <s v="Delaware"/>
    <n v="19711"/>
    <s v="East"/>
    <s v="TEC-PH-10002350"/>
    <s v="Technology"/>
    <s v="Phones"/>
    <s v="Apple EarPods with Remote and Mic"/>
    <n v="83.97"/>
    <n v="3"/>
    <n v="0"/>
    <n v="23.511599999999998"/>
  </r>
  <r>
    <n v="3064"/>
    <s v="CA-2012-145184"/>
    <x v="1"/>
    <x v="154"/>
    <d v="2012-11-29T00:00:00"/>
    <s v="First Class"/>
    <s v="JD-16150"/>
    <s v="Justin Deggeller"/>
    <s v="Corporate"/>
    <s v="United States"/>
    <s v="Newark"/>
    <s v="Delaware"/>
    <n v="19711"/>
    <s v="East"/>
    <s v="TEC-AC-10000397"/>
    <s v="Technology"/>
    <s v="Accessories"/>
    <s v="Perixx PERIBOARD-512B, Ergonomic Split Keyboard"/>
    <n v="104.97"/>
    <n v="3"/>
    <n v="0"/>
    <n v="7.3479000000000028"/>
  </r>
  <r>
    <n v="3065"/>
    <s v="CA-2014-106859"/>
    <x v="3"/>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4-106859"/>
    <x v="3"/>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4-106859"/>
    <x v="3"/>
    <x v="677"/>
    <d v="2014-03-19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4-106859"/>
    <x v="3"/>
    <x v="677"/>
    <d v="2014-03-19T00:00:00"/>
    <s v="Second Class"/>
    <s v="BF-11215"/>
    <s v="Benjamin Farhat"/>
    <s v="Home Office"/>
    <s v="United States"/>
    <s v="Albuquerque"/>
    <s v="New Mexico"/>
    <n v="87105"/>
    <s v="West"/>
    <s v="OFF-PA-10001534"/>
    <s v="Office Supplies"/>
    <s v="Paper"/>
    <s v="Xerox 230"/>
    <n v="45.36"/>
    <n v="7"/>
    <n v="0"/>
    <n v="21.772800000000004"/>
  </r>
  <r>
    <n v="3069"/>
    <s v="CA-2014-106859"/>
    <x v="3"/>
    <x v="677"/>
    <d v="2014-03-19T00:00:00"/>
    <s v="Second Class"/>
    <s v="BF-11215"/>
    <s v="Benjamin Farhat"/>
    <s v="Home Office"/>
    <s v="United States"/>
    <s v="Albuquerque"/>
    <s v="New Mexico"/>
    <n v="87105"/>
    <s v="West"/>
    <s v="OFF-PA-10001815"/>
    <s v="Office Supplies"/>
    <s v="Paper"/>
    <s v="Xerox 1885"/>
    <n v="288.24"/>
    <n v="6"/>
    <n v="0"/>
    <n v="138.35519999999997"/>
  </r>
  <r>
    <n v="3070"/>
    <s v="US-2014-120089"/>
    <x v="3"/>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1-119375"/>
    <x v="2"/>
    <x v="664"/>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1-119375"/>
    <x v="2"/>
    <x v="664"/>
    <d v="2011-11-22T00:00:00"/>
    <s v="Standard Class"/>
    <s v="YC-21895"/>
    <s v="Yoseph Carroll"/>
    <s v="Corporate"/>
    <s v="United States"/>
    <s v="Newark"/>
    <s v="Delaware"/>
    <n v="19711"/>
    <s v="East"/>
    <s v="FUR-FU-10002379"/>
    <s v="Furniture"/>
    <s v="Furnishings"/>
    <s v="Eldon Econocleat Chair Mats for Low Pile Carpets"/>
    <n v="124.41"/>
    <n v="3"/>
    <n v="0"/>
    <n v="14.929199999999994"/>
  </r>
  <r>
    <n v="3073"/>
    <s v="CA-2011-119375"/>
    <x v="2"/>
    <x v="664"/>
    <d v="2011-11-22T00:00:00"/>
    <s v="Standard Class"/>
    <s v="YC-21895"/>
    <s v="Yoseph Carroll"/>
    <s v="Corporate"/>
    <s v="United States"/>
    <s v="Newark"/>
    <s v="Delaware"/>
    <n v="19711"/>
    <s v="East"/>
    <s v="OFF-AR-10003752"/>
    <s v="Office Supplies"/>
    <s v="Art"/>
    <s v="Deluxe Chalkboard Eraser Cleaner"/>
    <n v="57.75"/>
    <n v="5"/>
    <n v="0"/>
    <n v="26.564999999999998"/>
  </r>
  <r>
    <n v="3074"/>
    <s v="CA-2013-125206"/>
    <x v="0"/>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2-126137"/>
    <x v="1"/>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1-143903"/>
    <x v="2"/>
    <x v="836"/>
    <d v="2011-07-24T00:00:00"/>
    <s v="Standard Class"/>
    <s v="KM-16375"/>
    <s v="Katherine Murray"/>
    <s v="Home Office"/>
    <s v="United States"/>
    <s v="Dallas"/>
    <s v="Texas"/>
    <n v="75217"/>
    <s v="Central"/>
    <s v="OFF-ST-10003306"/>
    <s v="Office Supplies"/>
    <s v="Storage"/>
    <s v="Letter Size Cart"/>
    <n v="342.86400000000003"/>
    <n v="3"/>
    <n v="0.2"/>
    <n v="38.572199999999953"/>
  </r>
  <r>
    <n v="3077"/>
    <s v="CA-2011-143903"/>
    <x v="2"/>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7"/>
  </r>
  <r>
    <n v="3078"/>
    <s v="CA-2011-143903"/>
    <x v="2"/>
    <x v="836"/>
    <d v="2011-07-24T00:00:00"/>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1-104780"/>
    <x v="2"/>
    <x v="371"/>
    <d v="2011-05-25T00:00:00"/>
    <s v="Standard Class"/>
    <s v="BT-11530"/>
    <s v="Bradley Talbott"/>
    <s v="Home Office"/>
    <s v="United States"/>
    <s v="San Diego"/>
    <s v="California"/>
    <n v="92037"/>
    <s v="West"/>
    <s v="OFF-AR-10003514"/>
    <s v="Office Supplies"/>
    <s v="Art"/>
    <s v="4009 Highlighters by Sanford"/>
    <n v="31.84"/>
    <n v="8"/>
    <n v="0"/>
    <n v="10.507199999999997"/>
  </r>
  <r>
    <n v="3080"/>
    <s v="CA-2014-101182"/>
    <x v="3"/>
    <x v="507"/>
    <d v="2014-09-06T00:00:00"/>
    <s v="First Class"/>
    <s v="KB-16405"/>
    <s v="Katrina Bavinger"/>
    <s v="Home Office"/>
    <s v="United States"/>
    <s v="Apple Valley"/>
    <s v="California"/>
    <n v="92307"/>
    <s v="West"/>
    <s v="OFF-PA-10001800"/>
    <s v="Office Supplies"/>
    <s v="Paper"/>
    <s v="Xerox 220"/>
    <n v="12.96"/>
    <n v="2"/>
    <n v="0"/>
    <n v="6.2208000000000006"/>
  </r>
  <r>
    <n v="3081"/>
    <s v="CA-2014-101182"/>
    <x v="3"/>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4-132297"/>
    <x v="3"/>
    <x v="837"/>
    <d v="2014-06-03T00:00:00"/>
    <s v="Standard Class"/>
    <s v="DW-13480"/>
    <s v="Dianna Wilson"/>
    <s v="Home Office"/>
    <s v="United States"/>
    <s v="Louisville"/>
    <s v="Kentucky"/>
    <n v="40214"/>
    <s v="South"/>
    <s v="OFF-BI-10003364"/>
    <s v="Office Supplies"/>
    <s v="Binders"/>
    <s v="Binding Machine Supplies"/>
    <n v="58.34"/>
    <n v="2"/>
    <n v="0"/>
    <n v="28.0032"/>
  </r>
  <r>
    <n v="3083"/>
    <s v="US-2014-132297"/>
    <x v="3"/>
    <x v="837"/>
    <d v="2014-06-03T00:00:00"/>
    <s v="Standard Class"/>
    <s v="DW-13480"/>
    <s v="Dianna Wilson"/>
    <s v="Home Office"/>
    <s v="United States"/>
    <s v="Louisville"/>
    <s v="Kentucky"/>
    <n v="40214"/>
    <s v="South"/>
    <s v="TEC-PH-10002834"/>
    <s v="Technology"/>
    <s v="Phones"/>
    <s v="Google Nexus 5"/>
    <n v="539.97"/>
    <n v="3"/>
    <n v="0"/>
    <n v="134.99250000000001"/>
  </r>
  <r>
    <n v="3084"/>
    <s v="CA-2011-100328"/>
    <x v="2"/>
    <x v="838"/>
    <d v="2011-02-04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4-118773"/>
    <x v="3"/>
    <x v="839"/>
    <d v="2014-02-15T00:00:00"/>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4-118773"/>
    <x v="3"/>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4-118773"/>
    <x v="3"/>
    <x v="839"/>
    <d v="2014-02-15T00:00:00"/>
    <s v="Standard Class"/>
    <s v="TP-21415"/>
    <s v="Tom Prescott"/>
    <s v="Consumer"/>
    <s v="United States"/>
    <s v="Houston"/>
    <s v="Texas"/>
    <n v="77070"/>
    <s v="Central"/>
    <s v="FUR-FU-10000550"/>
    <s v="Furniture"/>
    <s v="Furnishings"/>
    <s v="Stacking Trays by OIC"/>
    <n v="3.9840000000000004"/>
    <n v="2"/>
    <n v="0.6"/>
    <n v="-2.6892000000000005"/>
  </r>
  <r>
    <n v="3088"/>
    <s v="CA-2014-118773"/>
    <x v="3"/>
    <x v="839"/>
    <d v="2014-02-15T00:00:00"/>
    <s v="Standard Class"/>
    <s v="TP-21415"/>
    <s v="Tom Prescott"/>
    <s v="Consumer"/>
    <s v="United States"/>
    <s v="Houston"/>
    <s v="Texas"/>
    <n v="77070"/>
    <s v="Central"/>
    <s v="OFF-AP-10000055"/>
    <s v="Office Supplies"/>
    <s v="Appliances"/>
    <s v="Belkin F9S820V06 8 Outlet Surge"/>
    <n v="12.991999999999996"/>
    <n v="2"/>
    <n v="0.8"/>
    <n v="-32.480000000000004"/>
  </r>
  <r>
    <n v="3089"/>
    <s v="US-2014-159205"/>
    <x v="3"/>
    <x v="185"/>
    <d v="2014-04-03T00:00:00"/>
    <s v="Second Class"/>
    <s v="DB-12910"/>
    <s v="Daniel Byrd"/>
    <s v="Home Office"/>
    <s v="United States"/>
    <s v="Henderson"/>
    <s v="Kentucky"/>
    <n v="42420"/>
    <s v="South"/>
    <s v="FUR-FU-10001591"/>
    <s v="Furniture"/>
    <s v="Furnishings"/>
    <s v="Advantus Panel Wall Certificate Holder - 8.5x11"/>
    <n v="61"/>
    <n v="5"/>
    <n v="0"/>
    <n v="25.620000000000005"/>
  </r>
  <r>
    <n v="3090"/>
    <s v="US-2014-159205"/>
    <x v="3"/>
    <x v="185"/>
    <d v="2014-04-03T00:00:00"/>
    <s v="Second Class"/>
    <s v="DB-12910"/>
    <s v="Daniel Byrd"/>
    <s v="Home Office"/>
    <s v="United States"/>
    <s v="Henderson"/>
    <s v="Kentucky"/>
    <n v="42420"/>
    <s v="South"/>
    <s v="TEC-PH-10000526"/>
    <s v="Technology"/>
    <s v="Phones"/>
    <s v="Vtech CS6719"/>
    <n v="671.93"/>
    <n v="7"/>
    <n v="0"/>
    <n v="188.1404"/>
  </r>
  <r>
    <n v="3091"/>
    <s v="CA-2013-112123"/>
    <x v="0"/>
    <x v="840"/>
    <d v="2013-03-09T00:00:00"/>
    <s v="Standard Class"/>
    <s v="BH-11710"/>
    <s v="Brosina Hoffman"/>
    <s v="Consumer"/>
    <s v="United States"/>
    <s v="Newark"/>
    <s v="Delaware"/>
    <n v="19711"/>
    <s v="East"/>
    <s v="OFF-BI-10001071"/>
    <s v="Office Supplies"/>
    <s v="Binders"/>
    <s v="GBC ProClick Punch Binding System"/>
    <n v="447.85999999999996"/>
    <n v="7"/>
    <n v="0"/>
    <n v="219.45140000000001"/>
  </r>
  <r>
    <n v="3092"/>
    <s v="CA-2013-112123"/>
    <x v="0"/>
    <x v="840"/>
    <d v="2013-03-09T00:00:00"/>
    <s v="Standard Class"/>
    <s v="BH-11710"/>
    <s v="Brosina Hoffman"/>
    <s v="Consumer"/>
    <s v="United States"/>
    <s v="Newark"/>
    <s v="Delaware"/>
    <n v="19711"/>
    <s v="East"/>
    <s v="TEC-PH-10001557"/>
    <s v="Technology"/>
    <s v="Phones"/>
    <s v="Pyle PMP37LED"/>
    <n v="479.95"/>
    <n v="5"/>
    <n v="0"/>
    <n v="129.5865"/>
  </r>
  <r>
    <n v="3093"/>
    <s v="CA-2013-112123"/>
    <x v="0"/>
    <x v="840"/>
    <d v="2013-03-09T00:00:00"/>
    <s v="Standard Class"/>
    <s v="BH-11710"/>
    <s v="Brosina Hoffman"/>
    <s v="Consumer"/>
    <s v="United States"/>
    <s v="Newark"/>
    <s v="Delaware"/>
    <n v="19711"/>
    <s v="East"/>
    <s v="OFF-PA-10001977"/>
    <s v="Office Supplies"/>
    <s v="Paper"/>
    <s v="Xerox 194"/>
    <n v="166.44"/>
    <n v="3"/>
    <n v="0"/>
    <n v="79.891199999999998"/>
  </r>
  <r>
    <n v="3094"/>
    <s v="CA-2012-114468"/>
    <x v="1"/>
    <x v="841"/>
    <d v="2012-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2-114468"/>
    <x v="1"/>
    <x v="841"/>
    <d v="2012-08-23T00:00:00"/>
    <s v="Same Day"/>
    <s v="TD-20995"/>
    <s v="Tamara Dahlen"/>
    <s v="Consumer"/>
    <s v="United States"/>
    <s v="Bolingbrook"/>
    <s v="Illinois"/>
    <n v="60440"/>
    <s v="Central"/>
    <s v="OFF-PA-10000809"/>
    <s v="Office Supplies"/>
    <s v="Paper"/>
    <s v="Xerox 206"/>
    <n v="10.368000000000002"/>
    <n v="2"/>
    <n v="0.2"/>
    <n v="3.6288"/>
  </r>
  <r>
    <n v="3096"/>
    <s v="CA-2012-114468"/>
    <x v="1"/>
    <x v="841"/>
    <d v="2012-08-23T00:00:00"/>
    <s v="Same Day"/>
    <s v="TD-20995"/>
    <s v="Tamara Dahlen"/>
    <s v="Consumer"/>
    <s v="United States"/>
    <s v="Bolingbrook"/>
    <s v="Illinois"/>
    <n v="60440"/>
    <s v="Central"/>
    <s v="OFF-FA-10003021"/>
    <s v="Office Supplies"/>
    <s v="Fasteners"/>
    <s v="Staples"/>
    <n v="12.032"/>
    <n v="8"/>
    <n v="0.2"/>
    <n v="2.2559999999999993"/>
  </r>
  <r>
    <n v="3097"/>
    <s v="CA-2012-114468"/>
    <x v="1"/>
    <x v="841"/>
    <d v="2012-08-23T00:00:00"/>
    <s v="Same Day"/>
    <s v="TD-20995"/>
    <s v="Tamara Dahlen"/>
    <s v="Consumer"/>
    <s v="United States"/>
    <s v="Bolingbrook"/>
    <s v="Illinois"/>
    <n v="60440"/>
    <s v="Central"/>
    <s v="OFF-AP-10000696"/>
    <s v="Office Supplies"/>
    <s v="Appliances"/>
    <s v="Holmes Odor Grabber"/>
    <n v="5.7679999999999989"/>
    <n v="2"/>
    <n v="0.8"/>
    <n v="-13.554800000000004"/>
  </r>
  <r>
    <n v="3098"/>
    <s v="CA-2014-135692"/>
    <x v="3"/>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4-135692"/>
    <x v="3"/>
    <x v="842"/>
    <d v="2014-05-02T00:00:00"/>
    <s v="Standard Class"/>
    <s v="CV-12805"/>
    <s v="Cynthia Voltz"/>
    <s v="Corporate"/>
    <s v="United States"/>
    <s v="Fort Worth"/>
    <s v="Texas"/>
    <n v="76106"/>
    <s v="Central"/>
    <s v="FUR-BO-10002268"/>
    <s v="Furniture"/>
    <s v="Bookcases"/>
    <s v="Sauder Barrister Bookcases"/>
    <n v="220.26559999999998"/>
    <n v="4"/>
    <n v="0.32"/>
    <n v="-42.1096"/>
  </r>
  <r>
    <n v="3100"/>
    <s v="CA-2014-131233"/>
    <x v="3"/>
    <x v="349"/>
    <d v="2014-04-20T00:00:00"/>
    <s v="Standard Class"/>
    <s v="CS-12355"/>
    <s v="Christine Sundaresam"/>
    <s v="Consumer"/>
    <s v="United States"/>
    <s v="New York City"/>
    <s v="New York"/>
    <n v="10024"/>
    <s v="East"/>
    <s v="OFF-BI-10000829"/>
    <s v="Office Supplies"/>
    <s v="Binders"/>
    <s v="Avery Non-Stick Binders"/>
    <n v="10.776000000000002"/>
    <n v="3"/>
    <n v="0.2"/>
    <n v="3.5021999999999989"/>
  </r>
  <r>
    <n v="3101"/>
    <s v="CA-2014-131233"/>
    <x v="3"/>
    <x v="349"/>
    <d v="2014-04-20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4-119578"/>
    <x v="3"/>
    <x v="66"/>
    <d v="2014-12-28T00:00:00"/>
    <s v="Second Class"/>
    <s v="JG-15310"/>
    <s v="Jason Gross"/>
    <s v="Corporate"/>
    <s v="United States"/>
    <s v="Providence"/>
    <s v="Rhode Island"/>
    <n v="2908"/>
    <s v="East"/>
    <s v="OFF-SU-10003505"/>
    <s v="Office Supplies"/>
    <s v="Supplies"/>
    <s v="Premier Electric Letter Opener"/>
    <n v="695.16"/>
    <n v="6"/>
    <n v="0"/>
    <n v="34.757999999999953"/>
  </r>
  <r>
    <n v="3103"/>
    <s v="CA-2014-119578"/>
    <x v="3"/>
    <x v="66"/>
    <d v="2014-12-28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3-124562"/>
    <x v="0"/>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4-140074"/>
    <x v="3"/>
    <x v="721"/>
    <d v="2014-03-30T00:00:00"/>
    <s v="Standard Class"/>
    <s v="EC-14050"/>
    <s v="Erin Creighton"/>
    <s v="Consumer"/>
    <s v="United States"/>
    <s v="New York City"/>
    <s v="New York"/>
    <n v="10024"/>
    <s v="East"/>
    <s v="OFF-PA-10002741"/>
    <s v="Office Supplies"/>
    <s v="Paper"/>
    <s v="Xerox 1980"/>
    <n v="25.68"/>
    <n v="6"/>
    <n v="0"/>
    <n v="11.555999999999997"/>
  </r>
  <r>
    <n v="3106"/>
    <s v="CA-2013-103037"/>
    <x v="0"/>
    <x v="197"/>
    <d v="2013-07-30T00:00:00"/>
    <s v="Standard Class"/>
    <s v="KH-16630"/>
    <s v="Ken Heidel"/>
    <s v="Corporate"/>
    <s v="United States"/>
    <s v="Houston"/>
    <s v="Texas"/>
    <n v="77070"/>
    <s v="Central"/>
    <s v="OFF-LA-10004345"/>
    <s v="Office Supplies"/>
    <s v="Labels"/>
    <s v="Avery 493"/>
    <n v="15.712000000000002"/>
    <n v="4"/>
    <n v="0.2"/>
    <n v="5.6955999999999989"/>
  </r>
  <r>
    <n v="3107"/>
    <s v="CA-2014-127460"/>
    <x v="3"/>
    <x v="815"/>
    <d v="2014-07-15T00:00:00"/>
    <s v="Standard Class"/>
    <s v="FG-14260"/>
    <s v="Frank Gastineau"/>
    <s v="Home Office"/>
    <s v="United States"/>
    <s v="Aurora"/>
    <s v="Illinois"/>
    <n v="60505"/>
    <s v="Central"/>
    <s v="OFF-ST-10004340"/>
    <s v="Office Supplies"/>
    <s v="Storage"/>
    <s v="Fellowes Mobile File Cart, Black"/>
    <n v="298.464"/>
    <n v="6"/>
    <n v="0.2"/>
    <n v="26.115600000000015"/>
  </r>
  <r>
    <n v="3108"/>
    <s v="CA-2013-121671"/>
    <x v="0"/>
    <x v="19"/>
    <d v="2013-07-23T00:00:00"/>
    <s v="Standard Class"/>
    <s v="AA-10480"/>
    <s v="Andrew Allen"/>
    <s v="Consumer"/>
    <s v="United States"/>
    <s v="Springfield"/>
    <s v="Missouri"/>
    <n v="65807"/>
    <s v="Central"/>
    <s v="OFF-PA-10001471"/>
    <s v="Office Supplies"/>
    <s v="Paper"/>
    <s v="Strathmore Photo Frame Cards"/>
    <n v="21.93"/>
    <n v="3"/>
    <n v="0"/>
    <n v="10.087799999999998"/>
  </r>
  <r>
    <n v="3109"/>
    <s v="CA-2013-121671"/>
    <x v="0"/>
    <x v="19"/>
    <d v="2013-07-23T00:00:00"/>
    <s v="Standard Class"/>
    <s v="AA-10480"/>
    <s v="Andrew Allen"/>
    <s v="Consumer"/>
    <s v="United States"/>
    <s v="Springfield"/>
    <s v="Missouri"/>
    <n v="65807"/>
    <s v="Central"/>
    <s v="OFF-ST-10002344"/>
    <s v="Office Supplies"/>
    <s v="Storage"/>
    <s v="Carina 42&quot;Hx23 3/4&quot;W Media Storage Unit"/>
    <n v="242.94"/>
    <n v="3"/>
    <n v="0"/>
    <n v="4.8588000000000164"/>
  </r>
  <r>
    <n v="3110"/>
    <s v="CA-2013-121671"/>
    <x v="0"/>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3-121671"/>
    <x v="0"/>
    <x v="19"/>
    <d v="2013-07-23T00:00:00"/>
    <s v="Standard Class"/>
    <s v="AA-10480"/>
    <s v="Andrew Allen"/>
    <s v="Consumer"/>
    <s v="United States"/>
    <s v="Springfield"/>
    <s v="Missouri"/>
    <n v="65807"/>
    <s v="Central"/>
    <s v="OFF-PA-10001934"/>
    <s v="Office Supplies"/>
    <s v="Paper"/>
    <s v="Xerox 1993"/>
    <n v="51.84"/>
    <n v="8"/>
    <n v="0"/>
    <n v="25.401600000000002"/>
  </r>
  <r>
    <n v="3112"/>
    <s v="CA-2013-121671"/>
    <x v="0"/>
    <x v="19"/>
    <d v="2013-07-23T00:00:00"/>
    <s v="Standard Class"/>
    <s v="AA-10480"/>
    <s v="Andrew Allen"/>
    <s v="Consumer"/>
    <s v="United States"/>
    <s v="Springfield"/>
    <s v="Missouri"/>
    <n v="65807"/>
    <s v="Central"/>
    <s v="OFF-ST-10000078"/>
    <s v="Office Supplies"/>
    <s v="Storage"/>
    <s v="Tennsco 6- and 18-Compartment Lockers"/>
    <n v="265.17"/>
    <n v="1"/>
    <n v="0"/>
    <n v="47.730599999999981"/>
  </r>
  <r>
    <n v="3113"/>
    <s v="CA-2013-150350"/>
    <x v="0"/>
    <x v="828"/>
    <d v="2013-08-31T00:00:00"/>
    <s v="Standard Class"/>
    <s v="MS-17770"/>
    <s v="Maxwell Schwartz"/>
    <s v="Consumer"/>
    <s v="United States"/>
    <s v="Seattle"/>
    <s v="Washington"/>
    <n v="98105"/>
    <s v="West"/>
    <s v="TEC-MA-10001972"/>
    <s v="Technology"/>
    <s v="Machines"/>
    <s v="Okidata C331dn Printer"/>
    <n v="837.59999999999991"/>
    <n v="3"/>
    <n v="0.2"/>
    <n v="62.82000000000005"/>
  </r>
  <r>
    <n v="3114"/>
    <s v="CA-2013-150350"/>
    <x v="0"/>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3-150350"/>
    <x v="0"/>
    <x v="828"/>
    <d v="2013-08-31T00:00:00"/>
    <s v="Standard Class"/>
    <s v="MS-17770"/>
    <s v="Maxwell Schwartz"/>
    <s v="Consumer"/>
    <s v="United States"/>
    <s v="Seattle"/>
    <s v="Washington"/>
    <n v="98105"/>
    <s v="West"/>
    <s v="OFF-PA-10002160"/>
    <s v="Office Supplies"/>
    <s v="Paper"/>
    <s v="Xerox 1978"/>
    <n v="34.68"/>
    <n v="6"/>
    <n v="0"/>
    <n v="16.993200000000002"/>
  </r>
  <r>
    <n v="3116"/>
    <s v="CA-2013-150350"/>
    <x v="0"/>
    <x v="828"/>
    <d v="2013-08-31T00:00:00"/>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3-150350"/>
    <x v="0"/>
    <x v="828"/>
    <d v="2013-08-31T00:00:00"/>
    <s v="Standard Class"/>
    <s v="MS-17770"/>
    <s v="Maxwell Schwartz"/>
    <s v="Consumer"/>
    <s v="United States"/>
    <s v="Seattle"/>
    <s v="Washington"/>
    <n v="98105"/>
    <s v="West"/>
    <s v="OFF-AP-10001492"/>
    <s v="Office Supplies"/>
    <s v="Appliances"/>
    <s v="Acco Six-Outlet Power Strip, 4' Cord Length"/>
    <n v="43.099999999999994"/>
    <n v="5"/>
    <n v="0"/>
    <n v="11.206"/>
  </r>
  <r>
    <n v="3118"/>
    <s v="CA-2013-150350"/>
    <x v="0"/>
    <x v="828"/>
    <d v="2013-08-31T00:00:00"/>
    <s v="Standard Class"/>
    <s v="MS-17770"/>
    <s v="Maxwell Schwartz"/>
    <s v="Consumer"/>
    <s v="United States"/>
    <s v="Seattle"/>
    <s v="Washington"/>
    <n v="98105"/>
    <s v="West"/>
    <s v="OFF-SU-10002189"/>
    <s v="Office Supplies"/>
    <s v="Supplies"/>
    <s v="Acme Rosewood Handle Letter Opener"/>
    <n v="15.88"/>
    <n v="4"/>
    <n v="0"/>
    <n v="0.15879999999999939"/>
  </r>
  <r>
    <n v="3119"/>
    <s v="CA-2012-121720"/>
    <x v="1"/>
    <x v="832"/>
    <d v="2012-06-12T00:00:00"/>
    <s v="First Class"/>
    <s v="JE-15610"/>
    <s v="Jim Epp"/>
    <s v="Corporate"/>
    <s v="United States"/>
    <s v="Lakeland"/>
    <s v="Florida"/>
    <n v="33801"/>
    <s v="South"/>
    <s v="FUR-CH-10003312"/>
    <s v="Furniture"/>
    <s v="Chairs"/>
    <s v="Hon 2090 “Pillow Soft” Series Mid Back Swivel/Tilt Chairs"/>
    <n v="1123.92"/>
    <n v="5"/>
    <n v="0.2"/>
    <n v="-182.63700000000017"/>
  </r>
  <r>
    <n v="3120"/>
    <s v="CA-2012-121720"/>
    <x v="1"/>
    <x v="832"/>
    <d v="2012-06-12T00:00:00"/>
    <s v="First Class"/>
    <s v="JE-15610"/>
    <s v="Jim Epp"/>
    <s v="Corporate"/>
    <s v="United States"/>
    <s v="Lakeland"/>
    <s v="Florida"/>
    <n v="33801"/>
    <s v="South"/>
    <s v="TEC-PH-10002496"/>
    <s v="Technology"/>
    <s v="Phones"/>
    <s v="Cisco SPA301"/>
    <n v="249.58400000000003"/>
    <n v="2"/>
    <n v="0.2"/>
    <n v="31.197999999999986"/>
  </r>
  <r>
    <n v="3121"/>
    <s v="CA-2012-121720"/>
    <x v="1"/>
    <x v="832"/>
    <d v="2012-06-12T00:00:00"/>
    <s v="First Class"/>
    <s v="JE-15610"/>
    <s v="Jim Epp"/>
    <s v="Corporate"/>
    <s v="United States"/>
    <s v="Lakeland"/>
    <s v="Florida"/>
    <n v="33801"/>
    <s v="South"/>
    <s v="FUR-FU-10003464"/>
    <s v="Furniture"/>
    <s v="Furnishings"/>
    <s v="Seth Thomas 8 1/2&quot; Cubicle Clock"/>
    <n v="48.671999999999997"/>
    <n v="3"/>
    <n v="0.2"/>
    <n v="7.3007999999999988"/>
  </r>
  <r>
    <n v="3122"/>
    <s v="CA-2012-121720"/>
    <x v="1"/>
    <x v="832"/>
    <d v="2012-06-12T00:00:00"/>
    <s v="First Class"/>
    <s v="JE-15610"/>
    <s v="Jim Epp"/>
    <s v="Corporate"/>
    <s v="United States"/>
    <s v="Lakeland"/>
    <s v="Florida"/>
    <n v="33801"/>
    <s v="South"/>
    <s v="OFF-AR-10000380"/>
    <s v="Office Supplies"/>
    <s v="Art"/>
    <s v="Hunt PowerHouse Electric Pencil Sharpener, Blue"/>
    <n v="60.768000000000001"/>
    <n v="2"/>
    <n v="0.2"/>
    <n v="7.5959999999999894"/>
  </r>
  <r>
    <n v="3123"/>
    <s v="CA-2012-121720"/>
    <x v="1"/>
    <x v="832"/>
    <d v="2012-06-12T00:00:00"/>
    <s v="First Class"/>
    <s v="JE-15610"/>
    <s v="Jim Epp"/>
    <s v="Corporate"/>
    <s v="United States"/>
    <s v="Lakeland"/>
    <s v="Florida"/>
    <n v="33801"/>
    <s v="South"/>
    <s v="OFF-BI-10004593"/>
    <s v="Office Supplies"/>
    <s v="Binders"/>
    <s v="Ibico Laser Imprintable Binding System Covers"/>
    <n v="78.600000000000009"/>
    <n v="5"/>
    <n v="0.7"/>
    <n v="-62.88000000000001"/>
  </r>
  <r>
    <n v="3124"/>
    <s v="CA-2012-121720"/>
    <x v="1"/>
    <x v="832"/>
    <d v="2012-06-12T00:00:00"/>
    <s v="First Class"/>
    <s v="JE-15610"/>
    <s v="Jim Epp"/>
    <s v="Corporate"/>
    <s v="United States"/>
    <s v="Lakeland"/>
    <s v="Florida"/>
    <n v="33801"/>
    <s v="South"/>
    <s v="OFF-BI-10001308"/>
    <s v="Office Supplies"/>
    <s v="Binders"/>
    <s v="GBC Standard Plastic Binding Systems' Combs"/>
    <n v="3.7680000000000007"/>
    <n v="2"/>
    <n v="0.7"/>
    <n v="-3.1400000000000006"/>
  </r>
  <r>
    <n v="3125"/>
    <s v="CA-2012-121720"/>
    <x v="1"/>
    <x v="832"/>
    <d v="2012-06-12T00:00:00"/>
    <s v="First Class"/>
    <s v="JE-15610"/>
    <s v="Jim Epp"/>
    <s v="Corporate"/>
    <s v="United States"/>
    <s v="Lakeland"/>
    <s v="Florida"/>
    <n v="33801"/>
    <s v="South"/>
    <s v="OFF-ST-10001780"/>
    <s v="Office Supplies"/>
    <s v="Storage"/>
    <s v="Tennsco 16-Compartment Lockers with Coat Rack"/>
    <n v="1036.624"/>
    <n v="2"/>
    <n v="0.2"/>
    <n v="51.831200000000024"/>
  </r>
  <r>
    <n v="3126"/>
    <s v="CA-2012-121720"/>
    <x v="1"/>
    <x v="832"/>
    <d v="2012-06-12T00:00:00"/>
    <s v="First Class"/>
    <s v="JE-15610"/>
    <s v="Jim Epp"/>
    <s v="Corporate"/>
    <s v="United States"/>
    <s v="Lakeland"/>
    <s v="Florida"/>
    <n v="33801"/>
    <s v="South"/>
    <s v="OFF-ST-10003816"/>
    <s v="Office Supplies"/>
    <s v="Storage"/>
    <s v="Fellowes High-Stak Drawer Files"/>
    <n v="563.80799999999999"/>
    <n v="4"/>
    <n v="0.2"/>
    <n v="21.142799999999966"/>
  </r>
  <r>
    <n v="3127"/>
    <s v="CA-2014-149895"/>
    <x v="3"/>
    <x v="565"/>
    <d v="2014-09-13T00:00:00"/>
    <s v="Standard Class"/>
    <s v="EB-14110"/>
    <s v="Eugene Barchas"/>
    <s v="Consumer"/>
    <s v="United States"/>
    <s v="Philadelphia"/>
    <s v="Pennsylvania"/>
    <n v="19134"/>
    <s v="East"/>
    <s v="TEC-PH-10002200"/>
    <s v="Technology"/>
    <s v="Phones"/>
    <s v="Aastra 6757i CT Wireless VoIP phone"/>
    <n v="258.52799999999996"/>
    <n v="2"/>
    <n v="0.4"/>
    <n v="-47.396800000000013"/>
  </r>
  <r>
    <n v="3128"/>
    <s v="CA-2014-147564"/>
    <x v="3"/>
    <x v="280"/>
    <d v="2014-10-07T00:00:00"/>
    <s v="Standard Class"/>
    <s v="BP-11155"/>
    <s v="Becky Pak"/>
    <s v="Consumer"/>
    <s v="United States"/>
    <s v="New York City"/>
    <s v="New York"/>
    <n v="10011"/>
    <s v="East"/>
    <s v="OFF-PA-10004438"/>
    <s v="Office Supplies"/>
    <s v="Paper"/>
    <s v="Xerox 1907"/>
    <n v="49.12"/>
    <n v="4"/>
    <n v="0"/>
    <n v="23.086399999999998"/>
  </r>
  <r>
    <n v="3129"/>
    <s v="CA-2011-136399"/>
    <x v="2"/>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1-136399"/>
    <x v="2"/>
    <x v="757"/>
    <d v="2011-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1-136399"/>
    <x v="2"/>
    <x v="757"/>
    <d v="2011-12-17T00:00:00"/>
    <s v="First Class"/>
    <s v="CC-12100"/>
    <s v="Chad Cunningham"/>
    <s v="Home Office"/>
    <s v="United States"/>
    <s v="Los Angeles"/>
    <s v="California"/>
    <n v="90049"/>
    <s v="West"/>
    <s v="TEC-AC-10001142"/>
    <s v="Technology"/>
    <s v="Accessories"/>
    <s v="First Data FD10 PIN Pad"/>
    <n v="395"/>
    <n v="5"/>
    <n v="0"/>
    <n v="39.499999999999957"/>
  </r>
  <r>
    <n v="3132"/>
    <s v="CA-2011-136399"/>
    <x v="2"/>
    <x v="757"/>
    <d v="2011-12-17T00:00:00"/>
    <s v="First Class"/>
    <s v="CC-12100"/>
    <s v="Chad Cunningham"/>
    <s v="Home Office"/>
    <s v="United States"/>
    <s v="Los Angeles"/>
    <s v="California"/>
    <n v="90049"/>
    <s v="West"/>
    <s v="TEC-PH-10004977"/>
    <s v="Technology"/>
    <s v="Phones"/>
    <s v="GE 30524EE4"/>
    <n v="627.16800000000012"/>
    <n v="4"/>
    <n v="0.2"/>
    <n v="70.55639999999994"/>
  </r>
  <r>
    <n v="3133"/>
    <s v="CA-2011-107916"/>
    <x v="2"/>
    <x v="829"/>
    <d v="2011-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1-107916"/>
    <x v="2"/>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4-164168"/>
    <x v="3"/>
    <x v="105"/>
    <d v="2014-11-19T00:00:00"/>
    <s v="Standard Class"/>
    <s v="LS-16975"/>
    <s v="Lindsay Shagiari"/>
    <s v="Home Office"/>
    <s v="United States"/>
    <s v="Dallas"/>
    <s v="Texas"/>
    <n v="75081"/>
    <s v="Central"/>
    <s v="OFF-BI-10000666"/>
    <s v="Office Supplies"/>
    <s v="Binders"/>
    <s v="Surelock Post Binders"/>
    <n v="30.559999999999992"/>
    <n v="5"/>
    <n v="0.8"/>
    <n v="-45.840000000000018"/>
  </r>
  <r>
    <n v="3136"/>
    <s v="CA-2014-164168"/>
    <x v="3"/>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2"/>
  </r>
  <r>
    <n v="3137"/>
    <s v="CA-2014-164168"/>
    <x v="3"/>
    <x v="105"/>
    <d v="2014-11-19T00:00:00"/>
    <s v="Standard Class"/>
    <s v="LS-16975"/>
    <s v="Lindsay Shagiari"/>
    <s v="Home Office"/>
    <s v="United States"/>
    <s v="Dallas"/>
    <s v="Texas"/>
    <n v="75081"/>
    <s v="Central"/>
    <s v="TEC-PH-10004908"/>
    <s v="Technology"/>
    <s v="Phones"/>
    <s v="Panasonic KX TS3282W Corded phone"/>
    <n v="67.992000000000004"/>
    <n v="1"/>
    <n v="0.2"/>
    <n v="8.4989999999999917"/>
  </r>
  <r>
    <n v="3138"/>
    <s v="CA-2014-164168"/>
    <x v="3"/>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4-164168"/>
    <x v="3"/>
    <x v="105"/>
    <d v="2014-11-19T00:00:00"/>
    <s v="Standard Class"/>
    <s v="LS-16975"/>
    <s v="Lindsay Shagiari"/>
    <s v="Home Office"/>
    <s v="United States"/>
    <s v="Dallas"/>
    <s v="Texas"/>
    <n v="75081"/>
    <s v="Central"/>
    <s v="TEC-AC-10004568"/>
    <s v="Technology"/>
    <s v="Accessories"/>
    <s v="Maxell LTO Ultrium - 800 GB"/>
    <n v="44.783999999999999"/>
    <n v="2"/>
    <n v="0.2"/>
    <n v="-0.55980000000000452"/>
  </r>
  <r>
    <n v="3140"/>
    <s v="CA-2014-164168"/>
    <x v="3"/>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2-112557"/>
    <x v="1"/>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1-122959"/>
    <x v="2"/>
    <x v="432"/>
    <d v="2011-12-12T00:00:00"/>
    <s v="Same Day"/>
    <s v="CY-12745"/>
    <s v="Craig Yedwab"/>
    <s v="Corporate"/>
    <s v="United States"/>
    <s v="San Antonio"/>
    <s v="Texas"/>
    <n v="78207"/>
    <s v="Central"/>
    <s v="OFF-BI-10003650"/>
    <s v="Office Supplies"/>
    <s v="Binders"/>
    <s v="GBC DocuBind 300 Electric Binding Machine"/>
    <n v="210.39199999999997"/>
    <n v="2"/>
    <n v="0.8"/>
    <n v="-336.62720000000013"/>
  </r>
  <r>
    <n v="3143"/>
    <s v="CA-2014-162572"/>
    <x v="3"/>
    <x v="145"/>
    <d v="2014-09-28T00:00:00"/>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4-162572"/>
    <x v="3"/>
    <x v="145"/>
    <d v="2014-09-28T00:00:00"/>
    <s v="Second Class"/>
    <s v="RB-19360"/>
    <s v="Raymond Buch"/>
    <s v="Consumer"/>
    <s v="United States"/>
    <s v="Cincinnati"/>
    <s v="Ohio"/>
    <n v="45231"/>
    <s v="East"/>
    <s v="OFF-AR-10001547"/>
    <s v="Office Supplies"/>
    <s v="Art"/>
    <s v="Newell 311"/>
    <n v="10.608000000000001"/>
    <n v="6"/>
    <n v="0.2"/>
    <n v="0.92819999999999991"/>
  </r>
  <r>
    <n v="3145"/>
    <s v="US-2013-148110"/>
    <x v="0"/>
    <x v="64"/>
    <d v="2013-09-12T00:00:00"/>
    <s v="Standard Class"/>
    <s v="AR-10825"/>
    <s v="Anthony Rawles"/>
    <s v="Corporate"/>
    <s v="United States"/>
    <s v="Austin"/>
    <s v="Texas"/>
    <n v="78745"/>
    <s v="Central"/>
    <s v="FUR-CH-10002647"/>
    <s v="Furniture"/>
    <s v="Chairs"/>
    <s v="Situations Contoured Folding Chairs, 4/Set"/>
    <n v="347.80200000000002"/>
    <n v="7"/>
    <n v="0.3"/>
    <n v="-24.842999999999961"/>
  </r>
  <r>
    <n v="3146"/>
    <s v="CA-2014-131828"/>
    <x v="3"/>
    <x v="512"/>
    <d v="2014-02-14T00:00:00"/>
    <s v="Second Class"/>
    <s v="CS-11845"/>
    <s v="Cari Sayre"/>
    <s v="Corporate"/>
    <s v="United States"/>
    <s v="Seattle"/>
    <s v="Washington"/>
    <n v="98105"/>
    <s v="West"/>
    <s v="FUR-CH-10004495"/>
    <s v="Furniture"/>
    <s v="Chairs"/>
    <s v="Global Leather and Oak Executive Chair, Black"/>
    <n v="963.13600000000008"/>
    <n v="4"/>
    <n v="0.2"/>
    <n v="108.35279999999986"/>
  </r>
  <r>
    <n v="3147"/>
    <s v="CA-2014-131828"/>
    <x v="3"/>
    <x v="512"/>
    <d v="2014-02-14T00:00:00"/>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1-109218"/>
    <x v="2"/>
    <x v="479"/>
    <d v="2011-07-03T00:00:00"/>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3-120558"/>
    <x v="0"/>
    <x v="843"/>
    <d v="2013-06-11T00:00:00"/>
    <s v="First Class"/>
    <s v="RD-19810"/>
    <s v="Ross DeVincentis"/>
    <s v="Home Office"/>
    <s v="United States"/>
    <s v="New York City"/>
    <s v="New York"/>
    <n v="10035"/>
    <s v="East"/>
    <s v="OFF-PA-10003441"/>
    <s v="Office Supplies"/>
    <s v="Paper"/>
    <s v="Xerox 226"/>
    <n v="32.400000000000006"/>
    <n v="5"/>
    <n v="0"/>
    <n v="15.552000000000001"/>
  </r>
  <r>
    <n v="3150"/>
    <s v="US-2011-109036"/>
    <x v="2"/>
    <x v="414"/>
    <d v="2011-12-25T00:00:00"/>
    <s v="Standard Class"/>
    <s v="KH-16510"/>
    <s v="Keith Herrera"/>
    <s v="Consumer"/>
    <s v="United States"/>
    <s v="Seattle"/>
    <s v="Washington"/>
    <n v="98103"/>
    <s v="West"/>
    <s v="OFF-LA-10002043"/>
    <s v="Office Supplies"/>
    <s v="Labels"/>
    <s v="Avery 489"/>
    <n v="31.049999999999997"/>
    <n v="3"/>
    <n v="0"/>
    <n v="14.904"/>
  </r>
  <r>
    <n v="3151"/>
    <s v="CA-2012-147830"/>
    <x v="1"/>
    <x v="83"/>
    <d v="2012-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2-147830"/>
    <x v="1"/>
    <x v="83"/>
    <d v="2012-12-18T00:00:00"/>
    <s v="First Class"/>
    <s v="NF-18385"/>
    <s v="Natalie Fritzler"/>
    <s v="Consumer"/>
    <s v="United States"/>
    <s v="Newark"/>
    <s v="Ohio"/>
    <n v="43055"/>
    <s v="East"/>
    <s v="TEC-MA-10000418"/>
    <s v="Technology"/>
    <s v="Machines"/>
    <s v="Cubify CubeX 3D Printer Double Head Print"/>
    <n v="1799.9940000000001"/>
    <n v="2"/>
    <n v="0.7"/>
    <n v="-2639.9912000000004"/>
  </r>
  <r>
    <n v="3153"/>
    <s v="CA-2012-147830"/>
    <x v="1"/>
    <x v="83"/>
    <d v="2012-12-18T00:00:00"/>
    <s v="First Class"/>
    <s v="NF-18385"/>
    <s v="Natalie Fritzler"/>
    <s v="Consumer"/>
    <s v="United States"/>
    <s v="Newark"/>
    <s v="Ohio"/>
    <n v="43055"/>
    <s v="East"/>
    <s v="TEC-PH-10004908"/>
    <s v="Technology"/>
    <s v="Phones"/>
    <s v="Panasonic KX TS3282W Corded phone"/>
    <n v="101.98799999999999"/>
    <n v="2"/>
    <n v="0.4"/>
    <n v="-16.998000000000019"/>
  </r>
  <r>
    <n v="3154"/>
    <s v="CA-2012-147830"/>
    <x v="1"/>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4-150497"/>
    <x v="3"/>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1-128986"/>
    <x v="2"/>
    <x v="93"/>
    <d v="2011-08-05T00:00:00"/>
    <s v="Second Class"/>
    <s v="GH-14410"/>
    <s v="Gary Hansen"/>
    <s v="Home Office"/>
    <s v="United States"/>
    <s v="Glendale"/>
    <s v="Arizona"/>
    <n v="85301"/>
    <s v="West"/>
    <s v="OFF-PA-10001289"/>
    <s v="Office Supplies"/>
    <s v="Paper"/>
    <s v="White Computer Printout Paper by Universal"/>
    <n v="93.024000000000001"/>
    <n v="3"/>
    <n v="0.2"/>
    <n v="33.721199999999996"/>
  </r>
  <r>
    <n v="3157"/>
    <s v="CA-2012-139584"/>
    <x v="1"/>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2-139584"/>
    <x v="1"/>
    <x v="252"/>
    <d v="2012-08-28T00:00:00"/>
    <s v="Standard Class"/>
    <s v="EM-13810"/>
    <s v="Eleni McCrary"/>
    <s v="Corporate"/>
    <s v="United States"/>
    <s v="New York City"/>
    <s v="New York"/>
    <n v="10009"/>
    <s v="East"/>
    <s v="TEC-AC-10001266"/>
    <s v="Technology"/>
    <s v="Accessories"/>
    <s v="Memorex Micro Travel Drive 8 GB"/>
    <n v="26"/>
    <n v="2"/>
    <n v="0"/>
    <n v="11.7"/>
  </r>
  <r>
    <n v="3159"/>
    <s v="US-2013-162677"/>
    <x v="0"/>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3-162677"/>
    <x v="0"/>
    <x v="253"/>
    <d v="2013-03-28T00:00:00"/>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1-150924"/>
    <x v="2"/>
    <x v="171"/>
    <d v="2011-09-16T00:00:00"/>
    <s v="Second Class"/>
    <s v="PT-19090"/>
    <s v="Pete Takahito"/>
    <s v="Consumer"/>
    <s v="United States"/>
    <s v="Houston"/>
    <s v="Texas"/>
    <n v="77070"/>
    <s v="Central"/>
    <s v="OFF-BI-10004040"/>
    <s v="Office Supplies"/>
    <s v="Binders"/>
    <s v="Wilson Jones Impact Binders"/>
    <n v="5.1799999999999988"/>
    <n v="5"/>
    <n v="0.8"/>
    <n v="-8.0289999999999999"/>
  </r>
  <r>
    <n v="3162"/>
    <s v="CA-2011-153969"/>
    <x v="2"/>
    <x v="158"/>
    <d v="2011-09-25T00:00:00"/>
    <s v="Standard Class"/>
    <s v="HF-14995"/>
    <s v="Herbert Flentye"/>
    <s v="Consumer"/>
    <s v="United States"/>
    <s v="San Francisco"/>
    <s v="California"/>
    <n v="94109"/>
    <s v="West"/>
    <s v="OFF-EN-10001539"/>
    <s v="Office Supplies"/>
    <s v="Envelopes"/>
    <s v="Staples"/>
    <n v="15.56"/>
    <n v="2"/>
    <n v="0"/>
    <n v="7.3132000000000001"/>
  </r>
  <r>
    <n v="3163"/>
    <s v="CA-2011-153969"/>
    <x v="2"/>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1-153969"/>
    <x v="2"/>
    <x v="158"/>
    <d v="2011-09-25T00:00:00"/>
    <s v="Standard Class"/>
    <s v="HF-14995"/>
    <s v="Herbert Flentye"/>
    <s v="Consumer"/>
    <s v="United States"/>
    <s v="San Francisco"/>
    <s v="California"/>
    <n v="94109"/>
    <s v="West"/>
    <s v="OFF-AR-10001615"/>
    <s v="Office Supplies"/>
    <s v="Art"/>
    <s v="Newell 34"/>
    <n v="59.519999999999996"/>
    <n v="3"/>
    <n v="0"/>
    <n v="15.475200000000001"/>
  </r>
  <r>
    <n v="3165"/>
    <s v="CA-2011-153969"/>
    <x v="2"/>
    <x v="158"/>
    <d v="2011-09-25T00:00:00"/>
    <s v="Standard Class"/>
    <s v="HF-14995"/>
    <s v="Herbert Flentye"/>
    <s v="Consumer"/>
    <s v="United States"/>
    <s v="San Francisco"/>
    <s v="California"/>
    <n v="94109"/>
    <s v="West"/>
    <s v="OFF-PA-10000327"/>
    <s v="Office Supplies"/>
    <s v="Paper"/>
    <s v="Xerox 1971"/>
    <n v="38.520000000000003"/>
    <n v="9"/>
    <n v="0"/>
    <n v="17.333999999999996"/>
  </r>
  <r>
    <n v="3166"/>
    <s v="CA-2011-153969"/>
    <x v="2"/>
    <x v="158"/>
    <d v="2011-09-25T00:00:00"/>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1-153969"/>
    <x v="2"/>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3-146682"/>
    <x v="0"/>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3-138695"/>
    <x v="0"/>
    <x v="316"/>
    <d v="2013-06-04T00:00:00"/>
    <s v="Standard Class"/>
    <s v="KC-16675"/>
    <s v="Kimberly Carter"/>
    <s v="Corporate"/>
    <s v="United States"/>
    <s v="Tallahassee"/>
    <s v="Florida"/>
    <n v="32303"/>
    <s v="South"/>
    <s v="FUR-CH-10003833"/>
    <s v="Furniture"/>
    <s v="Chairs"/>
    <s v="Novimex Fabric Task Chair"/>
    <n v="390.27199999999999"/>
    <n v="8"/>
    <n v="0.2"/>
    <n v="-24.39200000000001"/>
  </r>
  <r>
    <n v="3170"/>
    <s v="CA-2013-138695"/>
    <x v="0"/>
    <x v="316"/>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4-107461"/>
    <x v="3"/>
    <x v="202"/>
    <d v="2014-12-27T00:00:00"/>
    <s v="Second Class"/>
    <s v="PK-19075"/>
    <s v="Pete Kriz"/>
    <s v="Consumer"/>
    <s v="United States"/>
    <s v="Columbia"/>
    <s v="South Carolina"/>
    <n v="29203"/>
    <s v="South"/>
    <s v="OFF-BI-10002003"/>
    <s v="Office Supplies"/>
    <s v="Binders"/>
    <s v="Ibico Presentation Index for Binding Systems"/>
    <n v="23.88"/>
    <n v="6"/>
    <n v="0"/>
    <n v="11.223600000000001"/>
  </r>
  <r>
    <n v="3172"/>
    <s v="US-2013-133879"/>
    <x v="0"/>
    <x v="844"/>
    <d v="2013-03-29T00:00:00"/>
    <s v="Standard Class"/>
    <s v="KT-16465"/>
    <s v="Kean Takahito"/>
    <s v="Consumer"/>
    <s v="United States"/>
    <s v="Chicago"/>
    <s v="Illinois"/>
    <n v="60623"/>
    <s v="Central"/>
    <s v="OFF-BI-10004465"/>
    <s v="Office Supplies"/>
    <s v="Binders"/>
    <s v="Avery Durable Slant Ring Binders"/>
    <n v="3.1679999999999993"/>
    <n v="2"/>
    <n v="0.8"/>
    <n v="-4.7520000000000007"/>
  </r>
  <r>
    <n v="3173"/>
    <s v="US-2013-133879"/>
    <x v="0"/>
    <x v="844"/>
    <d v="2013-03-29T00:00:00"/>
    <s v="Standard Class"/>
    <s v="KT-16465"/>
    <s v="Kean Takahito"/>
    <s v="Consumer"/>
    <s v="United States"/>
    <s v="Chicago"/>
    <s v="Illinois"/>
    <n v="60623"/>
    <s v="Central"/>
    <s v="FUR-CH-10000665"/>
    <s v="Furniture"/>
    <s v="Chairs"/>
    <s v="Global Airflow Leather Mesh Back Chair, Black"/>
    <n v="528.42999999999995"/>
    <n v="5"/>
    <n v="0.3"/>
    <n v="0"/>
  </r>
  <r>
    <n v="3174"/>
    <s v="US-2013-133879"/>
    <x v="0"/>
    <x v="844"/>
    <d v="2013-03-29T00:00:00"/>
    <s v="Standard Class"/>
    <s v="KT-16465"/>
    <s v="Kean Takahito"/>
    <s v="Consumer"/>
    <s v="United States"/>
    <s v="Chicago"/>
    <s v="Illinois"/>
    <n v="60623"/>
    <s v="Central"/>
    <s v="OFF-AR-10004956"/>
    <s v="Office Supplies"/>
    <s v="Art"/>
    <s v="Newell 33"/>
    <n v="13.392000000000001"/>
    <n v="3"/>
    <n v="0.2"/>
    <n v="1.5065999999999975"/>
  </r>
  <r>
    <n v="3175"/>
    <s v="CA-2014-157483"/>
    <x v="3"/>
    <x v="343"/>
    <d v="2014-11-19T00:00:00"/>
    <s v="Standard Class"/>
    <s v="EP-13915"/>
    <s v="Emily Phan"/>
    <s v="Consumer"/>
    <s v="United States"/>
    <s v="Detroit"/>
    <s v="Michigan"/>
    <n v="48227"/>
    <s v="Central"/>
    <s v="OFF-AR-10004260"/>
    <s v="Office Supplies"/>
    <s v="Art"/>
    <s v="Boston 1799 Powerhouse Electric Pencil Sharpener"/>
    <n v="181.86"/>
    <n v="7"/>
    <n v="0"/>
    <n v="50.9208"/>
  </r>
  <r>
    <n v="3176"/>
    <s v="US-2014-132059"/>
    <x v="3"/>
    <x v="397"/>
    <d v="2014-09-30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4-132059"/>
    <x v="3"/>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4-122280"/>
    <x v="3"/>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4-105235"/>
    <x v="3"/>
    <x v="256"/>
    <d v="2014-12-12T00:00:00"/>
    <s v="Standard Class"/>
    <s v="SM-20950"/>
    <s v="Suzanne McNair"/>
    <s v="Corporate"/>
    <s v="United States"/>
    <s v="New York City"/>
    <s v="New York"/>
    <n v="10011"/>
    <s v="East"/>
    <s v="FUR-FU-10000521"/>
    <s v="Furniture"/>
    <s v="Furnishings"/>
    <s v="Seth Thomas 14&quot; Putty-Colored Wall Clock"/>
    <n v="58.68"/>
    <n v="2"/>
    <n v="0"/>
    <n v="18.190799999999996"/>
  </r>
  <r>
    <n v="3181"/>
    <s v="CA-2014-105235"/>
    <x v="3"/>
    <x v="256"/>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4-152912"/>
    <x v="3"/>
    <x v="45"/>
    <d v="2014-11-13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4-152912"/>
    <x v="3"/>
    <x v="45"/>
    <d v="2014-11-13T00:00:00"/>
    <s v="Second Class"/>
    <s v="BM-11650"/>
    <s v="Brian Moss"/>
    <s v="Corporate"/>
    <s v="United States"/>
    <s v="Columbia"/>
    <s v="Maryland"/>
    <n v="21044"/>
    <s v="East"/>
    <s v="TEC-AC-10004666"/>
    <s v="Technology"/>
    <s v="Accessories"/>
    <s v="Maxell iVDR EX 500GB Cartridge"/>
    <n v="826.62000000000012"/>
    <n v="3"/>
    <n v="0"/>
    <n v="355.4466000000001"/>
  </r>
  <r>
    <n v="3184"/>
    <s v="CA-2014-152912"/>
    <x v="3"/>
    <x v="45"/>
    <d v="2014-11-13T00:00:00"/>
    <s v="Second Class"/>
    <s v="BM-11650"/>
    <s v="Brian Moss"/>
    <s v="Corporate"/>
    <s v="United States"/>
    <s v="Columbia"/>
    <s v="Maryland"/>
    <n v="21044"/>
    <s v="East"/>
    <s v="OFF-ST-10003208"/>
    <s v="Office Supplies"/>
    <s v="Storage"/>
    <s v="Adjustable Depth Letter/Legal Cart"/>
    <n v="1633.14"/>
    <n v="9"/>
    <n v="0"/>
    <n v="473.61059999999975"/>
  </r>
  <r>
    <n v="3185"/>
    <s v="CA-2014-152912"/>
    <x v="3"/>
    <x v="45"/>
    <d v="2014-11-13T00:00:00"/>
    <s v="Second Class"/>
    <s v="BM-11650"/>
    <s v="Brian Moss"/>
    <s v="Corporate"/>
    <s v="United States"/>
    <s v="Columbia"/>
    <s v="Maryland"/>
    <n v="21044"/>
    <s v="East"/>
    <s v="OFF-ST-10003208"/>
    <s v="Office Supplies"/>
    <s v="Storage"/>
    <s v="Adjustable Depth Letter/Legal Cart"/>
    <n v="544.38"/>
    <n v="3"/>
    <n v="0"/>
    <n v="157.87019999999993"/>
  </r>
  <r>
    <n v="3186"/>
    <s v="CA-2011-123498"/>
    <x v="2"/>
    <x v="845"/>
    <d v="2011-11-09T00:00:00"/>
    <s v="First Class"/>
    <s v="TC-20980"/>
    <s v="Tamara Chand"/>
    <s v="Corporate"/>
    <s v="United States"/>
    <s v="Houston"/>
    <s v="Texas"/>
    <n v="77041"/>
    <s v="Central"/>
    <s v="OFF-BI-10000632"/>
    <s v="Office Supplies"/>
    <s v="Binders"/>
    <s v="Satellite Sectional Post Binders"/>
    <n v="26.045999999999992"/>
    <n v="3"/>
    <n v="0.8"/>
    <n v="-44.278199999999998"/>
  </r>
  <r>
    <n v="3187"/>
    <s v="CA-2011-123498"/>
    <x v="2"/>
    <x v="845"/>
    <d v="2011-11-09T00:00:00"/>
    <s v="First Class"/>
    <s v="TC-20980"/>
    <s v="Tamara Chand"/>
    <s v="Corporate"/>
    <s v="United States"/>
    <s v="Houston"/>
    <s v="Texas"/>
    <n v="77041"/>
    <s v="Central"/>
    <s v="OFF-EN-10004773"/>
    <s v="Office Supplies"/>
    <s v="Envelopes"/>
    <s v="Staples"/>
    <n v="74.352000000000004"/>
    <n v="3"/>
    <n v="0.2"/>
    <n v="26.952599999999997"/>
  </r>
  <r>
    <n v="3188"/>
    <s v="CA-2014-159352"/>
    <x v="3"/>
    <x v="846"/>
    <d v="2014-03-18T00:00:00"/>
    <s v="Standard Class"/>
    <s v="KB-16585"/>
    <s v="Ken Black"/>
    <s v="Corporate"/>
    <s v="United States"/>
    <s v="Lowell"/>
    <s v="Massachusetts"/>
    <n v="1852"/>
    <s v="East"/>
    <s v="TEC-PH-10004700"/>
    <s v="Technology"/>
    <s v="Phones"/>
    <s v="PowerGen Dual USB Car Charger"/>
    <n v="69.930000000000007"/>
    <n v="7"/>
    <n v="0"/>
    <n v="32.1678"/>
  </r>
  <r>
    <n v="3189"/>
    <s v="US-2014-146416"/>
    <x v="3"/>
    <x v="179"/>
    <d v="2014-10-23T00:00:00"/>
    <s v="Second Class"/>
    <s v="JE-16165"/>
    <s v="Justin Ellison"/>
    <s v="Corporate"/>
    <s v="United States"/>
    <s v="Woodland"/>
    <s v="California"/>
    <n v="95695"/>
    <s v="West"/>
    <s v="OFF-LA-10003714"/>
    <s v="Office Supplies"/>
    <s v="Labels"/>
    <s v="Avery 510"/>
    <n v="3.75"/>
    <n v="1"/>
    <n v="0"/>
    <n v="1.7999999999999998"/>
  </r>
  <r>
    <n v="3190"/>
    <s v="US-2014-146416"/>
    <x v="3"/>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2-163783"/>
    <x v="1"/>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4-123981"/>
    <x v="3"/>
    <x v="280"/>
    <d v="2014-10-09T00:00:00"/>
    <s v="Standard Class"/>
    <s v="RW-19630"/>
    <s v="Rob Williams"/>
    <s v="Corporate"/>
    <s v="United States"/>
    <s v="New York City"/>
    <s v="New York"/>
    <n v="10035"/>
    <s v="East"/>
    <s v="TEC-PH-10002115"/>
    <s v="Technology"/>
    <s v="Phones"/>
    <s v="Plantronics 81402"/>
    <n v="65.989999999999995"/>
    <n v="1"/>
    <n v="0"/>
    <n v="17.157400000000003"/>
  </r>
  <r>
    <n v="3193"/>
    <s v="CA-2014-158953"/>
    <x v="3"/>
    <x v="400"/>
    <d v="2014-06-09T00:00:00"/>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1-165428"/>
    <x v="2"/>
    <x v="416"/>
    <d v="2011-09-04T00:00:00"/>
    <s v="First Class"/>
    <s v="JL-15130"/>
    <s v="Jack Lebron"/>
    <s v="Consumer"/>
    <s v="United States"/>
    <s v="Houston"/>
    <s v="Texas"/>
    <n v="77036"/>
    <s v="Central"/>
    <s v="OFF-BI-10002949"/>
    <s v="Office Supplies"/>
    <s v="Binders"/>
    <s v="Prestige Round Ring Binders"/>
    <n v="3.6479999999999992"/>
    <n v="3"/>
    <n v="0.8"/>
    <n v="-6.0192000000000032"/>
  </r>
  <r>
    <n v="3195"/>
    <s v="CA-2011-165428"/>
    <x v="2"/>
    <x v="416"/>
    <d v="2011-09-04T00:00:00"/>
    <s v="First Class"/>
    <s v="JL-15130"/>
    <s v="Jack Lebron"/>
    <s v="Consumer"/>
    <s v="United States"/>
    <s v="Houston"/>
    <s v="Texas"/>
    <n v="77036"/>
    <s v="Central"/>
    <s v="OFF-PA-10004100"/>
    <s v="Office Supplies"/>
    <s v="Paper"/>
    <s v="Xerox 216"/>
    <n v="31.104000000000006"/>
    <n v="6"/>
    <n v="0.2"/>
    <n v="10.8864"/>
  </r>
  <r>
    <n v="3196"/>
    <s v="CA-2013-169026"/>
    <x v="0"/>
    <x v="590"/>
    <d v="2013-08-14T00:00:00"/>
    <s v="Standard Class"/>
    <s v="CM-12655"/>
    <s v="Corinna Mitchell"/>
    <s v="Home Office"/>
    <s v="United States"/>
    <s v="Jackson"/>
    <s v="Mississippi"/>
    <n v="39212"/>
    <s v="South"/>
    <s v="OFF-FA-10001883"/>
    <s v="Office Supplies"/>
    <s v="Fasteners"/>
    <s v="Alliance Super-Size Bands, Assorted Sizes"/>
    <n v="23.34"/>
    <n v="3"/>
    <n v="0"/>
    <n v="0.23339999999999961"/>
  </r>
  <r>
    <n v="3197"/>
    <s v="CA-2014-109750"/>
    <x v="3"/>
    <x v="847"/>
    <d v="2014-07-29T00:00:00"/>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2-149384"/>
    <x v="1"/>
    <x v="848"/>
    <d v="2012-07-10T00:00:00"/>
    <s v="Same Day"/>
    <s v="EH-13945"/>
    <s v="Eric Hoffmann"/>
    <s v="Consumer"/>
    <s v="United States"/>
    <s v="Tempe"/>
    <s v="Arizona"/>
    <n v="85281"/>
    <s v="West"/>
    <s v="OFF-BI-10003196"/>
    <s v="Office Supplies"/>
    <s v="Binders"/>
    <s v="Accohide Poly Flexible Ring Binders"/>
    <n v="3.366000000000001"/>
    <n v="3"/>
    <n v="0.7"/>
    <n v="-2.2439999999999989"/>
  </r>
  <r>
    <n v="3199"/>
    <s v="CA-2011-131527"/>
    <x v="2"/>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4-164000"/>
    <x v="3"/>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1-164224"/>
    <x v="2"/>
    <x v="598"/>
    <d v="2011-05-20T00:00:00"/>
    <s v="Second Class"/>
    <s v="TT-21070"/>
    <s v="Ted Trevino"/>
    <s v="Consumer"/>
    <s v="United States"/>
    <s v="Akron"/>
    <s v="Ohio"/>
    <n v="44312"/>
    <s v="East"/>
    <s v="FUR-FU-10000308"/>
    <s v="Furniture"/>
    <s v="Furnishings"/>
    <s v="Deflect-o Glass Clear Studded Chair Mats"/>
    <n v="149.232"/>
    <n v="3"/>
    <n v="0.2"/>
    <n v="3.7308000000000021"/>
  </r>
  <r>
    <n v="3202"/>
    <s v="CA-2011-164224"/>
    <x v="2"/>
    <x v="598"/>
    <d v="2011-05-20T00:00:00"/>
    <s v="Second Class"/>
    <s v="TT-21070"/>
    <s v="Ted Trevino"/>
    <s v="Consumer"/>
    <s v="United States"/>
    <s v="Akron"/>
    <s v="Ohio"/>
    <n v="44312"/>
    <s v="East"/>
    <s v="OFF-PA-10001526"/>
    <s v="Office Supplies"/>
    <s v="Paper"/>
    <s v="Xerox 1949"/>
    <n v="15.936000000000002"/>
    <n v="4"/>
    <n v="0.2"/>
    <n v="5.7768000000000015"/>
  </r>
  <r>
    <n v="3203"/>
    <s v="CA-2011-158372"/>
    <x v="2"/>
    <x v="849"/>
    <d v="2011-11-16T00:00:00"/>
    <s v="Standard Class"/>
    <s v="RD-19900"/>
    <s v="Ruben Dartt"/>
    <s v="Consumer"/>
    <s v="United States"/>
    <s v="San Diego"/>
    <s v="California"/>
    <n v="92037"/>
    <s v="West"/>
    <s v="TEC-PH-10002103"/>
    <s v="Technology"/>
    <s v="Phones"/>
    <s v="Jabra SPEAK 410"/>
    <n v="601.53599999999994"/>
    <n v="8"/>
    <n v="0.2"/>
    <n v="60.153600000000012"/>
  </r>
  <r>
    <n v="3204"/>
    <s v="CA-2011-158372"/>
    <x v="2"/>
    <x v="849"/>
    <d v="2011-11-16T00:00:00"/>
    <s v="Standard Class"/>
    <s v="RD-19900"/>
    <s v="Ruben Dartt"/>
    <s v="Consumer"/>
    <s v="United States"/>
    <s v="San Diego"/>
    <s v="California"/>
    <n v="92037"/>
    <s v="West"/>
    <s v="TEC-AC-10004209"/>
    <s v="Technology"/>
    <s v="Accessories"/>
    <s v="Memorex Froggy Flash Drive 4 GB"/>
    <n v="10.99"/>
    <n v="1"/>
    <n v="0"/>
    <n v="4.2861000000000002"/>
  </r>
  <r>
    <n v="3205"/>
    <s v="CA-2011-158372"/>
    <x v="2"/>
    <x v="849"/>
    <d v="2011-11-16T00:00:00"/>
    <s v="Standard Class"/>
    <s v="RD-19900"/>
    <s v="Ruben Dartt"/>
    <s v="Consumer"/>
    <s v="United States"/>
    <s v="San Diego"/>
    <s v="California"/>
    <n v="92037"/>
    <s v="West"/>
    <s v="FUR-FU-10000397"/>
    <s v="Furniture"/>
    <s v="Furnishings"/>
    <s v="Luxo Economy Swing Arm Lamp"/>
    <n v="39.880000000000003"/>
    <n v="2"/>
    <n v="0"/>
    <n v="11.166400000000003"/>
  </r>
  <r>
    <n v="3206"/>
    <s v="CA-2011-158372"/>
    <x v="2"/>
    <x v="849"/>
    <d v="2011-11-16T00:00:00"/>
    <s v="Standard Class"/>
    <s v="RD-19900"/>
    <s v="Ruben Dartt"/>
    <s v="Consumer"/>
    <s v="United States"/>
    <s v="San Diego"/>
    <s v="California"/>
    <n v="92037"/>
    <s v="West"/>
    <s v="OFF-PA-10002137"/>
    <s v="Office Supplies"/>
    <s v="Paper"/>
    <s v="Southworth 100% Résumé Paper, 24lb."/>
    <n v="62.24"/>
    <n v="8"/>
    <n v="0"/>
    <n v="28.007999999999996"/>
  </r>
  <r>
    <n v="3207"/>
    <s v="CA-2011-158372"/>
    <x v="2"/>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1-158372"/>
    <x v="2"/>
    <x v="849"/>
    <d v="2011-11-16T00:00:00"/>
    <s v="Standard Class"/>
    <s v="RD-19900"/>
    <s v="Ruben Dartt"/>
    <s v="Consumer"/>
    <s v="United States"/>
    <s v="San Diego"/>
    <s v="California"/>
    <n v="92037"/>
    <s v="West"/>
    <s v="OFF-LA-10000407"/>
    <s v="Office Supplies"/>
    <s v="Labels"/>
    <s v="Avery White Multi-Purpose Labels"/>
    <n v="39.840000000000003"/>
    <n v="8"/>
    <n v="0"/>
    <n v="18.3264"/>
  </r>
  <r>
    <n v="3209"/>
    <s v="CA-2013-108882"/>
    <x v="0"/>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3-108882"/>
    <x v="0"/>
    <x v="850"/>
    <d v="2013-01-15T00:00:00"/>
    <s v="Standard Class"/>
    <s v="LA-16780"/>
    <s v="Laura Armstrong"/>
    <s v="Corporate"/>
    <s v="United States"/>
    <s v="Fresno"/>
    <s v="California"/>
    <n v="93727"/>
    <s v="West"/>
    <s v="TEC-PH-10002726"/>
    <s v="Technology"/>
    <s v="Phones"/>
    <s v="netTALK DUO VoIP Telephone Service"/>
    <n v="377.92800000000005"/>
    <n v="9"/>
    <n v="0.2"/>
    <n v="141.72300000000001"/>
  </r>
  <r>
    <n v="3211"/>
    <s v="US-2014-108245"/>
    <x v="3"/>
    <x v="585"/>
    <d v="2014-09-28T00:00:00"/>
    <s v="Standard Class"/>
    <s v="SH-19975"/>
    <s v="Sally Hughsby"/>
    <s v="Corporate"/>
    <s v="United States"/>
    <s v="Pearland"/>
    <s v="Texas"/>
    <n v="77581"/>
    <s v="Central"/>
    <s v="OFF-EN-10001415"/>
    <s v="Office Supplies"/>
    <s v="Envelopes"/>
    <s v="Staples"/>
    <n v="13.392000000000001"/>
    <n v="3"/>
    <n v="0.2"/>
    <n v="5.0220000000000002"/>
  </r>
  <r>
    <n v="3212"/>
    <s v="US-2014-108245"/>
    <x v="3"/>
    <x v="585"/>
    <d v="2014-09-28T00:00:00"/>
    <s v="Standard Class"/>
    <s v="SH-19975"/>
    <s v="Sally Hughsby"/>
    <s v="Corporate"/>
    <s v="United States"/>
    <s v="Pearland"/>
    <s v="Texas"/>
    <n v="77581"/>
    <s v="Central"/>
    <s v="OFF-BI-10000773"/>
    <s v="Office Supplies"/>
    <s v="Binders"/>
    <s v="Insertable Tab Post Binder Dividers"/>
    <n v="11.227999999999998"/>
    <n v="7"/>
    <n v="0.8"/>
    <n v="-18.52620000000001"/>
  </r>
  <r>
    <n v="3213"/>
    <s v="CA-2011-142314"/>
    <x v="2"/>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3-132409"/>
    <x v="0"/>
    <x v="439"/>
    <d v="2013-06-02T00:00:00"/>
    <s v="Standard Class"/>
    <s v="TH-21235"/>
    <s v="Tiffany House"/>
    <s v="Corporate"/>
    <s v="United States"/>
    <s v="Philadelphia"/>
    <s v="Pennsylvania"/>
    <n v="19134"/>
    <s v="East"/>
    <s v="OFF-AR-10001919"/>
    <s v="Office Supplies"/>
    <s v="Art"/>
    <s v="OIC #2 Pencils, Medium Soft"/>
    <n v="1.504"/>
    <n v="1"/>
    <n v="0.2"/>
    <n v="0.16919999999999991"/>
  </r>
  <r>
    <n v="3215"/>
    <s v="CA-2013-132409"/>
    <x v="0"/>
    <x v="439"/>
    <d v="2013-06-02T00:00:00"/>
    <s v="Standard Class"/>
    <s v="TH-21235"/>
    <s v="Tiffany House"/>
    <s v="Corporate"/>
    <s v="United States"/>
    <s v="Philadelphia"/>
    <s v="Pennsylvania"/>
    <n v="19134"/>
    <s v="East"/>
    <s v="OFF-AP-10002082"/>
    <s v="Office Supplies"/>
    <s v="Appliances"/>
    <s v="Holmes HEPA Air Purifier"/>
    <n v="34.848000000000006"/>
    <n v="2"/>
    <n v="0.2"/>
    <n v="6.5339999999999971"/>
  </r>
  <r>
    <n v="3216"/>
    <s v="CA-2014-150189"/>
    <x v="3"/>
    <x v="141"/>
    <d v="2014-07-11T00:00:00"/>
    <s v="First Class"/>
    <s v="VG-21790"/>
    <s v="Vivek Gonzalez"/>
    <s v="Consumer"/>
    <s v="United States"/>
    <s v="San Mateo"/>
    <s v="California"/>
    <n v="94403"/>
    <s v="West"/>
    <s v="OFF-LA-10002762"/>
    <s v="Office Supplies"/>
    <s v="Labels"/>
    <s v="Avery 485"/>
    <n v="75.179999999999993"/>
    <n v="6"/>
    <n v="0"/>
    <n v="35.334599999999995"/>
  </r>
  <r>
    <n v="3217"/>
    <s v="CA-2011-114433"/>
    <x v="2"/>
    <x v="8"/>
    <d v="2011-05-17T00:00:00"/>
    <s v="Standard Class"/>
    <s v="NP-18325"/>
    <s v="Naresj Patel"/>
    <s v="Consumer"/>
    <s v="United States"/>
    <s v="Oakland"/>
    <s v="California"/>
    <n v="94601"/>
    <s v="West"/>
    <s v="TEC-AC-10002800"/>
    <s v="Technology"/>
    <s v="Accessories"/>
    <s v="Plantronics Audio 478 Stereo USB Headset"/>
    <n v="149.97"/>
    <n v="3"/>
    <n v="0"/>
    <n v="52.489499999999992"/>
  </r>
  <r>
    <n v="3218"/>
    <s v="CA-2014-104640"/>
    <x v="3"/>
    <x v="468"/>
    <d v="2014-11-17T00:00:00"/>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4-104640"/>
    <x v="3"/>
    <x v="468"/>
    <d v="2014-11-17T00:00:00"/>
    <s v="Standard Class"/>
    <s v="FH-14275"/>
    <s v="Frank Hawley"/>
    <s v="Corporate"/>
    <s v="United States"/>
    <s v="New York City"/>
    <s v="New York"/>
    <n v="10024"/>
    <s v="East"/>
    <s v="TEC-PH-10002200"/>
    <s v="Technology"/>
    <s v="Phones"/>
    <s v="Aastra 6757i CT Wireless VoIP phone"/>
    <n v="430.88"/>
    <n v="2"/>
    <n v="0"/>
    <n v="124.95519999999999"/>
  </r>
  <r>
    <n v="3220"/>
    <s v="US-2012-137008"/>
    <x v="1"/>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2"/>
  </r>
  <r>
    <n v="3221"/>
    <s v="US-2012-137008"/>
    <x v="1"/>
    <x v="653"/>
    <d v="2012-10-08T00:00:00"/>
    <s v="Standard Class"/>
    <s v="JP-15460"/>
    <s v="Jennifer Patt"/>
    <s v="Corporate"/>
    <s v="United States"/>
    <s v="Lakewood"/>
    <s v="New Jersey"/>
    <n v="8701"/>
    <s v="East"/>
    <s v="OFF-EN-10002500"/>
    <s v="Office Supplies"/>
    <s v="Envelopes"/>
    <s v="Globe Weis Peel &amp; Seel First Class Envelopes"/>
    <n v="51.12"/>
    <n v="4"/>
    <n v="0"/>
    <n v="23.003999999999998"/>
  </r>
  <r>
    <n v="3222"/>
    <s v="US-2012-137008"/>
    <x v="1"/>
    <x v="653"/>
    <d v="2012-10-08T00:00:00"/>
    <s v="Standard Class"/>
    <s v="JP-15460"/>
    <s v="Jennifer Patt"/>
    <s v="Corporate"/>
    <s v="United States"/>
    <s v="Lakewood"/>
    <s v="New Jersey"/>
    <n v="8701"/>
    <s v="East"/>
    <s v="TEC-AC-10000892"/>
    <s v="Technology"/>
    <s v="Accessories"/>
    <s v="NETGEAR N750 Dual Band Wi-Fi Gigabit Router"/>
    <n v="90"/>
    <n v="1"/>
    <n v="0"/>
    <n v="32.4"/>
  </r>
  <r>
    <n v="3223"/>
    <s v="CA-2011-108189"/>
    <x v="2"/>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s v="Arizona"/>
    <n v="85281"/>
    <s v="West"/>
    <s v="OFF-FA-10000735"/>
    <s v="Office Supplies"/>
    <s v="Fasteners"/>
    <s v="Staples"/>
    <n v="4.6719999999999997"/>
    <n v="2"/>
    <n v="0.2"/>
    <n v="1.4599999999999997"/>
  </r>
  <r>
    <n v="3225"/>
    <s v="CA-2011-108189"/>
    <x v="2"/>
    <x v="852"/>
    <d v="2011-10-05T00:00:00"/>
    <s v="First Class"/>
    <s v="ES-14080"/>
    <s v="Erin Smith"/>
    <s v="Corporate"/>
    <s v="United States"/>
    <s v="Tempe"/>
    <s v="Arizona"/>
    <n v="85281"/>
    <s v="West"/>
    <s v="TEC-PH-10001760"/>
    <s v="Technology"/>
    <s v="Phones"/>
    <s v="Bose SoundLink Bluetooth Speaker"/>
    <n v="318.40000000000003"/>
    <n v="2"/>
    <n v="0.2"/>
    <n v="107.46"/>
  </r>
  <r>
    <n v="3226"/>
    <s v="CA-2011-108189"/>
    <x v="2"/>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1-108189"/>
    <x v="2"/>
    <x v="852"/>
    <d v="2011-10-05T00:00:00"/>
    <s v="First Class"/>
    <s v="ES-14080"/>
    <s v="Erin Smith"/>
    <s v="Corporate"/>
    <s v="United States"/>
    <s v="Tempe"/>
    <s v="Arizona"/>
    <n v="85281"/>
    <s v="West"/>
    <s v="OFF-SU-10003567"/>
    <s v="Office Supplies"/>
    <s v="Supplies"/>
    <s v="Stiletto Hand Letter Openers"/>
    <n v="15.36"/>
    <n v="2"/>
    <n v="0.2"/>
    <n v="-3.2639999999999993"/>
  </r>
  <r>
    <n v="3228"/>
    <s v="CA-2011-108189"/>
    <x v="2"/>
    <x v="852"/>
    <d v="2011-10-05T00:00:00"/>
    <s v="First Class"/>
    <s v="ES-14080"/>
    <s v="Erin Smith"/>
    <s v="Corporate"/>
    <s v="United States"/>
    <s v="Tempe"/>
    <s v="Arizona"/>
    <n v="85281"/>
    <s v="West"/>
    <s v="TEC-PH-10001557"/>
    <s v="Technology"/>
    <s v="Phones"/>
    <s v="Pyle PMP37LED"/>
    <n v="230.376"/>
    <n v="3"/>
    <n v="0.2"/>
    <n v="20.157899999999991"/>
  </r>
  <r>
    <n v="3229"/>
    <s v="CA-2011-108189"/>
    <x v="2"/>
    <x v="852"/>
    <d v="2011-10-05T00:00:00"/>
    <s v="First Class"/>
    <s v="ES-14080"/>
    <s v="Erin Smith"/>
    <s v="Corporate"/>
    <s v="United States"/>
    <s v="Tempe"/>
    <s v="Arizona"/>
    <n v="85281"/>
    <s v="West"/>
    <s v="TEC-AC-10003038"/>
    <s v="Technology"/>
    <s v="Accessories"/>
    <s v="Kingston Digital DataTraveler 16GB USB 2.0"/>
    <n v="7.16"/>
    <n v="1"/>
    <n v="0.2"/>
    <n v="-8.9500000000001023E-2"/>
  </r>
  <r>
    <n v="3230"/>
    <s v="CA-2011-154641"/>
    <x v="2"/>
    <x v="430"/>
    <d v="2011-08-16T00:00:00"/>
    <s v="Standard Class"/>
    <s v="KL-16645"/>
    <s v="Ken Lonsdale"/>
    <s v="Consumer"/>
    <s v="United States"/>
    <s v="New York City"/>
    <s v="New York"/>
    <n v="10035"/>
    <s v="East"/>
    <s v="OFF-ST-10004459"/>
    <s v="Office Supplies"/>
    <s v="Storage"/>
    <s v="Tennsco Single-Tier Lockers"/>
    <n v="375.34"/>
    <n v="1"/>
    <n v="0"/>
    <n v="18.766999999999996"/>
  </r>
  <r>
    <n v="3231"/>
    <s v="CA-2014-131625"/>
    <x v="3"/>
    <x v="853"/>
    <d v="2014-09-06T00:00:00"/>
    <s v="Second Class"/>
    <s v="BN-11515"/>
    <s v="Bradley Nguyen"/>
    <s v="Consumer"/>
    <s v="United States"/>
    <s v="New York City"/>
    <s v="New York"/>
    <n v="10009"/>
    <s v="East"/>
    <s v="FUR-FU-10004960"/>
    <s v="Furniture"/>
    <s v="Furnishings"/>
    <s v="Seth Thomas 12&quot; Clock w/ Goldtone Case"/>
    <n v="114.9"/>
    <n v="5"/>
    <n v="0"/>
    <n v="39.066000000000003"/>
  </r>
  <r>
    <n v="3232"/>
    <s v="US-2014-156356"/>
    <x v="3"/>
    <x v="513"/>
    <d v="2014-04-23T00:00:00"/>
    <s v="Standard Class"/>
    <s v="ND-18370"/>
    <s v="Natalie DeCherney"/>
    <s v="Consumer"/>
    <s v="United States"/>
    <s v="Houston"/>
    <s v="Texas"/>
    <n v="77095"/>
    <s v="Central"/>
    <s v="OFF-BI-10000632"/>
    <s v="Office Supplies"/>
    <s v="Binders"/>
    <s v="Satellite Sectional Post Binders"/>
    <n v="26.045999999999992"/>
    <n v="3"/>
    <n v="0.8"/>
    <n v="-44.278199999999998"/>
  </r>
  <r>
    <n v="3233"/>
    <s v="US-2014-156356"/>
    <x v="3"/>
    <x v="513"/>
    <d v="2014-04-23T00:00:00"/>
    <s v="Standard Class"/>
    <s v="ND-18370"/>
    <s v="Natalie DeCherney"/>
    <s v="Consumer"/>
    <s v="United States"/>
    <s v="Houston"/>
    <s v="Texas"/>
    <n v="77095"/>
    <s v="Central"/>
    <s v="OFF-BI-10001107"/>
    <s v="Office Supplies"/>
    <s v="Binders"/>
    <s v="GBC White Gloss Covers, Plain Front"/>
    <n v="2.8959999999999995"/>
    <n v="1"/>
    <n v="0.8"/>
    <n v="-4.7784000000000013"/>
  </r>
  <r>
    <n v="3234"/>
    <s v="US-2014-156356"/>
    <x v="3"/>
    <x v="513"/>
    <d v="2014-04-23T00:00:00"/>
    <s v="Standard Class"/>
    <s v="ND-18370"/>
    <s v="Natalie DeCherney"/>
    <s v="Consumer"/>
    <s v="United States"/>
    <s v="Houston"/>
    <s v="Texas"/>
    <n v="77095"/>
    <s v="Central"/>
    <s v="OFF-ST-10002301"/>
    <s v="Office Supplies"/>
    <s v="Storage"/>
    <s v="Tennsco Commercial Shelving"/>
    <n v="32.544000000000004"/>
    <n v="2"/>
    <n v="0.2"/>
    <n v="-7.7292000000000041"/>
  </r>
  <r>
    <n v="3235"/>
    <s v="CA-2013-138933"/>
    <x v="0"/>
    <x v="423"/>
    <d v="2013-04-28T00:00:00"/>
    <s v="First Class"/>
    <s v="JL-15130"/>
    <s v="Jack Lebron"/>
    <s v="Consumer"/>
    <s v="United States"/>
    <s v="Riverside"/>
    <s v="California"/>
    <n v="92503"/>
    <s v="West"/>
    <s v="OFF-BI-10003355"/>
    <s v="Office Supplies"/>
    <s v="Binders"/>
    <s v="Cardinal Holdit Business Card Pockets"/>
    <n v="3.9840000000000004"/>
    <n v="1"/>
    <n v="0.2"/>
    <n v="1.3944000000000001"/>
  </r>
  <r>
    <n v="3236"/>
    <s v="CA-2013-140746"/>
    <x v="0"/>
    <x v="804"/>
    <d v="2013-01-15T00:00:00"/>
    <s v="Same Day"/>
    <s v="RC-19825"/>
    <s v="Roy Collins"/>
    <s v="Consumer"/>
    <s v="United States"/>
    <s v="Fairfield"/>
    <s v="Connecticut"/>
    <n v="6824"/>
    <s v="East"/>
    <s v="FUR-TA-10002903"/>
    <s v="Furniture"/>
    <s v="Tables"/>
    <s v="Bevis Round Bullnose 29&quot; High Table Top"/>
    <n v="181.79699999999997"/>
    <n v="1"/>
    <n v="0.3"/>
    <n v="-15.582599999999999"/>
  </r>
  <r>
    <n v="3237"/>
    <s v="CA-2013-146836"/>
    <x v="0"/>
    <x v="440"/>
    <d v="2013-05-03T00:00:00"/>
    <s v="Same Day"/>
    <s v="CC-12475"/>
    <s v="Cindy Chapman"/>
    <s v="Consumer"/>
    <s v="United States"/>
    <s v="New York City"/>
    <s v="New York"/>
    <n v="10024"/>
    <s v="East"/>
    <s v="OFF-ST-10001580"/>
    <s v="Office Supplies"/>
    <s v="Storage"/>
    <s v="Super Decoflex Portable Personal File"/>
    <n v="44.94"/>
    <n v="3"/>
    <n v="0"/>
    <n v="12.5832"/>
  </r>
  <r>
    <n v="3238"/>
    <s v="CA-2013-146836"/>
    <x v="0"/>
    <x v="440"/>
    <d v="2013-05-03T00:00:00"/>
    <s v="Same Day"/>
    <s v="CC-12475"/>
    <s v="Cindy Chapman"/>
    <s v="Consumer"/>
    <s v="United States"/>
    <s v="New York City"/>
    <s v="New York"/>
    <n v="10024"/>
    <s v="East"/>
    <s v="OFF-BI-10000315"/>
    <s v="Office Supplies"/>
    <s v="Binders"/>
    <s v="Poly Designer Cover &amp; Back"/>
    <n v="45.576000000000001"/>
    <n v="3"/>
    <n v="0.2"/>
    <n v="15.951599999999997"/>
  </r>
  <r>
    <n v="3239"/>
    <s v="US-2013-127971"/>
    <x v="0"/>
    <x v="73"/>
    <d v="2013-11-28T00:00:00"/>
    <s v="Standard Class"/>
    <s v="DW-13195"/>
    <s v="David Wiener"/>
    <s v="Corporate"/>
    <s v="United States"/>
    <s v="Houston"/>
    <s v="Texas"/>
    <n v="77095"/>
    <s v="Central"/>
    <s v="FUR-CH-10003774"/>
    <s v="Furniture"/>
    <s v="Chairs"/>
    <s v="Global Wood Trimmed Manager's Task Chair, Khaki"/>
    <n v="318.43"/>
    <n v="5"/>
    <n v="0.3"/>
    <n v="-77.333000000000013"/>
  </r>
  <r>
    <n v="3240"/>
    <s v="US-2013-127971"/>
    <x v="0"/>
    <x v="73"/>
    <d v="2013-11-28T00:00:00"/>
    <s v="Standard Class"/>
    <s v="DW-13195"/>
    <s v="David Wiener"/>
    <s v="Corporate"/>
    <s v="United States"/>
    <s v="Houston"/>
    <s v="Texas"/>
    <n v="77095"/>
    <s v="Central"/>
    <s v="TEC-PH-10003095"/>
    <s v="Technology"/>
    <s v="Phones"/>
    <s v="Samsung HM1900 Bluetooth Headset"/>
    <n v="122.91999999999999"/>
    <n v="7"/>
    <n v="0.2"/>
    <n v="46.095000000000006"/>
  </r>
  <r>
    <n v="3241"/>
    <s v="US-2013-127971"/>
    <x v="0"/>
    <x v="73"/>
    <d v="2013-11-28T00:00:00"/>
    <s v="Standard Class"/>
    <s v="DW-13195"/>
    <s v="David Wiener"/>
    <s v="Corporate"/>
    <s v="United States"/>
    <s v="Houston"/>
    <s v="Texas"/>
    <n v="77095"/>
    <s v="Central"/>
    <s v="FUR-FU-10000023"/>
    <s v="Furniture"/>
    <s v="Furnishings"/>
    <s v="Eldon Wave Desk Accessories"/>
    <n v="7.0679999999999996"/>
    <n v="3"/>
    <n v="0.6"/>
    <n v="-2.8271999999999995"/>
  </r>
  <r>
    <n v="3242"/>
    <s v="US-2013-140809"/>
    <x v="0"/>
    <x v="854"/>
    <d v="2013-02-03T00:00:00"/>
    <s v="First Class"/>
    <s v="CK-12760"/>
    <s v="Cyma Kinney"/>
    <s v="Corporate"/>
    <s v="United States"/>
    <s v="Arlington"/>
    <s v="Virginia"/>
    <n v="22204"/>
    <s v="South"/>
    <s v="OFF-ST-10002214"/>
    <s v="Office Supplies"/>
    <s v="Storage"/>
    <s v="X-Rack File for Hanging Folders"/>
    <n v="56.449999999999996"/>
    <n v="5"/>
    <n v="0"/>
    <n v="14.676999999999998"/>
  </r>
  <r>
    <n v="3243"/>
    <s v="CA-2014-114524"/>
    <x v="3"/>
    <x v="185"/>
    <d v="2014-04-06T00:00:00"/>
    <s v="Second Class"/>
    <s v="EG-13900"/>
    <s v="Emily Grady"/>
    <s v="Consumer"/>
    <s v="United States"/>
    <s v="Chicago"/>
    <s v="Illinois"/>
    <n v="60623"/>
    <s v="Central"/>
    <s v="OFF-BI-10002799"/>
    <s v="Office Supplies"/>
    <s v="Binders"/>
    <s v="SlimView Poly Binder, 3/8&quot;"/>
    <n v="13.467999999999998"/>
    <n v="13"/>
    <n v="0.8"/>
    <n v="-22.895600000000005"/>
  </r>
  <r>
    <n v="3244"/>
    <s v="CA-2014-113355"/>
    <x v="3"/>
    <x v="96"/>
    <d v="2014-12-06T00:00:00"/>
    <s v="Standard Class"/>
    <s v="SJ-20215"/>
    <s v="Sarah Jordon"/>
    <s v="Consumer"/>
    <s v="United States"/>
    <s v="Grand Prairie"/>
    <s v="Texas"/>
    <n v="75051"/>
    <s v="Central"/>
    <s v="TEC-PH-10004912"/>
    <s v="Technology"/>
    <s v="Phones"/>
    <s v="Cisco SPA112 2 Port Phone Adapter"/>
    <n v="219.80000000000004"/>
    <n v="5"/>
    <n v="0.2"/>
    <n v="24.727499999999971"/>
  </r>
  <r>
    <n v="3245"/>
    <s v="CA-2014-113355"/>
    <x v="3"/>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4-140907"/>
    <x v="3"/>
    <x v="389"/>
    <d v="2014-12-13T00:00:00"/>
    <s v="Second Class"/>
    <s v="BP-11185"/>
    <s v="Ben Peterman"/>
    <s v="Corporate"/>
    <s v="United States"/>
    <s v="Seattle"/>
    <s v="Washington"/>
    <n v="98103"/>
    <s v="West"/>
    <s v="TEC-AC-10004510"/>
    <s v="Technology"/>
    <s v="Accessories"/>
    <s v="Logitech Desktop MK120 Mouse and keyboard Combo"/>
    <n v="49.08"/>
    <n v="3"/>
    <n v="0"/>
    <n v="4.9079999999999977"/>
  </r>
  <r>
    <n v="3247"/>
    <s v="US-2014-140907"/>
    <x v="3"/>
    <x v="389"/>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4-140907"/>
    <x v="3"/>
    <x v="389"/>
    <d v="2014-12-13T00:00:00"/>
    <s v="Second Class"/>
    <s v="BP-11185"/>
    <s v="Ben Peterman"/>
    <s v="Corporate"/>
    <s v="United States"/>
    <s v="Seattle"/>
    <s v="Washington"/>
    <n v="98103"/>
    <s v="West"/>
    <s v="OFF-AR-10000799"/>
    <s v="Office Supplies"/>
    <s v="Art"/>
    <s v="Col-Erase Pencils with Erasers"/>
    <n v="18.240000000000002"/>
    <n v="3"/>
    <n v="0"/>
    <n v="5.2895999999999983"/>
  </r>
  <r>
    <n v="3249"/>
    <s v="CA-2013-159730"/>
    <x v="0"/>
    <x v="42"/>
    <d v="2013-09-22T00:00:00"/>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3-159730"/>
    <x v="0"/>
    <x v="42"/>
    <d v="2013-09-22T00:00:00"/>
    <s v="Standard Class"/>
    <s v="SJ-20125"/>
    <s v="Sanjit Jacobs"/>
    <s v="Home Office"/>
    <s v="United States"/>
    <s v="Seattle"/>
    <s v="Washington"/>
    <n v="98103"/>
    <s v="West"/>
    <s v="TEC-PH-10002085"/>
    <s v="Technology"/>
    <s v="Phones"/>
    <s v="Clarity 53712"/>
    <n v="105.584"/>
    <n v="2"/>
    <n v="0.2"/>
    <n v="7.9188000000000045"/>
  </r>
  <r>
    <n v="3251"/>
    <s v="CA-2013-157868"/>
    <x v="0"/>
    <x v="443"/>
    <d v="2013-12-30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4-119389"/>
    <x v="3"/>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4-110373"/>
    <x v="3"/>
    <x v="855"/>
    <d v="2014-10-31T00:00:00"/>
    <s v="Second Class"/>
    <s v="MA-17560"/>
    <s v="Matt Abelman"/>
    <s v="Home Office"/>
    <s v="United States"/>
    <s v="Chicago"/>
    <s v="Illinois"/>
    <n v="60610"/>
    <s v="Central"/>
    <s v="OFF-AR-10003045"/>
    <s v="Office Supplies"/>
    <s v="Art"/>
    <s v="Prang Colored Pencils"/>
    <n v="7.0559999999999992"/>
    <n v="3"/>
    <n v="0.2"/>
    <n v="2.2050000000000001"/>
  </r>
  <r>
    <n v="3254"/>
    <s v="CA-2014-110373"/>
    <x v="3"/>
    <x v="855"/>
    <d v="2014-10-31T00:00:00"/>
    <s v="Second Class"/>
    <s v="MA-17560"/>
    <s v="Matt Abelman"/>
    <s v="Home Office"/>
    <s v="United States"/>
    <s v="Chicago"/>
    <s v="Illinois"/>
    <n v="60610"/>
    <s v="Central"/>
    <s v="TEC-PH-10001536"/>
    <s v="Technology"/>
    <s v="Phones"/>
    <s v="Spigen Samsung Galaxy S5 Case Wallet"/>
    <n v="27.183999999999997"/>
    <n v="2"/>
    <n v="0.2"/>
    <n v="2.0387999999999984"/>
  </r>
  <r>
    <n v="3255"/>
    <s v="CA-2013-155474"/>
    <x v="0"/>
    <x v="630"/>
    <d v="2013-07-15T00:00:00"/>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3-155474"/>
    <x v="0"/>
    <x v="630"/>
    <d v="2013-07-15T00:00:00"/>
    <s v="Standard Class"/>
    <s v="CC-12220"/>
    <s v="Chris Cortes"/>
    <s v="Consumer"/>
    <s v="United States"/>
    <s v="Seattle"/>
    <s v="Washington"/>
    <n v="98105"/>
    <s v="West"/>
    <s v="OFF-BI-10004209"/>
    <s v="Office Supplies"/>
    <s v="Binders"/>
    <s v="Fellowes Twister Kit, Gray/Clear, 3/pkg"/>
    <n v="19.295999999999999"/>
    <n v="3"/>
    <n v="0.2"/>
    <n v="6.0299999999999994"/>
  </r>
  <r>
    <n v="3257"/>
    <s v="CA-2012-155453"/>
    <x v="1"/>
    <x v="101"/>
    <d v="2012-08-14T00:00:00"/>
    <s v="Standard Class"/>
    <s v="RA-19885"/>
    <s v="Ruben Ausman"/>
    <s v="Corporate"/>
    <s v="United States"/>
    <s v="Jacksonville"/>
    <s v="Florida"/>
    <n v="32216"/>
    <s v="South"/>
    <s v="OFF-LA-10001613"/>
    <s v="Office Supplies"/>
    <s v="Labels"/>
    <s v="Avery File Folder Labels"/>
    <n v="4.6079999999999997"/>
    <n v="2"/>
    <n v="0.2"/>
    <n v="1.6704000000000001"/>
  </r>
  <r>
    <n v="3258"/>
    <s v="US-2013-161844"/>
    <x v="0"/>
    <x v="10"/>
    <d v="2013-12-15T00:00:00"/>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3-161844"/>
    <x v="0"/>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1-151554"/>
    <x v="2"/>
    <x v="687"/>
    <d v="2011-11-15T00:00:00"/>
    <s v="First Class"/>
    <s v="CM-11815"/>
    <s v="Candace McMahon"/>
    <s v="Corporate"/>
    <s v="United States"/>
    <s v="Pasadena"/>
    <s v="Texas"/>
    <n v="77506"/>
    <s v="Central"/>
    <s v="OFF-PA-10004609"/>
    <s v="Office Supplies"/>
    <s v="Paper"/>
    <s v="Xerox 221"/>
    <n v="20.736000000000004"/>
    <n v="4"/>
    <n v="0.2"/>
    <n v="7.2576000000000001"/>
  </r>
  <r>
    <n v="3262"/>
    <s v="CA-2011-140662"/>
    <x v="2"/>
    <x v="664"/>
    <d v="2011-11-19T00:00:00"/>
    <s v="First Class"/>
    <s v="TS-21205"/>
    <s v="Thomas Seio"/>
    <s v="Corporate"/>
    <s v="United States"/>
    <s v="San Francisco"/>
    <s v="California"/>
    <n v="94109"/>
    <s v="West"/>
    <s v="TEC-AC-10001314"/>
    <s v="Technology"/>
    <s v="Accessories"/>
    <s v="Case Logic 2.4GHz Wireless Keyboard"/>
    <n v="99.98"/>
    <n v="2"/>
    <n v="0"/>
    <n v="7.9983999999999895"/>
  </r>
  <r>
    <n v="3263"/>
    <s v="CA-2011-140662"/>
    <x v="2"/>
    <x v="664"/>
    <d v="2011-11-19T00:00:00"/>
    <s v="First Class"/>
    <s v="TS-21205"/>
    <s v="Thomas Seio"/>
    <s v="Corporate"/>
    <s v="United States"/>
    <s v="San Francisco"/>
    <s v="California"/>
    <n v="94109"/>
    <s v="West"/>
    <s v="OFF-PA-10003395"/>
    <s v="Office Supplies"/>
    <s v="Paper"/>
    <s v="Xerox 1941"/>
    <n v="733.94999999999993"/>
    <n v="7"/>
    <n v="0"/>
    <n v="352.29599999999999"/>
  </r>
  <r>
    <n v="3264"/>
    <s v="CA-2011-140662"/>
    <x v="2"/>
    <x v="664"/>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3-122518"/>
    <x v="0"/>
    <x v="758"/>
    <d v="2013-03-09T00:00:00"/>
    <s v="Second Class"/>
    <s v="RF-19345"/>
    <s v="Randy Ferguson"/>
    <s v="Corporate"/>
    <s v="United States"/>
    <s v="Miami"/>
    <s v="Florida"/>
    <n v="33180"/>
    <s v="South"/>
    <s v="OFF-LA-10001641"/>
    <s v="Office Supplies"/>
    <s v="Labels"/>
    <s v="Avery 518"/>
    <n v="10.08"/>
    <n v="4"/>
    <n v="0.2"/>
    <n v="3.528"/>
  </r>
  <r>
    <n v="3266"/>
    <s v="US-2011-126571"/>
    <x v="2"/>
    <x v="856"/>
    <d v="2011-10-15T00:00:00"/>
    <s v="Standard Class"/>
    <s v="JF-15565"/>
    <s v="Jill Fjeld"/>
    <s v="Consumer"/>
    <s v="United States"/>
    <s v="Philadelphia"/>
    <s v="Pennsylvania"/>
    <n v="19120"/>
    <s v="East"/>
    <s v="OFF-ST-10003816"/>
    <s v="Office Supplies"/>
    <s v="Storage"/>
    <s v="Fellowes High-Stak Drawer Files"/>
    <n v="281.904"/>
    <n v="2"/>
    <n v="0.2"/>
    <n v="10.571399999999983"/>
  </r>
  <r>
    <n v="3267"/>
    <s v="US-2011-126571"/>
    <x v="2"/>
    <x v="856"/>
    <d v="2011-10-15T00:00:00"/>
    <s v="Standard Class"/>
    <s v="JF-15565"/>
    <s v="Jill Fjeld"/>
    <s v="Consumer"/>
    <s v="United States"/>
    <s v="Philadelphia"/>
    <s v="Pennsylvania"/>
    <n v="19120"/>
    <s v="East"/>
    <s v="OFF-EN-10002230"/>
    <s v="Office Supplies"/>
    <s v="Envelopes"/>
    <s v="Airmail Envelopes"/>
    <n v="201.43200000000002"/>
    <n v="3"/>
    <n v="0.2"/>
    <n v="67.983299999999986"/>
  </r>
  <r>
    <n v="3268"/>
    <s v="CA-2011-143840"/>
    <x v="2"/>
    <x v="857"/>
    <d v="2011-05-29T00:00:00"/>
    <s v="Standard Class"/>
    <s v="EH-14185"/>
    <s v="Evan Henry"/>
    <s v="Consumer"/>
    <s v="United States"/>
    <s v="Decatur"/>
    <s v="Alabama"/>
    <n v="35601"/>
    <s v="South"/>
    <s v="TEC-PH-10002660"/>
    <s v="Technology"/>
    <s v="Phones"/>
    <s v="Nortel Networks T7316 E Nt8 B27"/>
    <n v="135.97999999999999"/>
    <n v="2"/>
    <n v="0"/>
    <n v="33.995000000000005"/>
  </r>
  <r>
    <n v="3269"/>
    <s v="CA-2011-143840"/>
    <x v="2"/>
    <x v="857"/>
    <d v="2011-05-29T00:00:00"/>
    <s v="Standard Class"/>
    <s v="EH-14185"/>
    <s v="Evan Henry"/>
    <s v="Consumer"/>
    <s v="United States"/>
    <s v="Decatur"/>
    <s v="Alabama"/>
    <n v="35601"/>
    <s v="South"/>
    <s v="TEC-PH-10003171"/>
    <s v="Technology"/>
    <s v="Phones"/>
    <s v="Plantronics Encore H101 Dual Earpieces Headset"/>
    <n v="44.95"/>
    <n v="1"/>
    <n v="0"/>
    <n v="12.585999999999999"/>
  </r>
  <r>
    <n v="3270"/>
    <s v="CA-2011-115980"/>
    <x v="2"/>
    <x v="858"/>
    <d v="2011-07-19T00:00:00"/>
    <s v="Standard Class"/>
    <s v="VW-21775"/>
    <s v="Victoria Wilson"/>
    <s v="Corporate"/>
    <s v="United States"/>
    <s v="Sioux Falls"/>
    <s v="South Dakota"/>
    <n v="57103"/>
    <s v="Central"/>
    <s v="TEC-AC-10003709"/>
    <s v="Technology"/>
    <s v="Accessories"/>
    <s v="Maxell 4.7GB DVD-R 5/Pack"/>
    <n v="2.9699999999999998"/>
    <n v="3"/>
    <n v="0"/>
    <n v="1.3068000000000004"/>
  </r>
  <r>
    <n v="3271"/>
    <s v="CA-2011-115980"/>
    <x v="2"/>
    <x v="858"/>
    <d v="2011-07-19T00:00:00"/>
    <s v="Standard Class"/>
    <s v="VW-21775"/>
    <s v="Victoria Wilson"/>
    <s v="Corporate"/>
    <s v="United States"/>
    <s v="Sioux Falls"/>
    <s v="South Dakota"/>
    <n v="57103"/>
    <s v="Central"/>
    <s v="OFF-FA-10000304"/>
    <s v="Office Supplies"/>
    <s v="Fasteners"/>
    <s v="Advantus Push Pins"/>
    <n v="6.5400000000000009"/>
    <n v="3"/>
    <n v="0"/>
    <n v="2.6814000000000004"/>
  </r>
  <r>
    <n v="3272"/>
    <s v="CA-2012-155145"/>
    <x v="1"/>
    <x v="17"/>
    <d v="2012-12-29T00:00:00"/>
    <s v="Second Class"/>
    <s v="KN-16450"/>
    <s v="Kean Nguyen"/>
    <s v="Corporate"/>
    <s v="United States"/>
    <s v="Visalia"/>
    <s v="California"/>
    <n v="93277"/>
    <s v="West"/>
    <s v="TEC-AC-10003709"/>
    <s v="Technology"/>
    <s v="Accessories"/>
    <s v="Maxell 4.7GB DVD-R 5/Pack"/>
    <n v="7.92"/>
    <n v="8"/>
    <n v="0"/>
    <n v="3.4848000000000008"/>
  </r>
  <r>
    <n v="3273"/>
    <s v="CA-2012-146038"/>
    <x v="1"/>
    <x v="97"/>
    <d v="2012-02-16T00:00:00"/>
    <s v="Standard Class"/>
    <s v="SJ-20215"/>
    <s v="Sarah Jordon"/>
    <s v="Consumer"/>
    <s v="United States"/>
    <s v="Los Angeles"/>
    <s v="California"/>
    <n v="90049"/>
    <s v="West"/>
    <s v="FUR-CH-10002774"/>
    <s v="Furniture"/>
    <s v="Chairs"/>
    <s v="Global Deluxe Stacking Chair, Gray"/>
    <n v="203.92"/>
    <n v="5"/>
    <n v="0.2"/>
    <n v="22.940999999999995"/>
  </r>
  <r>
    <n v="3274"/>
    <s v="CA-2014-133865"/>
    <x v="3"/>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4-116358"/>
    <x v="3"/>
    <x v="808"/>
    <d v="2014-11-07T00:00:00"/>
    <s v="Standard Class"/>
    <s v="KM-16225"/>
    <s v="Kalyca Meade"/>
    <s v="Corporate"/>
    <s v="United States"/>
    <s v="Overland Park"/>
    <s v="Kansas"/>
    <n v="66212"/>
    <s v="Central"/>
    <s v="OFF-FA-10003495"/>
    <s v="Office Supplies"/>
    <s v="Fasteners"/>
    <s v="Staples"/>
    <n v="18.240000000000002"/>
    <n v="3"/>
    <n v="0"/>
    <n v="9.120000000000001"/>
  </r>
  <r>
    <n v="3276"/>
    <s v="CA-2014-116358"/>
    <x v="3"/>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1-102988"/>
    <x v="2"/>
    <x v="267"/>
    <d v="2011-04-09T00:00:00"/>
    <s v="Second Class"/>
    <s v="GM-14695"/>
    <s v="Greg Maxwell"/>
    <s v="Corporate"/>
    <s v="United States"/>
    <s v="Alexandria"/>
    <s v="Virginia"/>
    <n v="22304"/>
    <s v="South"/>
    <s v="OFF-AR-10004757"/>
    <s v="Office Supplies"/>
    <s v="Art"/>
    <s v="Crayola Colored Pencils"/>
    <n v="22.959999999999997"/>
    <n v="7"/>
    <n v="0"/>
    <n v="7.5767999999999986"/>
  </r>
  <r>
    <n v="3278"/>
    <s v="CA-2011-102988"/>
    <x v="2"/>
    <x v="267"/>
    <d v="2011-04-09T00:00:00"/>
    <s v="Second Class"/>
    <s v="GM-14695"/>
    <s v="Greg Maxwell"/>
    <s v="Corporate"/>
    <s v="United States"/>
    <s v="Alexandria"/>
    <s v="Virginia"/>
    <n v="22304"/>
    <s v="South"/>
    <s v="TEC-PH-10001615"/>
    <s v="Technology"/>
    <s v="Phones"/>
    <s v="AT&amp;T CL82213"/>
    <n v="28.99"/>
    <n v="1"/>
    <n v="0"/>
    <n v="8.4070999999999962"/>
  </r>
  <r>
    <n v="3279"/>
    <s v="CA-2011-102988"/>
    <x v="2"/>
    <x v="267"/>
    <d v="2011-04-09T00:00:00"/>
    <s v="Second Class"/>
    <s v="GM-14695"/>
    <s v="Greg Maxwell"/>
    <s v="Corporate"/>
    <s v="United States"/>
    <s v="Alexandria"/>
    <s v="Virginia"/>
    <n v="22304"/>
    <s v="South"/>
    <s v="OFF-PA-10003349"/>
    <s v="Office Supplies"/>
    <s v="Paper"/>
    <s v="Xerox 1957"/>
    <n v="12.96"/>
    <n v="2"/>
    <n v="0"/>
    <n v="6.3504000000000005"/>
  </r>
  <r>
    <n v="3280"/>
    <s v="CA-2011-102988"/>
    <x v="2"/>
    <x v="267"/>
    <d v="2011-04-09T00:00:00"/>
    <s v="Second Class"/>
    <s v="GM-14695"/>
    <s v="Greg Maxwell"/>
    <s v="Corporate"/>
    <s v="United States"/>
    <s v="Alexandria"/>
    <s v="Virginia"/>
    <n v="22304"/>
    <s v="South"/>
    <s v="OFF-AR-10000127"/>
    <s v="Office Supplies"/>
    <s v="Art"/>
    <s v="Newell 321"/>
    <n v="22.959999999999997"/>
    <n v="7"/>
    <n v="0"/>
    <n v="6.6583999999999968"/>
  </r>
  <r>
    <n v="3281"/>
    <s v="CA-2011-102988"/>
    <x v="2"/>
    <x v="267"/>
    <d v="2011-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1-117170"/>
    <x v="2"/>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1-117170"/>
    <x v="2"/>
    <x v="328"/>
    <d v="2011-09-24T00:00:00"/>
    <s v="Standard Class"/>
    <s v="KT-16465"/>
    <s v="Kean Takahito"/>
    <s v="Consumer"/>
    <s v="United States"/>
    <s v="Raleigh"/>
    <s v="North Carolina"/>
    <n v="27604"/>
    <s v="South"/>
    <s v="OFF-PA-10000682"/>
    <s v="Office Supplies"/>
    <s v="Paper"/>
    <s v="Xerox 1924"/>
    <n v="4.6240000000000006"/>
    <n v="1"/>
    <n v="0.2"/>
    <n v="1.6762000000000001"/>
  </r>
  <r>
    <n v="3284"/>
    <s v="CA-2011-159478"/>
    <x v="2"/>
    <x v="587"/>
    <d v="2011-10-06T00:00:00"/>
    <s v="Standard Class"/>
    <s v="MH-17785"/>
    <s v="Maya Herman"/>
    <s v="Corporate"/>
    <s v="United States"/>
    <s v="New York City"/>
    <s v="New York"/>
    <n v="10035"/>
    <s v="East"/>
    <s v="FUR-FU-10000221"/>
    <s v="Furniture"/>
    <s v="Furnishings"/>
    <s v="Master Caster Door Stop, Brown"/>
    <n v="15.24"/>
    <n v="3"/>
    <n v="0"/>
    <n v="5.1815999999999995"/>
  </r>
  <r>
    <n v="3285"/>
    <s v="CA-2011-103702"/>
    <x v="2"/>
    <x v="171"/>
    <d v="2011-09-17T00:00:00"/>
    <s v="Standard Class"/>
    <s v="AF-10885"/>
    <s v="Art Foster"/>
    <s v="Consumer"/>
    <s v="United States"/>
    <s v="Fairfield"/>
    <s v="Ohio"/>
    <n v="45014"/>
    <s v="East"/>
    <s v="OFF-BI-10002429"/>
    <s v="Office Supplies"/>
    <s v="Binders"/>
    <s v="Premier Elliptical Ring Binder, Black"/>
    <n v="63.924000000000007"/>
    <n v="7"/>
    <n v="0.7"/>
    <n v="-46.877600000000001"/>
  </r>
  <r>
    <n v="3286"/>
    <s v="CA-2014-150525"/>
    <x v="3"/>
    <x v="297"/>
    <d v="2014-02-26T00:00:00"/>
    <s v="Standard Class"/>
    <s v="JP-16135"/>
    <s v="Julie Prescott"/>
    <s v="Home Office"/>
    <s v="United States"/>
    <s v="Muskogee"/>
    <s v="Oklahoma"/>
    <n v="74403"/>
    <s v="Central"/>
    <s v="OFF-AR-10002375"/>
    <s v="Office Supplies"/>
    <s v="Art"/>
    <s v="Newell 351"/>
    <n v="6.56"/>
    <n v="2"/>
    <n v="0"/>
    <n v="1.9023999999999992"/>
  </r>
  <r>
    <n v="3287"/>
    <s v="CA-2014-150525"/>
    <x v="3"/>
    <x v="297"/>
    <d v="2014-02-26T00:00:00"/>
    <s v="Standard Class"/>
    <s v="JP-16135"/>
    <s v="Julie Prescott"/>
    <s v="Home Office"/>
    <s v="United States"/>
    <s v="Muskogee"/>
    <s v="Oklahoma"/>
    <n v="74403"/>
    <s v="Central"/>
    <s v="OFF-AP-10000595"/>
    <s v="Office Supplies"/>
    <s v="Appliances"/>
    <s v="Disposable Triple-Filter Dust Bags"/>
    <n v="13.11"/>
    <n v="3"/>
    <n v="0"/>
    <n v="3.4086000000000003"/>
  </r>
  <r>
    <n v="3288"/>
    <s v="CA-2012-157770"/>
    <x v="1"/>
    <x v="350"/>
    <d v="2012-12-15T00:00:00"/>
    <s v="First Class"/>
    <s v="RD-19585"/>
    <s v="Rob Dowd"/>
    <s v="Consumer"/>
    <s v="United States"/>
    <s v="Temecula"/>
    <s v="California"/>
    <n v="92592"/>
    <s v="West"/>
    <s v="TEC-PH-10001530"/>
    <s v="Technology"/>
    <s v="Phones"/>
    <s v="Plantronics Voyager Pro Legend"/>
    <n v="494.37600000000009"/>
    <n v="3"/>
    <n v="0.2"/>
    <n v="49.437599999999975"/>
  </r>
  <r>
    <n v="3289"/>
    <s v="CA-2012-157770"/>
    <x v="1"/>
    <x v="350"/>
    <d v="2012-12-15T00:00:00"/>
    <s v="First Class"/>
    <s v="RD-19585"/>
    <s v="Rob Dowd"/>
    <s v="Consumer"/>
    <s v="United States"/>
    <s v="Temecula"/>
    <s v="California"/>
    <n v="92592"/>
    <s v="West"/>
    <s v="OFF-BI-10000050"/>
    <s v="Office Supplies"/>
    <s v="Binders"/>
    <s v="Angle-D Binders with Locking Rings, Label Holders"/>
    <n v="29.2"/>
    <n v="5"/>
    <n v="0.2"/>
    <n v="9.8549999999999969"/>
  </r>
  <r>
    <n v="3290"/>
    <s v="CA-2012-157770"/>
    <x v="1"/>
    <x v="350"/>
    <d v="2012-12-15T00:00:00"/>
    <s v="First Class"/>
    <s v="RD-19585"/>
    <s v="Rob Dowd"/>
    <s v="Consumer"/>
    <s v="United States"/>
    <s v="Temecula"/>
    <s v="California"/>
    <n v="92592"/>
    <s v="West"/>
    <s v="TEC-AC-10001552"/>
    <s v="Technology"/>
    <s v="Accessories"/>
    <s v="Logitech K350 2.4Ghz Wireless Keyboard"/>
    <n v="248.85000000000002"/>
    <n v="5"/>
    <n v="0"/>
    <n v="27.373499999999993"/>
  </r>
  <r>
    <n v="3291"/>
    <s v="CA-2012-157770"/>
    <x v="1"/>
    <x v="350"/>
    <d v="2012-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3-167290"/>
    <x v="0"/>
    <x v="859"/>
    <d v="2013-11-05T00:00:00"/>
    <s v="Standard Class"/>
    <s v="JF-15295"/>
    <s v="Jason Fortune-"/>
    <s v="Consumer"/>
    <s v="United States"/>
    <s v="Sterling Heights"/>
    <s v="Michigan"/>
    <n v="48310"/>
    <s v="Central"/>
    <s v="OFF-AR-10004078"/>
    <s v="Office Supplies"/>
    <s v="Art"/>
    <s v="Newell 312"/>
    <n v="11.68"/>
    <n v="2"/>
    <n v="0"/>
    <n v="3.5039999999999996"/>
  </r>
  <r>
    <n v="3293"/>
    <s v="CA-2011-106264"/>
    <x v="2"/>
    <x v="58"/>
    <d v="2011-12-30T00:00:00"/>
    <s v="Standard Class"/>
    <s v="CK-12595"/>
    <s v="Clytie Kelty"/>
    <s v="Consumer"/>
    <s v="United States"/>
    <s v="San Diego"/>
    <s v="California"/>
    <n v="92024"/>
    <s v="West"/>
    <s v="OFF-SU-10002189"/>
    <s v="Office Supplies"/>
    <s v="Supplies"/>
    <s v="Acme Rosewood Handle Letter Opener"/>
    <n v="11.91"/>
    <n v="3"/>
    <n v="0"/>
    <n v="0.11909999999999954"/>
  </r>
  <r>
    <n v="3294"/>
    <s v="CA-2011-106264"/>
    <x v="2"/>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1-138023"/>
    <x v="2"/>
    <x v="860"/>
    <d v="2011-08-18T00:00:00"/>
    <s v="First Class"/>
    <s v="KH-16510"/>
    <s v="Keith Herrera"/>
    <s v="Consumer"/>
    <s v="United States"/>
    <s v="Dallas"/>
    <s v="Texas"/>
    <n v="75081"/>
    <s v="Central"/>
    <s v="OFF-BI-10003638"/>
    <s v="Office Supplies"/>
    <s v="Binders"/>
    <s v="GBC Durable Plastic Covers"/>
    <n v="30.959999999999994"/>
    <n v="8"/>
    <n v="0.8"/>
    <n v="-52.632000000000019"/>
  </r>
  <r>
    <n v="3296"/>
    <s v="CA-2014-113418"/>
    <x v="3"/>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2-110569"/>
    <x v="1"/>
    <x v="293"/>
    <d v="2012-05-30T00:00:00"/>
    <s v="Standard Class"/>
    <s v="EB-13870"/>
    <s v="Emily Burns"/>
    <s v="Consumer"/>
    <s v="United States"/>
    <s v="Phoenix"/>
    <s v="Arizona"/>
    <n v="85023"/>
    <s v="West"/>
    <s v="OFF-BI-10001036"/>
    <s v="Office Supplies"/>
    <s v="Binders"/>
    <s v="Cardinal EasyOpen D-Ring Binders"/>
    <n v="19.194000000000003"/>
    <n v="7"/>
    <n v="0.7"/>
    <n v="-12.795999999999999"/>
  </r>
  <r>
    <n v="3298"/>
    <s v="US-2012-110569"/>
    <x v="1"/>
    <x v="29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4-136308"/>
    <x v="3"/>
    <x v="673"/>
    <d v="2014-11-17T00:00:00"/>
    <s v="Same Day"/>
    <s v="MW-18235"/>
    <s v="Mitch Willingham"/>
    <s v="Corporate"/>
    <s v="United States"/>
    <s v="San Francisco"/>
    <s v="California"/>
    <n v="94122"/>
    <s v="West"/>
    <s v="TEC-MA-10000488"/>
    <s v="Technology"/>
    <s v="Machines"/>
    <s v="Bady BDG101FRU Card Printer"/>
    <n v="1919.9760000000001"/>
    <n v="3"/>
    <n v="0.2"/>
    <n v="215.99729999999977"/>
  </r>
  <r>
    <n v="3300"/>
    <s v="US-2011-159926"/>
    <x v="2"/>
    <x v="728"/>
    <d v="2011-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1-159926"/>
    <x v="2"/>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1-159926"/>
    <x v="2"/>
    <x v="728"/>
    <d v="2011-11-22T00:00:00"/>
    <s v="Standard Class"/>
    <s v="CS-11950"/>
    <s v="Carlos Soltero"/>
    <s v="Consumer"/>
    <s v="United States"/>
    <s v="Philadelphia"/>
    <s v="Pennsylvania"/>
    <n v="19140"/>
    <s v="East"/>
    <s v="TEC-PH-10001128"/>
    <s v="Technology"/>
    <s v="Phones"/>
    <s v="Motorola Droid Maxx"/>
    <n v="539.96399999999994"/>
    <n v="6"/>
    <n v="0.4"/>
    <n v="-107.99280000000002"/>
  </r>
  <r>
    <n v="3303"/>
    <s v="US-2011-159926"/>
    <x v="2"/>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1-159926"/>
    <x v="2"/>
    <x v="728"/>
    <d v="2011-11-22T00:00:00"/>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1-104738"/>
    <x v="2"/>
    <x v="125"/>
    <d v="2012-01-01T00:00:00"/>
    <s v="Second Class"/>
    <s v="SP-20620"/>
    <s v="Stefania Perrino"/>
    <s v="Corporate"/>
    <s v="United States"/>
    <s v="Laredo"/>
    <s v="Texas"/>
    <n v="78041"/>
    <s v="Central"/>
    <s v="OFF-EN-10004955"/>
    <s v="Office Supplies"/>
    <s v="Envelopes"/>
    <s v="Fashion Color Clasp Envelopes"/>
    <n v="12.984000000000002"/>
    <n v="3"/>
    <n v="0.2"/>
    <n v="4.7066999999999997"/>
  </r>
  <r>
    <n v="3306"/>
    <s v="CA-2011-104738"/>
    <x v="2"/>
    <x v="125"/>
    <d v="2012-01-01T00:00:00"/>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1-104738"/>
    <x v="2"/>
    <x v="125"/>
    <d v="2012-01-01T00:00:00"/>
    <s v="Second Class"/>
    <s v="SP-20620"/>
    <s v="Stefania Perrino"/>
    <s v="Corporate"/>
    <s v="United States"/>
    <s v="Laredo"/>
    <s v="Texas"/>
    <n v="78041"/>
    <s v="Central"/>
    <s v="TEC-PH-10000576"/>
    <s v="Technology"/>
    <s v="Phones"/>
    <s v="AT&amp;T 1080 Corded phone"/>
    <n v="328.77600000000007"/>
    <n v="3"/>
    <n v="0.2"/>
    <n v="28.767899999999997"/>
  </r>
  <r>
    <n v="3308"/>
    <s v="CA-2011-104738"/>
    <x v="2"/>
    <x v="125"/>
    <d v="2012-01-01T00:00:00"/>
    <s v="Second Class"/>
    <s v="SP-20620"/>
    <s v="Stefania Perrino"/>
    <s v="Corporate"/>
    <s v="United States"/>
    <s v="Laredo"/>
    <s v="Texas"/>
    <n v="78041"/>
    <s v="Central"/>
    <s v="OFF-BI-10002160"/>
    <s v="Office Supplies"/>
    <s v="Binders"/>
    <s v="Acco Hanging Data Binders"/>
    <n v="2.2859999999999996"/>
    <n v="3"/>
    <n v="0.8"/>
    <n v="-3.6576000000000004"/>
  </r>
  <r>
    <n v="3309"/>
    <s v="CA-2011-104738"/>
    <x v="2"/>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2-144386"/>
    <x v="1"/>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3-111416"/>
    <x v="0"/>
    <x v="42"/>
    <d v="2013-09-23T00:00:00"/>
    <s v="Standard Class"/>
    <s v="LW-17215"/>
    <s v="Luke Weiss"/>
    <s v="Consumer"/>
    <s v="United States"/>
    <s v="New York City"/>
    <s v="New York"/>
    <n v="10035"/>
    <s v="East"/>
    <s v="OFF-BI-10002026"/>
    <s v="Office Supplies"/>
    <s v="Binders"/>
    <s v="Avery Arch Ring Binders"/>
    <n v="232.40000000000003"/>
    <n v="5"/>
    <n v="0.2"/>
    <n v="78.434999999999988"/>
  </r>
  <r>
    <n v="3312"/>
    <s v="CA-2013-162747"/>
    <x v="0"/>
    <x v="231"/>
    <d v="2013-03-26T00:00:00"/>
    <s v="Second Class"/>
    <s v="AH-10030"/>
    <s v="Aaron Hawkins"/>
    <s v="Corporate"/>
    <s v="United States"/>
    <s v="Gulfport"/>
    <s v="Mississippi"/>
    <n v="39503"/>
    <s v="South"/>
    <s v="FUR-FU-10003691"/>
    <s v="Furniture"/>
    <s v="Furnishings"/>
    <s v="Eldon Image Series Desk Accessories, Ebony"/>
    <n v="86.45"/>
    <n v="7"/>
    <n v="0"/>
    <n v="38.038000000000004"/>
  </r>
  <r>
    <n v="3313"/>
    <s v="US-2011-133130"/>
    <x v="2"/>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1-133130"/>
    <x v="2"/>
    <x v="127"/>
    <d v="2011-10-01T00:00:00"/>
    <s v="Standard Class"/>
    <s v="TH-21100"/>
    <s v="Thea Hendricks"/>
    <s v="Consumer"/>
    <s v="United States"/>
    <s v="San Diego"/>
    <s v="California"/>
    <n v="92037"/>
    <s v="West"/>
    <s v="OFF-PA-10000675"/>
    <s v="Office Supplies"/>
    <s v="Paper"/>
    <s v="Xerox 1919"/>
    <n v="81.98"/>
    <n v="2"/>
    <n v="0"/>
    <n v="40.170200000000001"/>
  </r>
  <r>
    <n v="3315"/>
    <s v="CA-2014-169978"/>
    <x v="3"/>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4-169978"/>
    <x v="3"/>
    <x v="165"/>
    <d v="2014-12-29T00:00:00"/>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4-161739"/>
    <x v="3"/>
    <x v="468"/>
    <d v="2014-11-16T00:00:00"/>
    <s v="Second Class"/>
    <s v="EB-13750"/>
    <s v="Edward Becker"/>
    <s v="Corporate"/>
    <s v="United States"/>
    <s v="Round Rock"/>
    <s v="Texas"/>
    <n v="78664"/>
    <s v="Central"/>
    <s v="FUR-FU-10001468"/>
    <s v="Furniture"/>
    <s v="Furnishings"/>
    <s v="Tenex Antistatic Computer Chair Mats"/>
    <n v="341.96"/>
    <n v="5"/>
    <n v="0.6"/>
    <n v="-427.45000000000005"/>
  </r>
  <r>
    <n v="3318"/>
    <s v="CA-2012-165057"/>
    <x v="1"/>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2-165057"/>
    <x v="1"/>
    <x v="861"/>
    <d v="2012-09-15T00:00:00"/>
    <s v="Standard Class"/>
    <s v="SC-20725"/>
    <s v="Steven Cartwright"/>
    <s v="Consumer"/>
    <s v="United States"/>
    <s v="Redlands"/>
    <s v="California"/>
    <n v="92374"/>
    <s v="West"/>
    <s v="OFF-LA-10003190"/>
    <s v="Office Supplies"/>
    <s v="Labels"/>
    <s v="Avery 474"/>
    <n v="8.64"/>
    <n v="3"/>
    <n v="0"/>
    <n v="4.2336"/>
  </r>
  <r>
    <n v="3320"/>
    <s v="CA-2011-134551"/>
    <x v="2"/>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1-134551"/>
    <x v="2"/>
    <x v="414"/>
    <d v="2011-12-25T00:00:00"/>
    <s v="Standard Class"/>
    <s v="TS-21505"/>
    <s v="Tony Sayre"/>
    <s v="Consumer"/>
    <s v="United States"/>
    <s v="Columbia"/>
    <s v="Tennessee"/>
    <n v="38401"/>
    <s v="South"/>
    <s v="FUR-CH-10004287"/>
    <s v="Furniture"/>
    <s v="Chairs"/>
    <s v="SAFCO Arco Folding Chair"/>
    <n v="662.88"/>
    <n v="3"/>
    <n v="0.2"/>
    <n v="74.573999999999955"/>
  </r>
  <r>
    <n v="3322"/>
    <s v="CA-2011-134551"/>
    <x v="2"/>
    <x v="414"/>
    <d v="2011-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2-120810"/>
    <x v="1"/>
    <x v="862"/>
    <d v="2012-07-27T00:00:00"/>
    <s v="Standard Class"/>
    <s v="TH-21550"/>
    <s v="Tracy Hopkins"/>
    <s v="Home Office"/>
    <s v="United States"/>
    <s v="New York City"/>
    <s v="New York"/>
    <n v="10009"/>
    <s v="East"/>
    <s v="OFF-AP-10002892"/>
    <s v="Office Supplies"/>
    <s v="Appliances"/>
    <s v="Belkin F5C206VTEL 6 Outlet Surge"/>
    <n v="68.94"/>
    <n v="3"/>
    <n v="0"/>
    <n v="20.681999999999995"/>
  </r>
  <r>
    <n v="3324"/>
    <s v="CA-2012-120810"/>
    <x v="1"/>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1-165309"/>
    <x v="2"/>
    <x v="7"/>
    <d v="2011-11-15T00:00:00"/>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1-165309"/>
    <x v="2"/>
    <x v="7"/>
    <d v="2011-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1-165309"/>
    <x v="2"/>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1-165309"/>
    <x v="2"/>
    <x v="7"/>
    <d v="2011-11-15T00:00:00"/>
    <s v="Standard Class"/>
    <s v="KD-16270"/>
    <s v="Karen Daniels"/>
    <s v="Consumer"/>
    <s v="United States"/>
    <s v="Houston"/>
    <s v="Texas"/>
    <n v="77095"/>
    <s v="Central"/>
    <s v="OFF-PA-10003724"/>
    <s v="Office Supplies"/>
    <s v="Paper"/>
    <s v="Wirebound Message Book, 4 per Page"/>
    <n v="21.720000000000002"/>
    <n v="5"/>
    <n v="0.2"/>
    <n v="7.8734999999999991"/>
  </r>
  <r>
    <n v="3329"/>
    <s v="CA-2011-165309"/>
    <x v="2"/>
    <x v="7"/>
    <d v="2011-11-15T00:00:00"/>
    <s v="Standard Class"/>
    <s v="KD-16270"/>
    <s v="Karen Daniels"/>
    <s v="Consumer"/>
    <s v="United States"/>
    <s v="Houston"/>
    <s v="Texas"/>
    <n v="77095"/>
    <s v="Central"/>
    <s v="OFF-PA-10001033"/>
    <s v="Office Supplies"/>
    <s v="Paper"/>
    <s v="Xerox 1893"/>
    <n v="262.33600000000001"/>
    <n v="8"/>
    <n v="0.2"/>
    <n v="95.096800000000002"/>
  </r>
  <r>
    <n v="3330"/>
    <s v="CA-2011-165309"/>
    <x v="2"/>
    <x v="7"/>
    <d v="2011-11-15T00:00:00"/>
    <s v="Standard Class"/>
    <s v="KD-16270"/>
    <s v="Karen Daniels"/>
    <s v="Consumer"/>
    <s v="United States"/>
    <s v="Houston"/>
    <s v="Texas"/>
    <n v="77095"/>
    <s v="Central"/>
    <s v="TEC-PH-10003505"/>
    <s v="Technology"/>
    <s v="Phones"/>
    <s v="Geemarc AmpliPOWER60"/>
    <n v="148.47999999999999"/>
    <n v="2"/>
    <n v="0.2"/>
    <n v="16.703999999999986"/>
  </r>
  <r>
    <n v="3331"/>
    <s v="CA-2011-165309"/>
    <x v="2"/>
    <x v="7"/>
    <d v="2011-11-15T00:00:00"/>
    <s v="Standard Class"/>
    <s v="KD-16270"/>
    <s v="Karen Daniels"/>
    <s v="Consumer"/>
    <s v="United States"/>
    <s v="Houston"/>
    <s v="Texas"/>
    <n v="77095"/>
    <s v="Central"/>
    <s v="TEC-PH-10004959"/>
    <s v="Technology"/>
    <s v="Phones"/>
    <s v="Classic Ivory Antique Telephone ZL1810"/>
    <n v="241.17599999999999"/>
    <n v="3"/>
    <n v="0.2"/>
    <n v="15.07350000000001"/>
  </r>
  <r>
    <n v="3332"/>
    <s v="CA-2014-122595"/>
    <x v="3"/>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4-122595"/>
    <x v="3"/>
    <x v="817"/>
    <d v="2014-12-21T00:00:00"/>
    <s v="Standard Class"/>
    <s v="GM-14455"/>
    <s v="Gary Mitchum"/>
    <s v="Home Office"/>
    <s v="United States"/>
    <s v="Chicago"/>
    <s v="Illinois"/>
    <n v="60653"/>
    <s v="Central"/>
    <s v="TEC-PH-10003095"/>
    <s v="Technology"/>
    <s v="Phones"/>
    <s v="Samsung HM1900 Bluetooth Headset"/>
    <n v="52.679999999999993"/>
    <n v="3"/>
    <n v="0.2"/>
    <n v="19.754999999999999"/>
  </r>
  <r>
    <n v="3334"/>
    <s v="CA-2014-122595"/>
    <x v="3"/>
    <x v="817"/>
    <d v="2014-12-21T00:00:00"/>
    <s v="Standard Class"/>
    <s v="GM-14455"/>
    <s v="Gary Mitchum"/>
    <s v="Home Office"/>
    <s v="United States"/>
    <s v="Chicago"/>
    <s v="Illinois"/>
    <n v="60653"/>
    <s v="Central"/>
    <s v="FUR-FU-10002963"/>
    <s v="Furniture"/>
    <s v="Furnishings"/>
    <s v="Master Caster Door Stop, Gray"/>
    <n v="2.032"/>
    <n v="1"/>
    <n v="0.6"/>
    <n v="-1.3208000000000002"/>
  </r>
  <r>
    <n v="3335"/>
    <s v="US-2014-109253"/>
    <x v="3"/>
    <x v="170"/>
    <d v="2014-08-23T00:00:00"/>
    <s v="First Class"/>
    <s v="PR-18880"/>
    <s v="Patrick Ryan"/>
    <s v="Consumer"/>
    <s v="United States"/>
    <s v="Oakland"/>
    <s v="California"/>
    <n v="94601"/>
    <s v="West"/>
    <s v="OFF-AR-10000203"/>
    <s v="Office Supplies"/>
    <s v="Art"/>
    <s v="Newell 336"/>
    <n v="17.12"/>
    <n v="4"/>
    <n v="0"/>
    <n v="4.9647999999999985"/>
  </r>
  <r>
    <n v="3336"/>
    <s v="US-2014-109253"/>
    <x v="3"/>
    <x v="170"/>
    <d v="2014-08-23T00:00:00"/>
    <s v="First Class"/>
    <s v="PR-18880"/>
    <s v="Patrick Ryan"/>
    <s v="Consumer"/>
    <s v="United States"/>
    <s v="Oakland"/>
    <s v="California"/>
    <n v="94601"/>
    <s v="West"/>
    <s v="TEC-PH-10004667"/>
    <s v="Technology"/>
    <s v="Phones"/>
    <s v="Cisco 8x8 Inc. 6753i IP Business Phone System"/>
    <n v="431.96800000000007"/>
    <n v="4"/>
    <n v="0.2"/>
    <n v="37.797199999999975"/>
  </r>
  <r>
    <n v="3337"/>
    <s v="US-2014-109253"/>
    <x v="3"/>
    <x v="170"/>
    <d v="2014-08-23T00:00:00"/>
    <s v="First Class"/>
    <s v="PR-18880"/>
    <s v="Patrick Ryan"/>
    <s v="Consumer"/>
    <s v="United States"/>
    <s v="Oakland"/>
    <s v="California"/>
    <n v="94601"/>
    <s v="West"/>
    <s v="FUR-FU-10000193"/>
    <s v="Furniture"/>
    <s v="Furnishings"/>
    <s v="Tenex Chairmats For Use with Hard Floors"/>
    <n v="129.91999999999999"/>
    <n v="4"/>
    <n v="0"/>
    <n v="10.393599999999992"/>
  </r>
  <r>
    <n v="3338"/>
    <s v="US-2014-109253"/>
    <x v="3"/>
    <x v="170"/>
    <d v="2014-08-23T00:00:00"/>
    <s v="First Class"/>
    <s v="PR-18880"/>
    <s v="Patrick Ryan"/>
    <s v="Consumer"/>
    <s v="United States"/>
    <s v="Oakland"/>
    <s v="California"/>
    <n v="94601"/>
    <s v="West"/>
    <s v="FUR-TA-10001539"/>
    <s v="Furniture"/>
    <s v="Tables"/>
    <s v="Chromcraft Rectangular Conference Tables"/>
    <n v="568.72800000000007"/>
    <n v="3"/>
    <n v="0.2"/>
    <n v="28.436399999999935"/>
  </r>
  <r>
    <n v="3339"/>
    <s v="US-2014-109253"/>
    <x v="3"/>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s v="California"/>
    <n v="94601"/>
    <s v="West"/>
    <s v="OFF-AP-10002867"/>
    <s v="Office Supplies"/>
    <s v="Appliances"/>
    <s v="Fellowes Command Center 5-outlet power strip"/>
    <n v="203.52"/>
    <n v="3"/>
    <n v="0"/>
    <n v="54.950400000000002"/>
  </r>
  <r>
    <n v="3341"/>
    <s v="US-2014-109253"/>
    <x v="3"/>
    <x v="170"/>
    <d v="2014-08-23T00:00:00"/>
    <s v="First Class"/>
    <s v="PR-18880"/>
    <s v="Patrick Ryan"/>
    <s v="Consumer"/>
    <s v="United States"/>
    <s v="Oakland"/>
    <s v="California"/>
    <n v="94601"/>
    <s v="West"/>
    <s v="OFF-LA-10001158"/>
    <s v="Office Supplies"/>
    <s v="Labels"/>
    <s v="Avery Address/Shipping Labels for Typewriters, 4&quot; x 2&quot;"/>
    <n v="51.75"/>
    <n v="5"/>
    <n v="0"/>
    <n v="24.84"/>
  </r>
  <r>
    <n v="3342"/>
    <s v="CA-2013-145982"/>
    <x v="0"/>
    <x v="278"/>
    <d v="2013-09-02T00:00:00"/>
    <s v="Second Class"/>
    <s v="TB-21055"/>
    <s v="Ted Butterfield"/>
    <s v="Consumer"/>
    <s v="United States"/>
    <s v="Quincy"/>
    <s v="Massachusetts"/>
    <n v="2169"/>
    <s v="East"/>
    <s v="OFF-PA-10000675"/>
    <s v="Office Supplies"/>
    <s v="Paper"/>
    <s v="Xerox 1919"/>
    <n v="122.97"/>
    <n v="3"/>
    <n v="0"/>
    <n v="60.255300000000005"/>
  </r>
  <r>
    <n v="3343"/>
    <s v="CA-2013-145982"/>
    <x v="0"/>
    <x v="278"/>
    <d v="2013-09-02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3-145982"/>
    <x v="0"/>
    <x v="278"/>
    <d v="2013-09-02T00:00:00"/>
    <s v="Second Class"/>
    <s v="TB-21055"/>
    <s v="Ted Butterfield"/>
    <s v="Consumer"/>
    <s v="United States"/>
    <s v="Quincy"/>
    <s v="Massachusetts"/>
    <n v="2169"/>
    <s v="East"/>
    <s v="TEC-PH-10000011"/>
    <s v="Technology"/>
    <s v="Phones"/>
    <s v="PureGear Roll-On Screen Protector"/>
    <n v="59.97"/>
    <n v="3"/>
    <n v="0"/>
    <n v="28.785599999999995"/>
  </r>
  <r>
    <n v="3345"/>
    <s v="CA-2013-145982"/>
    <x v="0"/>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3-145982"/>
    <x v="0"/>
    <x v="278"/>
    <d v="2013-09-02T00:00:00"/>
    <s v="Second Class"/>
    <s v="TB-21055"/>
    <s v="Ted Butterfield"/>
    <s v="Consumer"/>
    <s v="United States"/>
    <s v="Quincy"/>
    <s v="Massachusetts"/>
    <n v="2169"/>
    <s v="East"/>
    <s v="OFF-FA-10000735"/>
    <s v="Office Supplies"/>
    <s v="Fasteners"/>
    <s v="Staples"/>
    <n v="11.68"/>
    <n v="4"/>
    <n v="0"/>
    <n v="5.2559999999999993"/>
  </r>
  <r>
    <n v="3347"/>
    <s v="CA-2013-145982"/>
    <x v="0"/>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2-112011"/>
    <x v="1"/>
    <x v="863"/>
    <d v="2012-08-20T00:00:00"/>
    <s v="Standard Class"/>
    <s v="ON-18715"/>
    <s v="Odella Nelson"/>
    <s v="Corporate"/>
    <s v="United States"/>
    <s v="Yucaipa"/>
    <s v="California"/>
    <n v="92399"/>
    <s v="West"/>
    <s v="OFF-AR-10003156"/>
    <s v="Office Supplies"/>
    <s v="Art"/>
    <s v="50 Colored Long Pencils"/>
    <n v="50.8"/>
    <n v="5"/>
    <n v="0"/>
    <n v="13.208000000000002"/>
  </r>
  <r>
    <n v="3349"/>
    <s v="CA-2014-154732"/>
    <x v="3"/>
    <x v="60"/>
    <d v="2014-11-08T00:00:00"/>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3-157308"/>
    <x v="0"/>
    <x v="864"/>
    <d v="2013-08-22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s v="New York"/>
    <n v="10024"/>
    <s v="East"/>
    <s v="TEC-AC-10003280"/>
    <s v="Technology"/>
    <s v="Accessories"/>
    <s v="Belkin F8E887 USB Wired Ergonomic Keyboard"/>
    <n v="89.97"/>
    <n v="3"/>
    <n v="0"/>
    <n v="18.893699999999995"/>
  </r>
  <r>
    <n v="3352"/>
    <s v="US-2011-134733"/>
    <x v="2"/>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1-134733"/>
    <x v="2"/>
    <x v="865"/>
    <d v="2011-09-28T00:00:00"/>
    <s v="Standard Class"/>
    <s v="BM-11650"/>
    <s v="Brian Moss"/>
    <s v="Corporate"/>
    <s v="United States"/>
    <s v="San Diego"/>
    <s v="California"/>
    <n v="92037"/>
    <s v="West"/>
    <s v="TEC-PH-10002726"/>
    <s v="Technology"/>
    <s v="Phones"/>
    <s v="netTALK DUO VoIP Telephone Service"/>
    <n v="83.984000000000009"/>
    <n v="2"/>
    <n v="0.2"/>
    <n v="31.494"/>
  </r>
  <r>
    <n v="3354"/>
    <s v="US-2011-150434"/>
    <x v="2"/>
    <x v="866"/>
    <d v="2011-07-24T00:00:00"/>
    <s v="Standard Class"/>
    <s v="CA-12310"/>
    <s v="Christine Abelman"/>
    <s v="Corporate"/>
    <s v="United States"/>
    <s v="Bristol"/>
    <s v="Connecticut"/>
    <n v="6010"/>
    <s v="East"/>
    <s v="TEC-PH-10000895"/>
    <s v="Technology"/>
    <s v="Phones"/>
    <s v="Polycom VVX 310 VoIP phone"/>
    <n v="359.98"/>
    <n v="2"/>
    <n v="0"/>
    <n v="93.594800000000021"/>
  </r>
  <r>
    <n v="3355"/>
    <s v="US-2011-150434"/>
    <x v="2"/>
    <x v="866"/>
    <d v="2011-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1-150434"/>
    <x v="2"/>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1-150434"/>
    <x v="2"/>
    <x v="866"/>
    <d v="2011-07-24T00:00:00"/>
    <s v="Standard Class"/>
    <s v="CA-12310"/>
    <s v="Christine Abelman"/>
    <s v="Corporate"/>
    <s v="United States"/>
    <s v="Bristol"/>
    <s v="Connecticut"/>
    <n v="6010"/>
    <s v="East"/>
    <s v="OFF-BI-10002160"/>
    <s v="Office Supplies"/>
    <s v="Binders"/>
    <s v="Acco Hanging Data Binders"/>
    <n v="3.81"/>
    <n v="1"/>
    <n v="0"/>
    <n v="1.8288"/>
  </r>
  <r>
    <n v="3358"/>
    <s v="CA-2014-100335"/>
    <x v="3"/>
    <x v="210"/>
    <d v="2014-09-14T00:00:00"/>
    <s v="Standard Class"/>
    <s v="NF-18595"/>
    <s v="Nicole Fjeld"/>
    <s v="Home Office"/>
    <s v="United States"/>
    <s v="Chicago"/>
    <s v="Illinois"/>
    <n v="60610"/>
    <s v="Central"/>
    <s v="OFF-PA-10001685"/>
    <s v="Office Supplies"/>
    <s v="Paper"/>
    <s v="Staples"/>
    <n v="73.007999999999996"/>
    <n v="9"/>
    <n v="0.2"/>
    <n v="26.465400000000006"/>
  </r>
  <r>
    <n v="3359"/>
    <s v="CA-2013-139234"/>
    <x v="0"/>
    <x v="715"/>
    <d v="2013-05-11T00:00:00"/>
    <s v="Standard Class"/>
    <s v="AF-10870"/>
    <s v="Art Ferguson"/>
    <s v="Consumer"/>
    <s v="United States"/>
    <s v="Chicago"/>
    <s v="Illinois"/>
    <n v="60610"/>
    <s v="Central"/>
    <s v="OFF-BI-10000773"/>
    <s v="Office Supplies"/>
    <s v="Binders"/>
    <s v="Insertable Tab Post Binder Dividers"/>
    <n v="3.2079999999999993"/>
    <n v="2"/>
    <n v="0.8"/>
    <n v="-5.2932000000000023"/>
  </r>
  <r>
    <n v="3360"/>
    <s v="CA-2013-139234"/>
    <x v="0"/>
    <x v="715"/>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2-142020"/>
    <x v="1"/>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2-142020"/>
    <x v="1"/>
    <x v="593"/>
    <d v="2012-06-08T00:00:00"/>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2-139962"/>
    <x v="1"/>
    <x v="350"/>
    <d v="2012-12-20T00:00:00"/>
    <s v="Standard Class"/>
    <s v="Dp-13240"/>
    <s v="Dean percer"/>
    <s v="Home Office"/>
    <s v="United States"/>
    <s v="Revere"/>
    <s v="Massachusetts"/>
    <n v="2151"/>
    <s v="East"/>
    <s v="OFF-PA-10004451"/>
    <s v="Office Supplies"/>
    <s v="Paper"/>
    <s v="Xerox 222"/>
    <n v="19.440000000000001"/>
    <n v="3"/>
    <n v="0"/>
    <n v="9.3312000000000008"/>
  </r>
  <r>
    <n v="3364"/>
    <s v="CA-2012-139962"/>
    <x v="1"/>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3-130050"/>
    <x v="0"/>
    <x v="87"/>
    <d v="2013-07-19T00:00:00"/>
    <s v="Second Class"/>
    <s v="MC-17425"/>
    <s v="Mark Cousins"/>
    <s v="Corporate"/>
    <s v="United States"/>
    <s v="Houston"/>
    <s v="Texas"/>
    <n v="77036"/>
    <s v="Central"/>
    <s v="FUR-FU-10001940"/>
    <s v="Furniture"/>
    <s v="Furnishings"/>
    <s v="Staples"/>
    <n v="9.5519999999999996"/>
    <n v="3"/>
    <n v="0.6"/>
    <n v="-3.8207999999999984"/>
  </r>
  <r>
    <n v="3366"/>
    <s v="CA-2011-115161"/>
    <x v="2"/>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884"/>
  </r>
  <r>
    <n v="3367"/>
    <s v="CA-2011-165379"/>
    <x v="2"/>
    <x v="868"/>
    <d v="2011-07-15T00:00:00"/>
    <s v="Standard Class"/>
    <s v="BM-11650"/>
    <s v="Brian Moss"/>
    <s v="Corporate"/>
    <s v="United States"/>
    <s v="Dallas"/>
    <s v="Texas"/>
    <n v="75217"/>
    <s v="Central"/>
    <s v="OFF-PA-10003072"/>
    <s v="Office Supplies"/>
    <s v="Paper"/>
    <s v="Eureka Recycled Copy Paper 8 1/2&quot; x 11&quot;, Ream"/>
    <n v="10.368000000000002"/>
    <n v="2"/>
    <n v="0.2"/>
    <n v="3.6288"/>
  </r>
  <r>
    <n v="3368"/>
    <s v="CA-2011-165379"/>
    <x v="2"/>
    <x v="868"/>
    <d v="2011-07-15T00:00:00"/>
    <s v="Standard Class"/>
    <s v="BM-11650"/>
    <s v="Brian Moss"/>
    <s v="Corporate"/>
    <s v="United States"/>
    <s v="Dallas"/>
    <s v="Texas"/>
    <n v="75217"/>
    <s v="Central"/>
    <s v="OFF-PA-10002245"/>
    <s v="Office Supplies"/>
    <s v="Paper"/>
    <s v="Xerox 1895"/>
    <n v="14.352000000000002"/>
    <n v="3"/>
    <n v="0.2"/>
    <n v="4.4849999999999994"/>
  </r>
  <r>
    <n v="3369"/>
    <s v="CA-2012-115511"/>
    <x v="1"/>
    <x v="82"/>
    <d v="2012-11-25T00:00:00"/>
    <s v="Standard Class"/>
    <s v="NW-18400"/>
    <s v="Natalie Webber"/>
    <s v="Consumer"/>
    <s v="United States"/>
    <s v="Las Vegas"/>
    <s v="Nevada"/>
    <n v="89115"/>
    <s v="West"/>
    <s v="FUR-BO-10002598"/>
    <s v="Furniture"/>
    <s v="Bookcases"/>
    <s v="Hon Metal Bookcases, Putty"/>
    <n v="141.96"/>
    <n v="2"/>
    <n v="0"/>
    <n v="41.168399999999991"/>
  </r>
  <r>
    <n v="3370"/>
    <s v="CA-2012-115511"/>
    <x v="1"/>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3-134887"/>
    <x v="0"/>
    <x v="869"/>
    <d v="2013-03-26T00:00:00"/>
    <s v="Same Day"/>
    <s v="TB-21280"/>
    <s v="Toby Braunhardt"/>
    <s v="Consumer"/>
    <s v="United States"/>
    <s v="Norman"/>
    <s v="Oklahoma"/>
    <n v="73071"/>
    <s v="Central"/>
    <s v="TEC-AC-10003832"/>
    <s v="Technology"/>
    <s v="Accessories"/>
    <s v="Logitech P710e Mobile Speakerphone"/>
    <n v="1287.45"/>
    <n v="5"/>
    <n v="0"/>
    <n v="244.61549999999988"/>
  </r>
  <r>
    <n v="3372"/>
    <s v="CA-2014-123778"/>
    <x v="3"/>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2-161718"/>
    <x v="1"/>
    <x v="784"/>
    <d v="2012-12-10T00:00:00"/>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2-161718"/>
    <x v="1"/>
    <x v="784"/>
    <d v="2012-12-10T00:00:00"/>
    <s v="Standard Class"/>
    <s v="SO-20335"/>
    <s v="Sean O'Donnell"/>
    <s v="Consumer"/>
    <s v="United States"/>
    <s v="Hempstead"/>
    <s v="New York"/>
    <n v="11550"/>
    <s v="East"/>
    <s v="FUR-CH-10002372"/>
    <s v="Furniture"/>
    <s v="Chairs"/>
    <s v="Office Star - Ergonomically Designed Knee Chair"/>
    <n v="364.41"/>
    <n v="5"/>
    <n v="0.1"/>
    <n v="8.0980000000000203"/>
  </r>
  <r>
    <n v="3376"/>
    <s v="CA-2012-161718"/>
    <x v="1"/>
    <x v="784"/>
    <d v="2012-12-10T00:00:00"/>
    <s v="Standard Class"/>
    <s v="SO-20335"/>
    <s v="Sean O'Donnell"/>
    <s v="Consumer"/>
    <s v="United States"/>
    <s v="Hempstead"/>
    <s v="New York"/>
    <n v="11550"/>
    <s v="East"/>
    <s v="TEC-PH-10000376"/>
    <s v="Technology"/>
    <s v="Phones"/>
    <s v="Square Credit Card Reader"/>
    <n v="39.96"/>
    <n v="4"/>
    <n v="0"/>
    <n v="10.389600000000002"/>
  </r>
  <r>
    <n v="3377"/>
    <s v="CA-2012-161718"/>
    <x v="1"/>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4-142867"/>
    <x v="3"/>
    <x v="294"/>
    <d v="2014-03-22T00:00:00"/>
    <s v="Standard Class"/>
    <s v="PO-19180"/>
    <s v="Philisse Overcash"/>
    <s v="Home Office"/>
    <s v="United States"/>
    <s v="Houston"/>
    <s v="Texas"/>
    <n v="77095"/>
    <s v="Central"/>
    <s v="OFF-BI-10003166"/>
    <s v="Office Supplies"/>
    <s v="Binders"/>
    <s v="GBC Plasticlear Binding Covers"/>
    <n v="13.775999999999996"/>
    <n v="6"/>
    <n v="0.8"/>
    <n v="-22.04160000000001"/>
  </r>
  <r>
    <n v="3380"/>
    <s v="CA-2014-142867"/>
    <x v="3"/>
    <x v="294"/>
    <d v="2014-03-22T00:00:00"/>
    <s v="Standard Class"/>
    <s v="PO-19180"/>
    <s v="Philisse Overcash"/>
    <s v="Home Office"/>
    <s v="United States"/>
    <s v="Houston"/>
    <s v="Texas"/>
    <n v="77095"/>
    <s v="Central"/>
    <s v="OFF-PA-10004610"/>
    <s v="Office Supplies"/>
    <s v="Paper"/>
    <s v="Xerox 1900"/>
    <n v="10.272000000000002"/>
    <n v="3"/>
    <n v="0.2"/>
    <n v="3.2099999999999982"/>
  </r>
  <r>
    <n v="3381"/>
    <s v="CA-2014-103156"/>
    <x v="3"/>
    <x v="51"/>
    <d v="2014-11-25T00:00:00"/>
    <s v="First Class"/>
    <s v="TD-20995"/>
    <s v="Tamara Dahlen"/>
    <s v="Consumer"/>
    <s v="United States"/>
    <s v="Philadelphia"/>
    <s v="Pennsylvania"/>
    <n v="19120"/>
    <s v="East"/>
    <s v="FUR-FU-10000320"/>
    <s v="Furniture"/>
    <s v="Furnishings"/>
    <s v="OIC Stacking Trays"/>
    <n v="24.048000000000002"/>
    <n v="9"/>
    <n v="0.2"/>
    <n v="7.2144000000000013"/>
  </r>
  <r>
    <n v="3382"/>
    <s v="US-2014-162208"/>
    <x v="3"/>
    <x v="151"/>
    <d v="2014-08-31T00:00:00"/>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2-130659"/>
    <x v="1"/>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2-130659"/>
    <x v="1"/>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81"/>
  </r>
  <r>
    <n v="3385"/>
    <s v="CA-2012-130659"/>
    <x v="1"/>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4-148404"/>
    <x v="3"/>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4-148404"/>
    <x v="3"/>
    <x v="566"/>
    <d v="2014-10-12T00:00:00"/>
    <s v="Standard Class"/>
    <s v="Dp-13240"/>
    <s v="Dean percer"/>
    <s v="Home Office"/>
    <s v="United States"/>
    <s v="Charlotte"/>
    <s v="North Carolina"/>
    <n v="28205"/>
    <s v="South"/>
    <s v="OFF-FA-10003112"/>
    <s v="Office Supplies"/>
    <s v="Fasteners"/>
    <s v="Staples"/>
    <n v="18.936"/>
    <n v="3"/>
    <n v="0.2"/>
    <n v="5.9174999999999986"/>
  </r>
  <r>
    <n v="3388"/>
    <s v="CA-2014-148404"/>
    <x v="3"/>
    <x v="566"/>
    <d v="2014-10-12T00:00:00"/>
    <s v="Standard Class"/>
    <s v="Dp-13240"/>
    <s v="Dean percer"/>
    <s v="Home Office"/>
    <s v="United States"/>
    <s v="Charlotte"/>
    <s v="North Carolina"/>
    <n v="28205"/>
    <s v="South"/>
    <s v="TEC-PH-10004447"/>
    <s v="Technology"/>
    <s v="Phones"/>
    <s v="Toshiba IPT2010-SD IP Telephone"/>
    <n v="222.38400000000001"/>
    <n v="2"/>
    <n v="0.2"/>
    <n v="16.678799999999995"/>
  </r>
  <r>
    <n v="3389"/>
    <s v="CA-2014-148404"/>
    <x v="3"/>
    <x v="566"/>
    <d v="2014-10-12T00:00:00"/>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4-148404"/>
    <x v="3"/>
    <x v="566"/>
    <d v="2014-10-12T00:00:00"/>
    <s v="Standard Class"/>
    <s v="Dp-13240"/>
    <s v="Dean percer"/>
    <s v="Home Office"/>
    <s v="United States"/>
    <s v="Charlotte"/>
    <s v="North Carolina"/>
    <n v="28205"/>
    <s v="South"/>
    <s v="FUR-TA-10001039"/>
    <s v="Furniture"/>
    <s v="Tables"/>
    <s v="KI Adjustable-Height Table"/>
    <n v="154.76400000000001"/>
    <n v="3"/>
    <n v="0.4"/>
    <n v="-36.11160000000001"/>
  </r>
  <r>
    <n v="3391"/>
    <s v="CA-2014-101077"/>
    <x v="3"/>
    <x v="613"/>
    <d v="2014-03-31T00:00:00"/>
    <s v="Second Class"/>
    <s v="DB-13660"/>
    <s v="Duane Benoit"/>
    <s v="Consumer"/>
    <s v="United States"/>
    <s v="Dallas"/>
    <s v="Texas"/>
    <n v="75081"/>
    <s v="Central"/>
    <s v="OFF-PA-10004239"/>
    <s v="Office Supplies"/>
    <s v="Paper"/>
    <s v="Xerox 1953"/>
    <n v="6.8480000000000008"/>
    <n v="2"/>
    <n v="0.2"/>
    <n v="2.1399999999999992"/>
  </r>
  <r>
    <n v="3392"/>
    <s v="CA-2011-166471"/>
    <x v="2"/>
    <x v="128"/>
    <d v="2011-08-13T00:00:00"/>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1-166471"/>
    <x v="2"/>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1-105340"/>
    <x v="2"/>
    <x v="754"/>
    <d v="2011-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4-131583"/>
    <x v="3"/>
    <x v="193"/>
    <d v="2014-06-11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4-148362"/>
    <x v="3"/>
    <x v="870"/>
    <d v="2014-07-09T00:00:00"/>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4-148362"/>
    <x v="3"/>
    <x v="870"/>
    <d v="2014-07-09T00:00:00"/>
    <s v="Standard Class"/>
    <s v="KF-16285"/>
    <s v="Karen Ferguson"/>
    <s v="Home Office"/>
    <s v="United States"/>
    <s v="Indianapolis"/>
    <s v="Indiana"/>
    <n v="46203"/>
    <s v="Central"/>
    <s v="OFF-PA-10003441"/>
    <s v="Office Supplies"/>
    <s v="Paper"/>
    <s v="Xerox 226"/>
    <n v="25.92"/>
    <n v="4"/>
    <n v="0"/>
    <n v="12.441600000000001"/>
  </r>
  <r>
    <n v="3399"/>
    <s v="CA-2011-102274"/>
    <x v="2"/>
    <x v="871"/>
    <d v="2011-11-26T00:00:00"/>
    <s v="Standard Class"/>
    <s v="DH-13075"/>
    <s v="Dave Hallsten"/>
    <s v="Corporate"/>
    <s v="United States"/>
    <s v="Richmond"/>
    <s v="Kentucky"/>
    <n v="40475"/>
    <s v="South"/>
    <s v="TEC-PH-10002923"/>
    <s v="Technology"/>
    <s v="Phones"/>
    <s v="Logitech B530 USB Headset - headset - Full size, Binaural"/>
    <n v="36.99"/>
    <n v="1"/>
    <n v="0"/>
    <n v="9.9873000000000012"/>
  </r>
  <r>
    <n v="3400"/>
    <s v="CA-2011-102274"/>
    <x v="2"/>
    <x v="871"/>
    <d v="2011-11-26T00:00:00"/>
    <s v="Standard Class"/>
    <s v="DH-13075"/>
    <s v="Dave Hallsten"/>
    <s v="Corporate"/>
    <s v="United States"/>
    <s v="Richmond"/>
    <s v="Kentucky"/>
    <n v="40475"/>
    <s v="South"/>
    <s v="OFF-PA-10004359"/>
    <s v="Office Supplies"/>
    <s v="Paper"/>
    <s v="Multicolor Computer Printout Paper"/>
    <n v="629.09999999999991"/>
    <n v="6"/>
    <n v="0"/>
    <n v="301.96799999999996"/>
  </r>
  <r>
    <n v="3401"/>
    <s v="CA-2011-102274"/>
    <x v="2"/>
    <x v="871"/>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1-102274"/>
    <x v="2"/>
    <x v="871"/>
    <d v="2011-11-26T00:00:00"/>
    <s v="Standard Class"/>
    <s v="DH-13075"/>
    <s v="Dave Hallsten"/>
    <s v="Corporate"/>
    <s v="United States"/>
    <s v="Richmond"/>
    <s v="Kentucky"/>
    <n v="40475"/>
    <s v="South"/>
    <s v="OFF-AR-10002833"/>
    <s v="Office Supplies"/>
    <s v="Art"/>
    <s v="Newell 322"/>
    <n v="5.46"/>
    <n v="3"/>
    <n v="0"/>
    <n v="1.4742000000000002"/>
  </r>
  <r>
    <n v="3403"/>
    <s v="CA-2012-129700"/>
    <x v="1"/>
    <x v="124"/>
    <d v="2012-05-05T00:00:00"/>
    <s v="First Class"/>
    <s v="LA-16780"/>
    <s v="Laura Armstrong"/>
    <s v="Corporate"/>
    <s v="United States"/>
    <s v="Tinley Park"/>
    <s v="Illinois"/>
    <n v="60477"/>
    <s v="Central"/>
    <s v="FUR-FU-10001940"/>
    <s v="Furniture"/>
    <s v="Furnishings"/>
    <s v="Staples"/>
    <n v="22.288"/>
    <n v="7"/>
    <n v="0.6"/>
    <n v="-8.9151999999999987"/>
  </r>
  <r>
    <n v="3404"/>
    <s v="CA-2014-168739"/>
    <x v="3"/>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2-152527"/>
    <x v="1"/>
    <x v="872"/>
    <d v="2012-10-17T00:00:00"/>
    <s v="Same Day"/>
    <s v="CM-12190"/>
    <s v="Charlotte Melton"/>
    <s v="Consumer"/>
    <s v="United States"/>
    <s v="Los Angeles"/>
    <s v="California"/>
    <n v="90004"/>
    <s v="West"/>
    <s v="OFF-ST-10003479"/>
    <s v="Office Supplies"/>
    <s v="Storage"/>
    <s v="Eldon Base for stackable storage shelf, platinum"/>
    <n v="77.88"/>
    <n v="2"/>
    <n v="0"/>
    <n v="3.8939999999999912"/>
  </r>
  <r>
    <n v="3406"/>
    <s v="US-2011-150119"/>
    <x v="2"/>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s v="Ohio"/>
    <n v="43229"/>
    <s v="East"/>
    <s v="OFF-BI-10000145"/>
    <s v="Office Supplies"/>
    <s v="Binders"/>
    <s v="Zipper Ring Binder Pockets"/>
    <n v="7.4880000000000013"/>
    <n v="8"/>
    <n v="0.7"/>
    <n v="-5.2415999999999983"/>
  </r>
  <r>
    <n v="3409"/>
    <s v="US-2011-150119"/>
    <x v="2"/>
    <x v="488"/>
    <d v="2011-04-27T00:00:00"/>
    <s v="Standard Class"/>
    <s v="LB-16795"/>
    <s v="Laurel Beltran"/>
    <s v="Home Office"/>
    <s v="United States"/>
    <s v="Columbus"/>
    <s v="Ohio"/>
    <n v="43229"/>
    <s v="East"/>
    <s v="FUR-FU-10002191"/>
    <s v="Furniture"/>
    <s v="Furnishings"/>
    <s v="G.E. Halogen Desk Lamp Bulbs"/>
    <n v="22.336000000000002"/>
    <n v="4"/>
    <n v="0.2"/>
    <n v="7.8175999999999997"/>
  </r>
  <r>
    <n v="3410"/>
    <s v="US-2014-150847"/>
    <x v="3"/>
    <x v="504"/>
    <d v="2014-05-07T00:00:00"/>
    <s v="Standard Class"/>
    <s v="JF-15490"/>
    <s v="Jeremy Farry"/>
    <s v="Consumer"/>
    <s v="United States"/>
    <s v="Columbus"/>
    <s v="Ohio"/>
    <n v="43229"/>
    <s v="East"/>
    <s v="OFF-PA-10004451"/>
    <s v="Office Supplies"/>
    <s v="Paper"/>
    <s v="Xerox 222"/>
    <n v="10.368000000000002"/>
    <n v="2"/>
    <n v="0.2"/>
    <n v="3.6288"/>
  </r>
  <r>
    <n v="3411"/>
    <s v="CA-2013-100244"/>
    <x v="0"/>
    <x v="873"/>
    <d v="2013-09-25T00:00:00"/>
    <s v="Standard Class"/>
    <s v="GM-14695"/>
    <s v="Greg Maxwell"/>
    <s v="Corporate"/>
    <s v="United States"/>
    <s v="San Francisco"/>
    <s v="California"/>
    <n v="94122"/>
    <s v="West"/>
    <s v="OFF-PA-10001471"/>
    <s v="Office Supplies"/>
    <s v="Paper"/>
    <s v="Strathmore Photo Frame Cards"/>
    <n v="65.789999999999992"/>
    <n v="9"/>
    <n v="0"/>
    <n v="30.263399999999997"/>
  </r>
  <r>
    <n v="3412"/>
    <s v="CA-2013-100244"/>
    <x v="0"/>
    <x v="873"/>
    <d v="2013-09-25T00:00:00"/>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3-100244"/>
    <x v="0"/>
    <x v="873"/>
    <d v="2013-09-25T00:00:00"/>
    <s v="Standard Class"/>
    <s v="GM-14695"/>
    <s v="Greg Maxwell"/>
    <s v="Corporate"/>
    <s v="United States"/>
    <s v="San Francisco"/>
    <s v="California"/>
    <n v="94122"/>
    <s v="West"/>
    <s v="OFF-AR-10000940"/>
    <s v="Office Supplies"/>
    <s v="Art"/>
    <s v="Newell 343"/>
    <n v="11.76"/>
    <n v="4"/>
    <n v="0"/>
    <n v="3.1752000000000002"/>
  </r>
  <r>
    <n v="3414"/>
    <s v="CA-2013-100244"/>
    <x v="0"/>
    <x v="873"/>
    <d v="2013-09-25T00:00:00"/>
    <s v="Standard Class"/>
    <s v="GM-14695"/>
    <s v="Greg Maxwell"/>
    <s v="Corporate"/>
    <s v="United States"/>
    <s v="San Francisco"/>
    <s v="California"/>
    <n v="94122"/>
    <s v="West"/>
    <s v="OFF-PA-10002319"/>
    <s v="Office Supplies"/>
    <s v="Paper"/>
    <s v="Xerox 1944"/>
    <n v="77.52"/>
    <n v="2"/>
    <n v="0"/>
    <n v="37.9848"/>
  </r>
  <r>
    <n v="3415"/>
    <s v="CA-2013-100244"/>
    <x v="0"/>
    <x v="873"/>
    <d v="2013-09-25T00:00:00"/>
    <s v="Standard Class"/>
    <s v="GM-14695"/>
    <s v="Greg Maxwell"/>
    <s v="Corporate"/>
    <s v="United States"/>
    <s v="San Francisco"/>
    <s v="California"/>
    <n v="94122"/>
    <s v="West"/>
    <s v="OFF-BI-10000977"/>
    <s v="Office Supplies"/>
    <s v="Binders"/>
    <s v="Ibico Plastic Spiral Binding Combs"/>
    <n v="48.64"/>
    <n v="2"/>
    <n v="0.2"/>
    <n v="15.807999999999996"/>
  </r>
  <r>
    <n v="3416"/>
    <s v="CA-2013-116540"/>
    <x v="0"/>
    <x v="476"/>
    <d v="2013-09-03T00:00:00"/>
    <s v="Same Day"/>
    <s v="SS-20590"/>
    <s v="Sonia Sunley"/>
    <s v="Consumer"/>
    <s v="United States"/>
    <s v="Madison"/>
    <s v="Wisconsin"/>
    <n v="53711"/>
    <s v="Central"/>
    <s v="OFF-FA-10002676"/>
    <s v="Office Supplies"/>
    <s v="Fasteners"/>
    <s v="Colored Push Pins"/>
    <n v="1.81"/>
    <n v="1"/>
    <n v="0"/>
    <n v="0.65159999999999996"/>
  </r>
  <r>
    <n v="3417"/>
    <s v="CA-2013-116540"/>
    <x v="0"/>
    <x v="476"/>
    <d v="2013-09-03T00:00:00"/>
    <s v="Same Day"/>
    <s v="SS-20590"/>
    <s v="Sonia Sunley"/>
    <s v="Consumer"/>
    <s v="United States"/>
    <s v="Madison"/>
    <s v="Wisconsin"/>
    <n v="53711"/>
    <s v="Central"/>
    <s v="OFF-BI-10004970"/>
    <s v="Office Supplies"/>
    <s v="Binders"/>
    <s v="ACCOHIDE 3-Ring Binder, Blue, 1&quot;"/>
    <n v="8.26"/>
    <n v="2"/>
    <n v="0"/>
    <n v="3.8822000000000001"/>
  </r>
  <r>
    <n v="3418"/>
    <s v="CA-2012-151841"/>
    <x v="1"/>
    <x v="38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2-151841"/>
    <x v="1"/>
    <x v="381"/>
    <d v="2012-05-02T00:00:00"/>
    <s v="Standard Class"/>
    <s v="TC-21475"/>
    <s v="Tony Chapman"/>
    <s v="Home Office"/>
    <s v="United States"/>
    <s v="Aurora"/>
    <s v="Colorado"/>
    <n v="80013"/>
    <s v="West"/>
    <s v="OFF-SU-10001574"/>
    <s v="Office Supplies"/>
    <s v="Supplies"/>
    <s v="Acme Value Line Scissors"/>
    <n v="5.84"/>
    <n v="2"/>
    <n v="0.2"/>
    <n v="0.72999999999999954"/>
  </r>
  <r>
    <n v="3420"/>
    <s v="CA-2012-150791"/>
    <x v="1"/>
    <x v="684"/>
    <d v="2012-09-13T00:00:00"/>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3-134803"/>
    <x v="0"/>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3-134803"/>
    <x v="0"/>
    <x v="316"/>
    <d v="2013-06-04T00:00:00"/>
    <s v="Standard Class"/>
    <s v="CL-12565"/>
    <s v="Clay Ludtke"/>
    <s v="Consumer"/>
    <s v="United States"/>
    <s v="Los Angeles"/>
    <s v="California"/>
    <n v="90004"/>
    <s v="West"/>
    <s v="OFF-PA-10003790"/>
    <s v="Office Supplies"/>
    <s v="Paper"/>
    <s v="Xerox 1991"/>
    <n v="182.72"/>
    <n v="8"/>
    <n v="0"/>
    <n v="84.051199999999994"/>
  </r>
  <r>
    <n v="3423"/>
    <s v="CA-2013-134803"/>
    <x v="0"/>
    <x v="316"/>
    <d v="2013-06-04T00:00:00"/>
    <s v="Standard Class"/>
    <s v="CL-12565"/>
    <s v="Clay Ludtke"/>
    <s v="Consumer"/>
    <s v="United States"/>
    <s v="Los Angeles"/>
    <s v="California"/>
    <n v="90004"/>
    <s v="West"/>
    <s v="TEC-AC-10002217"/>
    <s v="Technology"/>
    <s v="Accessories"/>
    <s v="Imation Clip USB flash drive - 8 GB"/>
    <n v="131.6"/>
    <n v="7"/>
    <n v="0"/>
    <n v="7.8960000000000008"/>
  </r>
  <r>
    <n v="3424"/>
    <s v="CA-2013-134803"/>
    <x v="0"/>
    <x v="316"/>
    <d v="2013-06-04T00:00:00"/>
    <s v="Standard Class"/>
    <s v="CL-12565"/>
    <s v="Clay Ludtke"/>
    <s v="Consumer"/>
    <s v="United States"/>
    <s v="Los Angeles"/>
    <s v="California"/>
    <n v="90004"/>
    <s v="West"/>
    <s v="OFF-BI-10002215"/>
    <s v="Office Supplies"/>
    <s v="Binders"/>
    <s v="Wilson Jones Hanging View Binder, White, 1&quot;"/>
    <n v="22.72"/>
    <n v="4"/>
    <n v="0.2"/>
    <n v="7.3839999999999986"/>
  </r>
  <r>
    <n v="3425"/>
    <s v="CA-2013-134803"/>
    <x v="0"/>
    <x v="316"/>
    <d v="2013-06-04T00:00:00"/>
    <s v="Standard Class"/>
    <s v="CL-12565"/>
    <s v="Clay Ludtke"/>
    <s v="Consumer"/>
    <s v="United States"/>
    <s v="Los Angeles"/>
    <s v="California"/>
    <n v="90004"/>
    <s v="West"/>
    <s v="TEC-MA-10001972"/>
    <s v="Technology"/>
    <s v="Machines"/>
    <s v="Okidata C331dn Printer"/>
    <n v="558.4"/>
    <n v="2"/>
    <n v="0.2"/>
    <n v="41.880000000000024"/>
  </r>
  <r>
    <n v="3426"/>
    <s v="CA-2012-153381"/>
    <x v="1"/>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2-153381"/>
    <x v="1"/>
    <x v="496"/>
    <d v="2012-09-28T00:00:00"/>
    <s v="Standard Class"/>
    <s v="DE-13255"/>
    <s v="Deanra Eno"/>
    <s v="Home Office"/>
    <s v="United States"/>
    <s v="Dubuque"/>
    <s v="Iowa"/>
    <n v="52001"/>
    <s v="Central"/>
    <s v="FUR-CH-10000988"/>
    <s v="Furniture"/>
    <s v="Chairs"/>
    <s v="Hon Olson Stacker Stools"/>
    <n v="1408.1"/>
    <n v="10"/>
    <n v="0"/>
    <n v="394.26800000000003"/>
  </r>
  <r>
    <n v="3428"/>
    <s v="US-2014-111024"/>
    <x v="3"/>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4-111024"/>
    <x v="3"/>
    <x v="445"/>
    <d v="2014-07-07T00:00:00"/>
    <s v="Second Class"/>
    <s v="SZ-20035"/>
    <s v="Sam Zeldin"/>
    <s v="Home Office"/>
    <s v="United States"/>
    <s v="Lancaster"/>
    <s v="Ohio"/>
    <n v="43130"/>
    <s v="East"/>
    <s v="FUR-TA-10002041"/>
    <s v="Furniture"/>
    <s v="Tables"/>
    <s v="Bevis Round Conference Table Top, X-Base"/>
    <n v="215.148"/>
    <n v="2"/>
    <n v="0.4"/>
    <n v="-103.98819999999998"/>
  </r>
  <r>
    <n v="3430"/>
    <s v="US-2014-111024"/>
    <x v="3"/>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4-148264"/>
    <x v="3"/>
    <x v="166"/>
    <d v="2014-12-10T00:00:00"/>
    <s v="First Class"/>
    <s v="LF-17185"/>
    <s v="Luke Foster"/>
    <s v="Consumer"/>
    <s v="United States"/>
    <s v="Inglewood"/>
    <s v="California"/>
    <n v="90301"/>
    <s v="West"/>
    <s v="OFF-ST-10003327"/>
    <s v="Office Supplies"/>
    <s v="Storage"/>
    <s v="Akro-Mils 12-Gallon Tote"/>
    <n v="29.79"/>
    <n v="3"/>
    <n v="0"/>
    <n v="8.6390999999999956"/>
  </r>
  <r>
    <n v="3432"/>
    <s v="CA-2014-148264"/>
    <x v="3"/>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4-148264"/>
    <x v="3"/>
    <x v="166"/>
    <d v="2014-12-10T00:00:00"/>
    <s v="First Class"/>
    <s v="LF-17185"/>
    <s v="Luke Foster"/>
    <s v="Consumer"/>
    <s v="United States"/>
    <s v="Inglewood"/>
    <s v="California"/>
    <n v="90301"/>
    <s v="West"/>
    <s v="OFF-PA-10003651"/>
    <s v="Office Supplies"/>
    <s v="Paper"/>
    <s v="Xerox 1968"/>
    <n v="60.12"/>
    <n v="9"/>
    <n v="0"/>
    <n v="28.857599999999998"/>
  </r>
  <r>
    <n v="3434"/>
    <s v="CA-2014-131212"/>
    <x v="3"/>
    <x v="256"/>
    <d v="2014-12-10T00:00:00"/>
    <s v="Standard Class"/>
    <s v="AB-10165"/>
    <s v="Alan Barnes"/>
    <s v="Consumer"/>
    <s v="United States"/>
    <s v="Bellevue"/>
    <s v="Washington"/>
    <n v="98006"/>
    <s v="West"/>
    <s v="OFF-BI-10001617"/>
    <s v="Office Supplies"/>
    <s v="Binders"/>
    <s v="GBC Wire Binding Combs"/>
    <n v="24.816000000000003"/>
    <n v="3"/>
    <n v="0.2"/>
    <n v="8.3753999999999991"/>
  </r>
  <r>
    <n v="3435"/>
    <s v="CA-2014-131212"/>
    <x v="3"/>
    <x v="256"/>
    <d v="2014-12-10T00:00:00"/>
    <s v="Standard Class"/>
    <s v="AB-10165"/>
    <s v="Alan Barnes"/>
    <s v="Consumer"/>
    <s v="United States"/>
    <s v="Bellevue"/>
    <s v="Washington"/>
    <n v="98006"/>
    <s v="West"/>
    <s v="OFF-BI-10000145"/>
    <s v="Office Supplies"/>
    <s v="Binders"/>
    <s v="Zipper Ring Binder Pockets"/>
    <n v="14.976000000000003"/>
    <n v="6"/>
    <n v="0.2"/>
    <n v="5.4287999999999981"/>
  </r>
  <r>
    <n v="3436"/>
    <s v="US-2012-100531"/>
    <x v="1"/>
    <x v="874"/>
    <d v="2012-09-29T00:00:00"/>
    <s v="First Class"/>
    <s v="NM-18520"/>
    <s v="Neoma Murray"/>
    <s v="Consumer"/>
    <s v="United States"/>
    <s v="Chicago"/>
    <s v="Illinois"/>
    <n v="60610"/>
    <s v="Central"/>
    <s v="OFF-BI-10001670"/>
    <s v="Office Supplies"/>
    <s v="Binders"/>
    <s v="Vinyl Sectional Post Binders"/>
    <n v="15.079999999999998"/>
    <n v="2"/>
    <n v="0.8"/>
    <n v="-22.620000000000005"/>
  </r>
  <r>
    <n v="3437"/>
    <s v="US-2012-100531"/>
    <x v="1"/>
    <x v="874"/>
    <d v="2012-09-29T00:00:00"/>
    <s v="First Class"/>
    <s v="NM-18520"/>
    <s v="Neoma Murray"/>
    <s v="Consumer"/>
    <s v="United States"/>
    <s v="Chicago"/>
    <s v="Illinois"/>
    <n v="60610"/>
    <s v="Central"/>
    <s v="FUR-FU-10003849"/>
    <s v="Furniture"/>
    <s v="Furnishings"/>
    <s v="DAX Metal Frame, Desktop, Stepped-Edge"/>
    <n v="24.288"/>
    <n v="3"/>
    <n v="0.6"/>
    <n v="-12.751199999999997"/>
  </r>
  <r>
    <n v="3438"/>
    <s v="CA-2014-152583"/>
    <x v="3"/>
    <x v="505"/>
    <d v="2014-10-31T00:00:00"/>
    <s v="Same Day"/>
    <s v="RA-19945"/>
    <s v="Ryan Akin"/>
    <s v="Consumer"/>
    <s v="United States"/>
    <s v="Dallas"/>
    <s v="Texas"/>
    <n v="75217"/>
    <s v="Central"/>
    <s v="FUR-FU-10003849"/>
    <s v="Furniture"/>
    <s v="Furnishings"/>
    <s v="DAX Metal Frame, Desktop, Stepped-Edge"/>
    <n v="16.192"/>
    <n v="2"/>
    <n v="0.6"/>
    <n v="-8.5007999999999981"/>
  </r>
  <r>
    <n v="3439"/>
    <s v="CA-2014-152583"/>
    <x v="3"/>
    <x v="505"/>
    <d v="2014-10-31T00:00:00"/>
    <s v="Same Day"/>
    <s v="RA-19945"/>
    <s v="Ryan Akin"/>
    <s v="Consumer"/>
    <s v="United States"/>
    <s v="Dallas"/>
    <s v="Texas"/>
    <n v="75217"/>
    <s v="Central"/>
    <s v="FUR-TA-10002041"/>
    <s v="Furniture"/>
    <s v="Tables"/>
    <s v="Bevis Round Conference Table Top, X-Base"/>
    <n v="251.00599999999997"/>
    <n v="2"/>
    <n v="0.3"/>
    <n v="-68.130199999999988"/>
  </r>
  <r>
    <n v="3440"/>
    <s v="CA-2014-152583"/>
    <x v="3"/>
    <x v="505"/>
    <d v="2014-10-31T00:00:00"/>
    <s v="Same Day"/>
    <s v="RA-19945"/>
    <s v="Ryan Akin"/>
    <s v="Consumer"/>
    <s v="United States"/>
    <s v="Dallas"/>
    <s v="Texas"/>
    <n v="75217"/>
    <s v="Central"/>
    <s v="OFF-ST-10002214"/>
    <s v="Office Supplies"/>
    <s v="Storage"/>
    <s v="X-Rack File for Hanging Folders"/>
    <n v="54.192"/>
    <n v="6"/>
    <n v="0.2"/>
    <n v="4.0643999999999973"/>
  </r>
  <r>
    <n v="3441"/>
    <s v="CA-2012-144099"/>
    <x v="1"/>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1-158337"/>
    <x v="2"/>
    <x v="518"/>
    <d v="2011-03-14T00:00:00"/>
    <s v="Second Class"/>
    <s v="KA-16525"/>
    <s v="Kelly Andreada"/>
    <s v="Consumer"/>
    <s v="United States"/>
    <s v="New York City"/>
    <s v="New York"/>
    <n v="10024"/>
    <s v="East"/>
    <s v="OFF-PA-10002137"/>
    <s v="Office Supplies"/>
    <s v="Paper"/>
    <s v="Southworth 100% Résumé Paper, 24lb."/>
    <n v="108.92"/>
    <n v="14"/>
    <n v="0"/>
    <n v="49.013999999999996"/>
  </r>
  <r>
    <n v="3443"/>
    <s v="CA-2014-168858"/>
    <x v="3"/>
    <x v="123"/>
    <d v="2014-11-24T00:00:00"/>
    <s v="Standard Class"/>
    <s v="JD-16150"/>
    <s v="Justin Deggeller"/>
    <s v="Corporate"/>
    <s v="United States"/>
    <s v="New York City"/>
    <s v="New York"/>
    <n v="10011"/>
    <s v="East"/>
    <s v="OFF-EN-10001415"/>
    <s v="Office Supplies"/>
    <s v="Envelopes"/>
    <s v="Staples"/>
    <n v="16.740000000000002"/>
    <n v="3"/>
    <n v="0"/>
    <n v="8.370000000000001"/>
  </r>
  <r>
    <n v="3444"/>
    <s v="CA-2014-168858"/>
    <x v="3"/>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3-116344"/>
    <x v="0"/>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2-131779"/>
    <x v="1"/>
    <x v="821"/>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3-158869"/>
    <x v="0"/>
    <x v="876"/>
    <d v="2013-08-08T00:00:00"/>
    <s v="First Class"/>
    <s v="AH-10690"/>
    <s v="Anna Häberlin"/>
    <s v="Corporate"/>
    <s v="United States"/>
    <s v="New York City"/>
    <s v="New York"/>
    <n v="10024"/>
    <s v="East"/>
    <s v="OFF-PA-10000474"/>
    <s v="Office Supplies"/>
    <s v="Paper"/>
    <s v="Staples"/>
    <n v="70.88"/>
    <n v="2"/>
    <n v="0"/>
    <n v="33.313599999999994"/>
  </r>
  <r>
    <n v="3448"/>
    <s v="CA-2014-102554"/>
    <x v="3"/>
    <x v="532"/>
    <d v="2014-06-16T00:00:00"/>
    <s v="Standard Class"/>
    <s v="KN-16705"/>
    <s v="Kristina Nunn"/>
    <s v="Home Office"/>
    <s v="United States"/>
    <s v="Auburn"/>
    <s v="Alabama"/>
    <n v="36830"/>
    <s v="South"/>
    <s v="OFF-AR-10001919"/>
    <s v="Office Supplies"/>
    <s v="Art"/>
    <s v="OIC #2 Pencils, Medium Soft"/>
    <n v="3.76"/>
    <n v="2"/>
    <n v="0"/>
    <n v="1.0903999999999998"/>
  </r>
  <r>
    <n v="3449"/>
    <s v="CA-2013-162614"/>
    <x v="0"/>
    <x v="877"/>
    <d v="2013-10-14T00:00:00"/>
    <s v="Standard Class"/>
    <s v="TB-21250"/>
    <s v="Tim Brockman"/>
    <s v="Consumer"/>
    <s v="United States"/>
    <s v="Los Angeles"/>
    <s v="California"/>
    <n v="90049"/>
    <s v="West"/>
    <s v="OFF-BI-10004001"/>
    <s v="Office Supplies"/>
    <s v="Binders"/>
    <s v="GBC Recycled VeloBinder Covers"/>
    <n v="27.263999999999999"/>
    <n v="2"/>
    <n v="0.2"/>
    <n v="8.8607999999999976"/>
  </r>
  <r>
    <n v="3450"/>
    <s v="CA-2011-168592"/>
    <x v="2"/>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1-168592"/>
    <x v="2"/>
    <x v="78"/>
    <d v="2011-09-14T00:00:00"/>
    <s v="Standard Class"/>
    <s v="DP-13390"/>
    <s v="Dennis Pardue"/>
    <s v="Home Office"/>
    <s v="United States"/>
    <s v="San Francisco"/>
    <s v="California"/>
    <n v="94110"/>
    <s v="West"/>
    <s v="OFF-ST-10002406"/>
    <s v="Office Supplies"/>
    <s v="Storage"/>
    <s v="Pizazz Global Quick File"/>
    <n v="14.97"/>
    <n v="1"/>
    <n v="0"/>
    <n v="4.1916000000000011"/>
  </r>
  <r>
    <n v="3452"/>
    <s v="CA-2011-168592"/>
    <x v="2"/>
    <x v="78"/>
    <d v="2011-09-14T00:00:00"/>
    <s v="Standard Class"/>
    <s v="DP-13390"/>
    <s v="Dennis Pardue"/>
    <s v="Home Office"/>
    <s v="United States"/>
    <s v="San Francisco"/>
    <s v="California"/>
    <n v="94110"/>
    <s v="West"/>
    <s v="OFF-FA-10002988"/>
    <s v="Office Supplies"/>
    <s v="Fasteners"/>
    <s v="Ideal Clamps"/>
    <n v="4.0199999999999996"/>
    <n v="2"/>
    <n v="0"/>
    <n v="1.9697999999999998"/>
  </r>
  <r>
    <n v="3453"/>
    <s v="CA-2011-157609"/>
    <x v="2"/>
    <x v="878"/>
    <d v="2011-03-21T00:00:00"/>
    <s v="Second Class"/>
    <s v="KN-16705"/>
    <s v="Kristina Nunn"/>
    <s v="Home Office"/>
    <s v="United States"/>
    <s v="Raleigh"/>
    <s v="North Carolina"/>
    <n v="27604"/>
    <s v="South"/>
    <s v="TEC-PH-10002415"/>
    <s v="Technology"/>
    <s v="Phones"/>
    <s v="Polycom VoiceStation 500 Conference phone"/>
    <n v="471.92"/>
    <n v="2"/>
    <n v="0.2"/>
    <n v="29.495000000000019"/>
  </r>
  <r>
    <n v="3454"/>
    <s v="CA-2012-153325"/>
    <x v="1"/>
    <x v="879"/>
    <d v="2012-03-02T00:00:00"/>
    <s v="Second Class"/>
    <s v="ST-20530"/>
    <s v="Shui Tom"/>
    <s v="Consumer"/>
    <s v="United States"/>
    <s v="Macon"/>
    <s v="Georgia"/>
    <n v="31204"/>
    <s v="South"/>
    <s v="OFF-BI-10004236"/>
    <s v="Office Supplies"/>
    <s v="Binders"/>
    <s v="XtraLife ClearVue Slant-D Ring Binder, White, 3&quot;"/>
    <n v="58.72"/>
    <n v="4"/>
    <n v="0"/>
    <n v="27.011199999999999"/>
  </r>
  <r>
    <n v="3455"/>
    <s v="CA-2012-153626"/>
    <x v="1"/>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3-166485"/>
    <x v="0"/>
    <x v="880"/>
    <d v="2013-02-27T00:00:00"/>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4-136448"/>
    <x v="3"/>
    <x v="118"/>
    <d v="2014-09-19T00:00:00"/>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4-136448"/>
    <x v="3"/>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s v="Pennsylvania"/>
    <n v="19143"/>
    <s v="East"/>
    <s v="OFF-BI-10002393"/>
    <s v="Office Supplies"/>
    <s v="Binders"/>
    <s v="Binder Posts"/>
    <n v="3.4440000000000008"/>
    <n v="2"/>
    <n v="0.7"/>
    <n v="-2.7551999999999994"/>
  </r>
  <r>
    <n v="3460"/>
    <s v="CA-2014-136448"/>
    <x v="3"/>
    <x v="118"/>
    <d v="2014-09-19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4-136448"/>
    <x v="3"/>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4-114258"/>
    <x v="3"/>
    <x v="60"/>
    <d v="2014-11-11T00:00:00"/>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2-152611"/>
    <x v="1"/>
    <x v="763"/>
    <d v="2012-02-23T00:00:00"/>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3-165470"/>
    <x v="0"/>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4-128699"/>
    <x v="3"/>
    <x v="734"/>
    <d v="2014-12-06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2-147242"/>
    <x v="1"/>
    <x v="229"/>
    <d v="2012-09-14T00:00:00"/>
    <s v="Standard Class"/>
    <s v="EH-13765"/>
    <s v="Edward Hooks"/>
    <s v="Corporate"/>
    <s v="United States"/>
    <s v="Revere"/>
    <s v="Massachusetts"/>
    <n v="2151"/>
    <s v="East"/>
    <s v="OFF-AP-10003842"/>
    <s v="Office Supplies"/>
    <s v="Appliances"/>
    <s v="Euro-Pro Shark Turbo Vacuum"/>
    <n v="61.96"/>
    <n v="2"/>
    <n v="0"/>
    <n v="16.1096"/>
  </r>
  <r>
    <n v="3467"/>
    <s v="US-2012-147242"/>
    <x v="1"/>
    <x v="229"/>
    <d v="2012-09-14T00:00:00"/>
    <s v="Standard Class"/>
    <s v="EH-13765"/>
    <s v="Edward Hooks"/>
    <s v="Corporate"/>
    <s v="United States"/>
    <s v="Revere"/>
    <s v="Massachusetts"/>
    <n v="2151"/>
    <s v="East"/>
    <s v="FUR-BO-10004695"/>
    <s v="Furniture"/>
    <s v="Bookcases"/>
    <s v="O'Sullivan 2-Door Barrister Bookcase in Odessa Pine"/>
    <n v="361.96"/>
    <n v="2"/>
    <n v="0"/>
    <n v="83.25079999999997"/>
  </r>
  <r>
    <n v="3468"/>
    <s v="US-2012-147242"/>
    <x v="1"/>
    <x v="229"/>
    <d v="2012-09-14T00:00:00"/>
    <s v="Standard Class"/>
    <s v="EH-13765"/>
    <s v="Edward Hooks"/>
    <s v="Corporate"/>
    <s v="United States"/>
    <s v="Revere"/>
    <s v="Massachusetts"/>
    <n v="2151"/>
    <s v="East"/>
    <s v="OFF-PA-10003039"/>
    <s v="Office Supplies"/>
    <s v="Paper"/>
    <s v="Xerox 1960"/>
    <n v="278.82"/>
    <n v="9"/>
    <n v="0"/>
    <n v="125.46899999999999"/>
  </r>
  <r>
    <n v="3469"/>
    <s v="CA-2013-146143"/>
    <x v="0"/>
    <x v="882"/>
    <d v="2013-12-20T00:00:00"/>
    <s v="Standard Class"/>
    <s v="MC-17845"/>
    <s v="Michael Chen"/>
    <s v="Consumer"/>
    <s v="United States"/>
    <s v="Jackson"/>
    <s v="Mississippi"/>
    <n v="39212"/>
    <s v="South"/>
    <s v="FUR-FU-10002045"/>
    <s v="Furniture"/>
    <s v="Furnishings"/>
    <s v="Executive Impressions 14&quot;"/>
    <n v="133.38"/>
    <n v="6"/>
    <n v="0"/>
    <n v="58.687200000000011"/>
  </r>
  <r>
    <n v="3470"/>
    <s v="CA-2012-100888"/>
    <x v="1"/>
    <x v="744"/>
    <d v="2012-04-10T00:00:00"/>
    <s v="Standard Class"/>
    <s v="MH-17455"/>
    <s v="Mark Hamilton"/>
    <s v="Consumer"/>
    <s v="United States"/>
    <s v="Jacksonville"/>
    <s v="North Carolina"/>
    <n v="28540"/>
    <s v="South"/>
    <s v="OFF-PA-10001019"/>
    <s v="Office Supplies"/>
    <s v="Paper"/>
    <s v="Xerox 1884"/>
    <n v="47.952000000000005"/>
    <n v="3"/>
    <n v="0.2"/>
    <n v="16.183799999999998"/>
  </r>
  <r>
    <n v="3471"/>
    <s v="US-2013-150035"/>
    <x v="0"/>
    <x v="49"/>
    <d v="2013-12-06T00:00:00"/>
    <s v="Standard Class"/>
    <s v="CL-11890"/>
    <s v="Carl Ludwig"/>
    <s v="Consumer"/>
    <s v="United States"/>
    <s v="San Francisco"/>
    <s v="California"/>
    <n v="94122"/>
    <s v="West"/>
    <s v="FUR-FU-10003724"/>
    <s v="Furniture"/>
    <s v="Furnishings"/>
    <s v="Westinghouse Clip-On Gooseneck Lamps"/>
    <n v="16.739999999999998"/>
    <n v="2"/>
    <n v="0"/>
    <n v="4.3523999999999994"/>
  </r>
  <r>
    <n v="3472"/>
    <s v="CA-2014-122644"/>
    <x v="3"/>
    <x v="105"/>
    <d v="2014-11-18T00:00:00"/>
    <s v="Standard Class"/>
    <s v="SF-20965"/>
    <s v="Sylvia Foulston"/>
    <s v="Corporate"/>
    <s v="United States"/>
    <s v="Columbus"/>
    <s v="Ohio"/>
    <n v="43229"/>
    <s v="East"/>
    <s v="OFF-PA-10003673"/>
    <s v="Office Supplies"/>
    <s v="Paper"/>
    <s v="Strathmore Photo Mount Cards"/>
    <n v="10.848000000000001"/>
    <n v="2"/>
    <n v="0.2"/>
    <n v="3.5255999999999994"/>
  </r>
  <r>
    <n v="3473"/>
    <s v="CA-2014-122644"/>
    <x v="3"/>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4-111815"/>
    <x v="3"/>
    <x v="448"/>
    <d v="2014-03-11T00:00:00"/>
    <s v="Standard Class"/>
    <s v="EP-13915"/>
    <s v="Emily Phan"/>
    <s v="Consumer"/>
    <s v="United States"/>
    <s v="Dearborn Heights"/>
    <s v="Michigan"/>
    <n v="48127"/>
    <s v="Central"/>
    <s v="FUR-CH-10000785"/>
    <s v="Furniture"/>
    <s v="Chairs"/>
    <s v="Global Ergonomic Managers Chair"/>
    <n v="180.98"/>
    <n v="1"/>
    <n v="0"/>
    <n v="47.0548"/>
  </r>
  <r>
    <n v="3475"/>
    <s v="CA-2014-111815"/>
    <x v="3"/>
    <x v="448"/>
    <d v="2014-03-11T00:00:00"/>
    <s v="Standard Class"/>
    <s v="EP-13915"/>
    <s v="Emily Phan"/>
    <s v="Consumer"/>
    <s v="United States"/>
    <s v="Dearborn Heights"/>
    <s v="Michigan"/>
    <n v="48127"/>
    <s v="Central"/>
    <s v="TEC-AC-10002926"/>
    <s v="Technology"/>
    <s v="Accessories"/>
    <s v="Logitech Wireless Marathon Mouse M705"/>
    <n v="99.98"/>
    <n v="2"/>
    <n v="0"/>
    <n v="42.991400000000006"/>
  </r>
  <r>
    <n v="3476"/>
    <s v="CA-2013-144911"/>
    <x v="0"/>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3-144911"/>
    <x v="0"/>
    <x v="581"/>
    <d v="2013-12-01T00:00:00"/>
    <s v="First Class"/>
    <s v="RW-19630"/>
    <s v="Rob Williams"/>
    <s v="Corporate"/>
    <s v="United States"/>
    <s v="Overland Park"/>
    <s v="Kansas"/>
    <n v="66212"/>
    <s v="Central"/>
    <s v="OFF-BI-10000977"/>
    <s v="Office Supplies"/>
    <s v="Binders"/>
    <s v="Ibico Plastic Spiral Binding Combs"/>
    <n v="152"/>
    <n v="5"/>
    <n v="0"/>
    <n v="69.919999999999987"/>
  </r>
  <r>
    <n v="3478"/>
    <s v="CA-2011-143385"/>
    <x v="2"/>
    <x v="883"/>
    <d v="2011-09-05T00:00:00"/>
    <s v="Standard Class"/>
    <s v="SJ-20500"/>
    <s v="Shirley Jackson"/>
    <s v="Consumer"/>
    <s v="United States"/>
    <s v="Santa Fe"/>
    <s v="New Mexico"/>
    <n v="87505"/>
    <s v="West"/>
    <s v="TEC-AC-10001635"/>
    <s v="Technology"/>
    <s v="Accessories"/>
    <s v="KeyTronic KT400U2 - Keyboard - Black"/>
    <n v="92.52"/>
    <n v="9"/>
    <n v="0"/>
    <n v="18.503999999999991"/>
  </r>
  <r>
    <n v="3479"/>
    <s v="CA-2013-131289"/>
    <x v="0"/>
    <x v="16"/>
    <d v="2013-12-15T00:00:00"/>
    <s v="Standard Class"/>
    <s v="SP-20620"/>
    <s v="Stefania Perrino"/>
    <s v="Corporate"/>
    <s v="United States"/>
    <s v="San Francisco"/>
    <s v="California"/>
    <n v="94110"/>
    <s v="West"/>
    <s v="OFF-AR-10003056"/>
    <s v="Office Supplies"/>
    <s v="Art"/>
    <s v="Newell 341"/>
    <n v="8.56"/>
    <n v="2"/>
    <n v="0"/>
    <n v="2.4823999999999993"/>
  </r>
  <r>
    <n v="3480"/>
    <s v="CA-2013-131289"/>
    <x v="0"/>
    <x v="16"/>
    <d v="2013-12-15T00:00:00"/>
    <s v="Standard Class"/>
    <s v="SP-20620"/>
    <s v="Stefania Perrino"/>
    <s v="Corporate"/>
    <s v="United States"/>
    <s v="San Francisco"/>
    <s v="California"/>
    <n v="94110"/>
    <s v="West"/>
    <s v="OFF-PA-10003363"/>
    <s v="Office Supplies"/>
    <s v="Paper"/>
    <s v="Xerox 204"/>
    <n v="45.36"/>
    <n v="7"/>
    <n v="0"/>
    <n v="21.772800000000004"/>
  </r>
  <r>
    <n v="3481"/>
    <s v="CA-2013-131289"/>
    <x v="0"/>
    <x v="16"/>
    <d v="2013-12-15T00:00:00"/>
    <s v="Standard Class"/>
    <s v="SP-20620"/>
    <s v="Stefania Perrino"/>
    <s v="Corporate"/>
    <s v="United States"/>
    <s v="San Francisco"/>
    <s v="California"/>
    <n v="94110"/>
    <s v="West"/>
    <s v="FUR-TA-10003954"/>
    <s v="Furniture"/>
    <s v="Tables"/>
    <s v="Hon 94000 Series Round Tables"/>
    <n v="1421.6640000000002"/>
    <n v="6"/>
    <n v="0.2"/>
    <n v="-195.47879999999998"/>
  </r>
  <r>
    <n v="3482"/>
    <s v="CA-2011-124023"/>
    <x v="2"/>
    <x v="884"/>
    <d v="2011-04-10T00:00:00"/>
    <s v="First Class"/>
    <s v="PJ-19015"/>
    <s v="Pauline Johnson"/>
    <s v="Consumer"/>
    <s v="United States"/>
    <s v="Mobile"/>
    <s v="Alabama"/>
    <n v="36608"/>
    <s v="South"/>
    <s v="FUR-FU-10004415"/>
    <s v="Furniture"/>
    <s v="Furnishings"/>
    <s v="Stacking Tray, Side-Loading, Legal, Smoke"/>
    <n v="8.9600000000000009"/>
    <n v="2"/>
    <n v="0"/>
    <n v="2.7775999999999996"/>
  </r>
  <r>
    <n v="3483"/>
    <s v="CA-2011-124688"/>
    <x v="2"/>
    <x v="9"/>
    <d v="2011-08-29T00:00:00"/>
    <s v="First Class"/>
    <s v="CC-12610"/>
    <s v="Corey Catlett"/>
    <s v="Corporate"/>
    <s v="United States"/>
    <s v="Springfield"/>
    <s v="Virginia"/>
    <n v="22153"/>
    <s v="South"/>
    <s v="TEC-PH-10000455"/>
    <s v="Technology"/>
    <s v="Phones"/>
    <s v="GE 30522EE2"/>
    <n v="579.94999999999993"/>
    <n v="5"/>
    <n v="0"/>
    <n v="168.18549999999993"/>
  </r>
  <r>
    <n v="3484"/>
    <s v="CA-2011-124688"/>
    <x v="2"/>
    <x v="9"/>
    <d v="2011-08-29T00:00:00"/>
    <s v="First Class"/>
    <s v="CC-12610"/>
    <s v="Corey Catlett"/>
    <s v="Corporate"/>
    <s v="United States"/>
    <s v="Springfield"/>
    <s v="Virginia"/>
    <n v="22153"/>
    <s v="South"/>
    <s v="FUR-FU-10002456"/>
    <s v="Furniture"/>
    <s v="Furnishings"/>
    <s v="Master Caster Door Stop, Large Neon Orange"/>
    <n v="29.12"/>
    <n v="4"/>
    <n v="0"/>
    <n v="12.521600000000003"/>
  </r>
  <r>
    <n v="3485"/>
    <s v="CA-2011-124688"/>
    <x v="2"/>
    <x v="9"/>
    <d v="2011-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3-151169"/>
    <x v="0"/>
    <x v="147"/>
    <d v="2013-10-27T00:00:00"/>
    <s v="Standard Class"/>
    <s v="MY-18295"/>
    <s v="Muhammed Yedwab"/>
    <s v="Corporate"/>
    <s v="United States"/>
    <s v="Newark"/>
    <s v="Delaware"/>
    <n v="19711"/>
    <s v="East"/>
    <s v="OFF-BI-10002813"/>
    <s v="Office Supplies"/>
    <s v="Binders"/>
    <s v="Avery Reinforcements for Hole-Punch Pages"/>
    <n v="7.92"/>
    <n v="4"/>
    <n v="0"/>
    <n v="3.5640000000000001"/>
  </r>
  <r>
    <n v="3487"/>
    <s v="US-2013-134761"/>
    <x v="0"/>
    <x v="885"/>
    <d v="2013-12-01T00:00:00"/>
    <s v="Same Day"/>
    <s v="DB-13210"/>
    <s v="Dean Braden"/>
    <s v="Consumer"/>
    <s v="United States"/>
    <s v="Hickory"/>
    <s v="North Carolina"/>
    <n v="28601"/>
    <s v="South"/>
    <s v="TEC-PH-10002890"/>
    <s v="Technology"/>
    <s v="Phones"/>
    <s v="AT&amp;T 17929 Lendline Telephone"/>
    <n v="36.192"/>
    <n v="1"/>
    <n v="0.2"/>
    <n v="2.7143999999999995"/>
  </r>
  <r>
    <n v="3488"/>
    <s v="CA-2014-120705"/>
    <x v="3"/>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2-157322"/>
    <x v="1"/>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2-157322"/>
    <x v="1"/>
    <x v="740"/>
    <d v="2012-07-06T00:00:00"/>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2-157322"/>
    <x v="1"/>
    <x v="740"/>
    <d v="2012-07-06T00:00:00"/>
    <s v="Standard Class"/>
    <s v="RH-19600"/>
    <s v="Rob Haberlin"/>
    <s v="Consumer"/>
    <s v="United States"/>
    <s v="Carol Stream"/>
    <s v="Illinois"/>
    <n v="60188"/>
    <s v="Central"/>
    <s v="OFF-ST-10004507"/>
    <s v="Office Supplies"/>
    <s v="Storage"/>
    <s v="Advantus Rolling Storage Box"/>
    <n v="68.599999999999994"/>
    <n v="5"/>
    <n v="0.2"/>
    <n v="6.0024999999999977"/>
  </r>
  <r>
    <n v="3492"/>
    <s v="CA-2012-157322"/>
    <x v="1"/>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2-157322"/>
    <x v="1"/>
    <x v="740"/>
    <d v="2012-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4-142034"/>
    <x v="3"/>
    <x v="241"/>
    <d v="2014-09-29T00:00:00"/>
    <s v="Standard Class"/>
    <s v="KB-16240"/>
    <s v="Karen Bern"/>
    <s v="Corporate"/>
    <s v="United States"/>
    <s v="Saint Cloud"/>
    <s v="Minnesota"/>
    <n v="56301"/>
    <s v="Central"/>
    <s v="TEC-AC-10002305"/>
    <s v="Technology"/>
    <s v="Accessories"/>
    <s v="KeyTronic E03601U1 - Keyboard - Beige"/>
    <n v="72"/>
    <n v="4"/>
    <n v="0"/>
    <n v="12.959999999999994"/>
  </r>
  <r>
    <n v="3495"/>
    <s v="CA-2014-142034"/>
    <x v="3"/>
    <x v="241"/>
    <d v="2014-09-29T00:00:00"/>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4-142034"/>
    <x v="3"/>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3-107328"/>
    <x v="0"/>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3-107328"/>
    <x v="0"/>
    <x v="590"/>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3-107328"/>
    <x v="0"/>
    <x v="590"/>
    <d v="2013-08-16T00:00:00"/>
    <s v="Standard Class"/>
    <s v="CA-12055"/>
    <s v="Cathy Armstrong"/>
    <s v="Home Office"/>
    <s v="United States"/>
    <s v="Los Angeles"/>
    <s v="California"/>
    <n v="90036"/>
    <s v="West"/>
    <s v="OFF-BI-10002160"/>
    <s v="Office Supplies"/>
    <s v="Binders"/>
    <s v="Acco Hanging Data Binders"/>
    <n v="15.24"/>
    <n v="5"/>
    <n v="0.2"/>
    <n v="5.3339999999999996"/>
  </r>
  <r>
    <n v="3500"/>
    <s v="CA-2013-108616"/>
    <x v="0"/>
    <x v="321"/>
    <d v="2013-10-04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3-108616"/>
    <x v="0"/>
    <x v="321"/>
    <d v="2013-10-04T00:00:00"/>
    <s v="Standard Class"/>
    <s v="JK-15730"/>
    <s v="Joe Kamberova"/>
    <s v="Consumer"/>
    <s v="United States"/>
    <s v="Mobile"/>
    <s v="Alabama"/>
    <n v="36608"/>
    <s v="South"/>
    <s v="OFF-BI-10001989"/>
    <s v="Office Supplies"/>
    <s v="Binders"/>
    <s v="Premium Transparent Presentation Covers by GBC"/>
    <n v="62.94"/>
    <n v="3"/>
    <n v="0"/>
    <n v="30.211199999999998"/>
  </r>
  <r>
    <n v="3502"/>
    <s v="CA-2013-108616"/>
    <x v="0"/>
    <x v="321"/>
    <d v="2013-10-04T00:00:00"/>
    <s v="Standard Class"/>
    <s v="JK-15730"/>
    <s v="Joe Kamberova"/>
    <s v="Consumer"/>
    <s v="United States"/>
    <s v="Mobile"/>
    <s v="Alabama"/>
    <n v="36608"/>
    <s v="South"/>
    <s v="OFF-AR-10001149"/>
    <s v="Office Supplies"/>
    <s v="Art"/>
    <s v="Sanford Colorific Colored Pencils, 12/Box"/>
    <n v="25.919999999999998"/>
    <n v="9"/>
    <n v="0"/>
    <n v="7.7759999999999989"/>
  </r>
  <r>
    <n v="3503"/>
    <s v="CA-2014-125115"/>
    <x v="3"/>
    <x v="318"/>
    <d v="2014-04-11T00:00:00"/>
    <s v="Same Day"/>
    <s v="RD-19930"/>
    <s v="Russell D'Ascenzo"/>
    <s v="Consumer"/>
    <s v="United States"/>
    <s v="Austin"/>
    <s v="Texas"/>
    <n v="78745"/>
    <s v="Central"/>
    <s v="OFF-PA-10004101"/>
    <s v="Office Supplies"/>
    <s v="Paper"/>
    <s v="Xerox 1894"/>
    <n v="10.368000000000002"/>
    <n v="2"/>
    <n v="0.2"/>
    <n v="3.6288"/>
  </r>
  <r>
    <n v="3504"/>
    <s v="CA-2014-125115"/>
    <x v="3"/>
    <x v="318"/>
    <d v="2014-04-11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3-150945"/>
    <x v="0"/>
    <x v="122"/>
    <d v="2013-12-21T00:00:00"/>
    <s v="Second Class"/>
    <s v="JK-16120"/>
    <s v="Julie Kriz"/>
    <s v="Home Office"/>
    <s v="United States"/>
    <s v="New York City"/>
    <s v="New York"/>
    <n v="10009"/>
    <s v="East"/>
    <s v="OFF-ST-10003716"/>
    <s v="Office Supplies"/>
    <s v="Storage"/>
    <s v="Tennsco Double-Tier Lockers"/>
    <n v="900.08"/>
    <n v="4"/>
    <n v="0"/>
    <n v="117.0104"/>
  </r>
  <r>
    <n v="3506"/>
    <s v="CA-2011-166863"/>
    <x v="2"/>
    <x v="886"/>
    <d v="2011-06-24T00:00:00"/>
    <s v="Standard Class"/>
    <s v="SC-20020"/>
    <s v="Sam Craven"/>
    <s v="Consumer"/>
    <s v="United States"/>
    <s v="Plano"/>
    <s v="Texas"/>
    <n v="75023"/>
    <s v="Central"/>
    <s v="TEC-PH-10000369"/>
    <s v="Technology"/>
    <s v="Phones"/>
    <s v="HTC One Mini"/>
    <n v="201.584"/>
    <n v="2"/>
    <n v="0.2"/>
    <n v="20.158400000000015"/>
  </r>
  <r>
    <n v="3507"/>
    <s v="CA-2011-166863"/>
    <x v="2"/>
    <x v="886"/>
    <d v="2011-06-24T00:00:00"/>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1-166863"/>
    <x v="2"/>
    <x v="886"/>
    <d v="2011-06-24T00:00:00"/>
    <s v="Standard Class"/>
    <s v="SC-20020"/>
    <s v="Sam Craven"/>
    <s v="Consumer"/>
    <s v="United States"/>
    <s v="Plano"/>
    <s v="Texas"/>
    <n v="75023"/>
    <s v="Central"/>
    <s v="FUR-BO-10001608"/>
    <s v="Furniture"/>
    <s v="Bookcases"/>
    <s v="Hon Metal Bookcases, Black"/>
    <n v="193.06559999999999"/>
    <n v="4"/>
    <n v="0.32"/>
    <n v="-19.874399999999994"/>
  </r>
  <r>
    <n v="3509"/>
    <s v="CA-2011-166863"/>
    <x v="2"/>
    <x v="886"/>
    <d v="2011-06-24T00:00:00"/>
    <s v="Standard Class"/>
    <s v="SC-20020"/>
    <s v="Sam Craven"/>
    <s v="Consumer"/>
    <s v="United States"/>
    <s v="Plano"/>
    <s v="Texas"/>
    <n v="75023"/>
    <s v="Central"/>
    <s v="OFF-PA-10001166"/>
    <s v="Office Supplies"/>
    <s v="Paper"/>
    <s v="Xerox 2"/>
    <n v="15.552000000000003"/>
    <n v="3"/>
    <n v="0.2"/>
    <n v="5.4432"/>
  </r>
  <r>
    <n v="3510"/>
    <s v="CA-2011-166863"/>
    <x v="2"/>
    <x v="886"/>
    <d v="2011-06-24T00:00:00"/>
    <s v="Standard Class"/>
    <s v="SC-20020"/>
    <s v="Sam Craven"/>
    <s v="Consumer"/>
    <s v="United States"/>
    <s v="Plano"/>
    <s v="Texas"/>
    <n v="75023"/>
    <s v="Central"/>
    <s v="OFF-PA-10000587"/>
    <s v="Office Supplies"/>
    <s v="Paper"/>
    <s v="Array Parchment Paper, Assorted Colors"/>
    <n v="11.648000000000001"/>
    <n v="2"/>
    <n v="0.2"/>
    <n v="4.0768000000000004"/>
  </r>
  <r>
    <n v="3511"/>
    <s v="CA-2011-166863"/>
    <x v="2"/>
    <x v="886"/>
    <d v="2011-06-24T00:00:00"/>
    <s v="Standard Class"/>
    <s v="SC-20020"/>
    <s v="Sam Craven"/>
    <s v="Consumer"/>
    <s v="United States"/>
    <s v="Plano"/>
    <s v="Texas"/>
    <n v="75023"/>
    <s v="Central"/>
    <s v="TEC-MA-10001972"/>
    <s v="Technology"/>
    <s v="Machines"/>
    <s v="Okidata C331dn Printer"/>
    <n v="418.8"/>
    <n v="2"/>
    <n v="0.4"/>
    <n v="-97.71999999999997"/>
  </r>
  <r>
    <n v="3512"/>
    <s v="CA-2011-166863"/>
    <x v="2"/>
    <x v="886"/>
    <d v="2011-06-24T00:00:00"/>
    <s v="Standard Class"/>
    <s v="SC-20020"/>
    <s v="Sam Craven"/>
    <s v="Consumer"/>
    <s v="United States"/>
    <s v="Plano"/>
    <s v="Texas"/>
    <n v="75023"/>
    <s v="Central"/>
    <s v="OFF-ST-10004123"/>
    <s v="Office Supplies"/>
    <s v="Storage"/>
    <s v="Safco Industrial Wire Shelving System"/>
    <n v="509.48800000000006"/>
    <n v="7"/>
    <n v="0.2"/>
    <n v="-127.37200000000001"/>
  </r>
  <r>
    <n v="3513"/>
    <s v="CA-2014-140326"/>
    <x v="3"/>
    <x v="507"/>
    <d v="2014-09-07T00:00:00"/>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4-140326"/>
    <x v="3"/>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4-140326"/>
    <x v="3"/>
    <x v="507"/>
    <d v="2014-09-07T00:00:00"/>
    <s v="First Class"/>
    <s v="HW-14935"/>
    <s v="Helen Wasserman"/>
    <s v="Corporate"/>
    <s v="United States"/>
    <s v="Chicago"/>
    <s v="Illinois"/>
    <n v="60653"/>
    <s v="Central"/>
    <s v="OFF-AR-10001149"/>
    <s v="Office Supplies"/>
    <s v="Art"/>
    <s v="Sanford Colorific Colored Pencils, 12/Box"/>
    <n v="6.911999999999999"/>
    <n v="3"/>
    <n v="0.2"/>
    <n v="0.86399999999999988"/>
  </r>
  <r>
    <n v="3516"/>
    <s v="CA-2013-168536"/>
    <x v="0"/>
    <x v="887"/>
    <d v="2013-12-25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3-113649"/>
    <x v="0"/>
    <x v="888"/>
    <d v="2013-08-13T00:00:00"/>
    <s v="First Class"/>
    <s v="HA-14920"/>
    <s v="Helen Andreada"/>
    <s v="Consumer"/>
    <s v="United States"/>
    <s v="Fayetteville"/>
    <s v="North Carolina"/>
    <n v="28314"/>
    <s v="South"/>
    <s v="OFF-PA-10000130"/>
    <s v="Office Supplies"/>
    <s v="Paper"/>
    <s v="Xerox 199"/>
    <n v="30.816000000000003"/>
    <n v="9"/>
    <n v="0.2"/>
    <n v="9.6299999999999955"/>
  </r>
  <r>
    <n v="3518"/>
    <s v="US-2013-113649"/>
    <x v="0"/>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88"/>
  </r>
  <r>
    <n v="3519"/>
    <s v="US-2013-113649"/>
    <x v="0"/>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2-124975"/>
    <x v="1"/>
    <x v="137"/>
    <d v="2012-06-25T00:00:00"/>
    <s v="First Class"/>
    <s v="MG-17875"/>
    <s v="Michael Grace"/>
    <s v="Home Office"/>
    <s v="United States"/>
    <s v="Aurora"/>
    <s v="Illinois"/>
    <n v="60505"/>
    <s v="Central"/>
    <s v="FUR-TA-10002645"/>
    <s v="Furniture"/>
    <s v="Tables"/>
    <s v="Hon Rectangular Conference Tables"/>
    <n v="796.42500000000007"/>
    <n v="7"/>
    <n v="0.5"/>
    <n v="-525.6405000000002"/>
  </r>
  <r>
    <n v="3521"/>
    <s v="CA-2012-168767"/>
    <x v="1"/>
    <x v="889"/>
    <d v="2012-04-15T00:00:00"/>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3-114482"/>
    <x v="0"/>
    <x v="831"/>
    <d v="2013-11-26T00:00:00"/>
    <s v="Second Class"/>
    <s v="DM-13345"/>
    <s v="Denise Monton"/>
    <s v="Corporate"/>
    <s v="United States"/>
    <s v="Des Moines"/>
    <s v="Iowa"/>
    <n v="50315"/>
    <s v="Central"/>
    <s v="OFF-PA-10003845"/>
    <s v="Office Supplies"/>
    <s v="Paper"/>
    <s v="Xerox 1987"/>
    <n v="40.46"/>
    <n v="7"/>
    <n v="0"/>
    <n v="19.825400000000002"/>
  </r>
  <r>
    <n v="3523"/>
    <s v="CA-2013-114482"/>
    <x v="0"/>
    <x v="831"/>
    <d v="2013-11-26T00:00:00"/>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3-137673"/>
    <x v="0"/>
    <x v="64"/>
    <d v="2013-09-11T00:00:00"/>
    <s v="Standard Class"/>
    <s v="ML-17395"/>
    <s v="Marina Lichtenstein"/>
    <s v="Corporate"/>
    <s v="United States"/>
    <s v="San Diego"/>
    <s v="California"/>
    <n v="92105"/>
    <s v="West"/>
    <s v="TEC-AC-10002345"/>
    <s v="Technology"/>
    <s v="Accessories"/>
    <s v="HP Standard 104 key PS/2 Keyboard"/>
    <n v="116"/>
    <n v="8"/>
    <n v="0"/>
    <n v="29"/>
  </r>
  <r>
    <n v="3525"/>
    <s v="CA-2013-132731"/>
    <x v="0"/>
    <x v="390"/>
    <d v="2013-11-29T00:00:00"/>
    <s v="Standard Class"/>
    <s v="GA-14515"/>
    <s v="George Ashbrook"/>
    <s v="Consumer"/>
    <s v="United States"/>
    <s v="Dallas"/>
    <s v="Texas"/>
    <n v="75081"/>
    <s v="Central"/>
    <s v="TEC-PH-10004120"/>
    <s v="Technology"/>
    <s v="Phones"/>
    <s v="AT&amp;T 1080 Phone"/>
    <n v="657.55200000000013"/>
    <n v="6"/>
    <n v="0.2"/>
    <n v="49.316399999999987"/>
  </r>
  <r>
    <n v="3526"/>
    <s v="CA-2014-148922"/>
    <x v="3"/>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4-148922"/>
    <x v="3"/>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4-148922"/>
    <x v="3"/>
    <x v="389"/>
    <d v="2014-12-16T00:00:00"/>
    <s v="Second Class"/>
    <s v="SU-20665"/>
    <s v="Stephanie Ulpright"/>
    <s v="Home Office"/>
    <s v="United States"/>
    <s v="Jackson"/>
    <s v="Mississippi"/>
    <n v="39212"/>
    <s v="South"/>
    <s v="OFF-BI-10003476"/>
    <s v="Office Supplies"/>
    <s v="Binders"/>
    <s v="Avery Metallic Poly Binders"/>
    <n v="45.84"/>
    <n v="8"/>
    <n v="0"/>
    <n v="22.0032"/>
  </r>
  <r>
    <n v="3529"/>
    <s v="CA-2013-130680"/>
    <x v="0"/>
    <x v="890"/>
    <d v="2013-06-30T00:00:00"/>
    <s v="Standard Class"/>
    <s v="BD-11320"/>
    <s v="Bill Donatelli"/>
    <s v="Consumer"/>
    <s v="United States"/>
    <s v="San Diego"/>
    <s v="California"/>
    <n v="92024"/>
    <s v="West"/>
    <s v="TEC-PH-10004833"/>
    <s v="Technology"/>
    <s v="Phones"/>
    <s v="Macally Suction Cup Mount"/>
    <n v="38.24"/>
    <n v="4"/>
    <n v="0.2"/>
    <n v="-9.56"/>
  </r>
  <r>
    <n v="3530"/>
    <s v="CA-2012-141145"/>
    <x v="1"/>
    <x v="14"/>
    <d v="2012-09-23T00:00:00"/>
    <s v="Standard Class"/>
    <s v="DB-13405"/>
    <s v="Denny Blanton"/>
    <s v="Consumer"/>
    <s v="United States"/>
    <s v="Orlando"/>
    <s v="Florida"/>
    <n v="32839"/>
    <s v="South"/>
    <s v="TEC-AC-10001465"/>
    <s v="Technology"/>
    <s v="Accessories"/>
    <s v="SanDisk Cruzer 64 GB USB Flash Drive"/>
    <n v="87.168000000000006"/>
    <n v="3"/>
    <n v="0.2"/>
    <n v="10.895999999999987"/>
  </r>
  <r>
    <n v="3531"/>
    <s v="US-2013-152835"/>
    <x v="0"/>
    <x v="288"/>
    <d v="2013-05-24T00:00:00"/>
    <s v="Standard Class"/>
    <s v="RP-19855"/>
    <s v="Roy Phan"/>
    <s v="Corporate"/>
    <s v="United States"/>
    <s v="Lafayette"/>
    <s v="Indiana"/>
    <n v="47905"/>
    <s v="Central"/>
    <s v="OFF-AR-10003056"/>
    <s v="Office Supplies"/>
    <s v="Art"/>
    <s v="Newell 341"/>
    <n v="21.400000000000002"/>
    <n v="5"/>
    <n v="0"/>
    <n v="6.2059999999999977"/>
  </r>
  <r>
    <n v="3532"/>
    <s v="CA-2013-155565"/>
    <x v="0"/>
    <x v="316"/>
    <d v="2013-05-29T00:00:00"/>
    <s v="Same Day"/>
    <s v="EH-13765"/>
    <s v="Edward Hooks"/>
    <s v="Corporate"/>
    <s v="United States"/>
    <s v="New York City"/>
    <s v="New York"/>
    <n v="10035"/>
    <s v="East"/>
    <s v="OFF-SU-10001218"/>
    <s v="Office Supplies"/>
    <s v="Supplies"/>
    <s v="Fiskars Softgrip Scissors"/>
    <n v="54.900000000000006"/>
    <n v="5"/>
    <n v="0"/>
    <n v="15.372000000000003"/>
  </r>
  <r>
    <n v="3533"/>
    <s v="CA-2011-110849"/>
    <x v="2"/>
    <x v="891"/>
    <d v="2011-04-23T00:00:00"/>
    <s v="Standard Class"/>
    <s v="JL-15835"/>
    <s v="John Lee"/>
    <s v="Consumer"/>
    <s v="United States"/>
    <s v="Los Angeles"/>
    <s v="California"/>
    <n v="90049"/>
    <s v="West"/>
    <s v="TEC-MA-10002859"/>
    <s v="Technology"/>
    <s v="Machines"/>
    <s v="Ativa MDM8000 8-Sheet Micro-Cut Shredder"/>
    <n v="287.96800000000002"/>
    <n v="4"/>
    <n v="0.2"/>
    <n v="97.189199999999985"/>
  </r>
  <r>
    <n v="3534"/>
    <s v="CA-2011-110849"/>
    <x v="2"/>
    <x v="891"/>
    <d v="2011-04-23T00:00:00"/>
    <s v="Standard Class"/>
    <s v="JL-15835"/>
    <s v="John Lee"/>
    <s v="Consumer"/>
    <s v="United States"/>
    <s v="Los Angeles"/>
    <s v="California"/>
    <n v="90049"/>
    <s v="West"/>
    <s v="OFF-AR-10002375"/>
    <s v="Office Supplies"/>
    <s v="Art"/>
    <s v="Newell 351"/>
    <n v="13.12"/>
    <n v="4"/>
    <n v="0"/>
    <n v="3.8047999999999984"/>
  </r>
  <r>
    <n v="3535"/>
    <s v="CA-2011-110849"/>
    <x v="2"/>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1-110849"/>
    <x v="2"/>
    <x v="891"/>
    <d v="2011-04-23T00:00:00"/>
    <s v="Standard Class"/>
    <s v="JL-15835"/>
    <s v="John Lee"/>
    <s v="Consumer"/>
    <s v="United States"/>
    <s v="Los Angeles"/>
    <s v="California"/>
    <n v="90049"/>
    <s v="West"/>
    <s v="OFF-FA-10000134"/>
    <s v="Office Supplies"/>
    <s v="Fasteners"/>
    <s v="Advantus Push Pins, Aluminum Head"/>
    <n v="11.62"/>
    <n v="2"/>
    <n v="0"/>
    <n v="3.6021999999999998"/>
  </r>
  <r>
    <n v="3537"/>
    <s v="CA-2013-145842"/>
    <x v="0"/>
    <x v="26"/>
    <d v="2013-06-21T00:00:00"/>
    <s v="Second Class"/>
    <s v="FM-14380"/>
    <s v="Fred McMath"/>
    <s v="Consumer"/>
    <s v="United States"/>
    <s v="New York City"/>
    <s v="New York"/>
    <n v="10024"/>
    <s v="East"/>
    <s v="OFF-ST-10000419"/>
    <s v="Office Supplies"/>
    <s v="Storage"/>
    <s v="Rogers Jumbo File, Granite"/>
    <n v="40.74"/>
    <n v="3"/>
    <n v="0"/>
    <n v="0.4073999999999991"/>
  </r>
  <r>
    <n v="3538"/>
    <s v="CA-2011-158771"/>
    <x v="2"/>
    <x v="309"/>
    <d v="2011-05-09T00:00:00"/>
    <s v="Same Day"/>
    <s v="SB-20290"/>
    <s v="Sean Braxton"/>
    <s v="Corporate"/>
    <s v="United States"/>
    <s v="Henderson"/>
    <s v="Kentucky"/>
    <n v="42420"/>
    <s v="South"/>
    <s v="OFF-ST-10000107"/>
    <s v="Office Supplies"/>
    <s v="Storage"/>
    <s v="Fellowes Super Stor/Drawer"/>
    <n v="83.25"/>
    <n v="3"/>
    <n v="0"/>
    <n v="14.984999999999992"/>
  </r>
  <r>
    <n v="3539"/>
    <s v="CA-2011-158771"/>
    <x v="2"/>
    <x v="309"/>
    <d v="2011-05-09T00:00:00"/>
    <s v="Same Day"/>
    <s v="SB-20290"/>
    <s v="Sean Braxton"/>
    <s v="Corporate"/>
    <s v="United States"/>
    <s v="Henderson"/>
    <s v="Kentucky"/>
    <n v="42420"/>
    <s v="South"/>
    <s v="OFF-LA-10001641"/>
    <s v="Office Supplies"/>
    <s v="Labels"/>
    <s v="Avery 518"/>
    <n v="9.4499999999999993"/>
    <n v="3"/>
    <n v="0"/>
    <n v="4.5359999999999996"/>
  </r>
  <r>
    <n v="3540"/>
    <s v="CA-2011-158771"/>
    <x v="2"/>
    <x v="309"/>
    <d v="2011-05-09T00:00:00"/>
    <s v="Same Day"/>
    <s v="SB-20290"/>
    <s v="Sean Braxton"/>
    <s v="Corporate"/>
    <s v="United States"/>
    <s v="Henderson"/>
    <s v="Kentucky"/>
    <n v="42420"/>
    <s v="South"/>
    <s v="OFF-LA-10003121"/>
    <s v="Office Supplies"/>
    <s v="Labels"/>
    <s v="Avery 506"/>
    <n v="20.65"/>
    <n v="5"/>
    <n v="0"/>
    <n v="9.4989999999999988"/>
  </r>
  <r>
    <n v="3541"/>
    <s v="CA-2011-158771"/>
    <x v="2"/>
    <x v="309"/>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3-157511"/>
    <x v="0"/>
    <x v="31"/>
    <d v="2013-09-21T00:00:00"/>
    <s v="First Class"/>
    <s v="SV-20365"/>
    <s v="Seth Vernon"/>
    <s v="Consumer"/>
    <s v="United States"/>
    <s v="Columbus"/>
    <s v="Ohio"/>
    <n v="43229"/>
    <s v="East"/>
    <s v="FUR-FU-10002107"/>
    <s v="Furniture"/>
    <s v="Furnishings"/>
    <s v="Eldon Pizzaz Desk Accessories"/>
    <n v="5.3520000000000003"/>
    <n v="3"/>
    <n v="0.2"/>
    <n v="1.6055999999999999"/>
  </r>
  <r>
    <n v="3543"/>
    <s v="CA-2013-157511"/>
    <x v="0"/>
    <x v="31"/>
    <d v="2013-09-21T00:00:00"/>
    <s v="First Class"/>
    <s v="SV-20365"/>
    <s v="Seth Vernon"/>
    <s v="Consumer"/>
    <s v="United States"/>
    <s v="Columbus"/>
    <s v="Ohio"/>
    <n v="43229"/>
    <s v="East"/>
    <s v="FUR-CH-10002647"/>
    <s v="Furniture"/>
    <s v="Chairs"/>
    <s v="Situations Contoured Folding Chairs, 4/Set"/>
    <n v="99.372"/>
    <n v="2"/>
    <n v="0.3"/>
    <n v="-7.0979999999999919"/>
  </r>
  <r>
    <n v="3544"/>
    <s v="CA-2013-157511"/>
    <x v="0"/>
    <x v="31"/>
    <d v="2013-09-21T00:00:00"/>
    <s v="First Class"/>
    <s v="SV-20365"/>
    <s v="Seth Vernon"/>
    <s v="Consumer"/>
    <s v="United States"/>
    <s v="Columbus"/>
    <s v="Ohio"/>
    <n v="43229"/>
    <s v="East"/>
    <s v="OFF-AR-10002257"/>
    <s v="Office Supplies"/>
    <s v="Art"/>
    <s v="Eldon Spacemaker Box, Quick-Snap Lid, Clear"/>
    <n v="2.6720000000000002"/>
    <n v="1"/>
    <n v="0.2"/>
    <n v="0.36739999999999962"/>
  </r>
  <r>
    <n v="3545"/>
    <s v="CA-2014-121216"/>
    <x v="3"/>
    <x v="331"/>
    <d v="2014-12-26T00:00:00"/>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4-121216"/>
    <x v="3"/>
    <x v="331"/>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4-155292"/>
    <x v="3"/>
    <x v="505"/>
    <d v="2014-11-02T00:00:00"/>
    <s v="First Class"/>
    <s v="RD-19810"/>
    <s v="Ross DeVincentis"/>
    <s v="Home Office"/>
    <s v="United States"/>
    <s v="Richmond"/>
    <s v="Kentucky"/>
    <n v="40475"/>
    <s v="South"/>
    <s v="OFF-ST-10004963"/>
    <s v="Office Supplies"/>
    <s v="Storage"/>
    <s v="Eldon Gobal File Keepers"/>
    <n v="105.98"/>
    <n v="7"/>
    <n v="0"/>
    <n v="4.2391999999999932"/>
  </r>
  <r>
    <n v="3548"/>
    <s v="CA-2014-155292"/>
    <x v="3"/>
    <x v="505"/>
    <d v="2014-11-02T00:00:00"/>
    <s v="First Class"/>
    <s v="RD-19810"/>
    <s v="Ross DeVincentis"/>
    <s v="Home Office"/>
    <s v="United States"/>
    <s v="Richmond"/>
    <s v="Kentucky"/>
    <n v="40475"/>
    <s v="South"/>
    <s v="OFF-SU-10002573"/>
    <s v="Office Supplies"/>
    <s v="Supplies"/>
    <s v="Acme 10&quot; Easy Grip Assistive Scissors"/>
    <n v="35.06"/>
    <n v="2"/>
    <n v="0"/>
    <n v="10.517999999999997"/>
  </r>
  <r>
    <n v="3549"/>
    <s v="CA-2014-155292"/>
    <x v="3"/>
    <x v="505"/>
    <d v="2014-11-02T00:00:00"/>
    <s v="First Class"/>
    <s v="RD-19810"/>
    <s v="Ross DeVincentis"/>
    <s v="Home Office"/>
    <s v="United States"/>
    <s v="Richmond"/>
    <s v="Kentucky"/>
    <n v="40475"/>
    <s v="South"/>
    <s v="FUR-CH-10000553"/>
    <s v="Furniture"/>
    <s v="Chairs"/>
    <s v="Metal Folding Chairs, Beige, 4/Carton"/>
    <n v="33.94"/>
    <n v="1"/>
    <n v="0"/>
    <n v="9.1637999999999984"/>
  </r>
  <r>
    <n v="3550"/>
    <s v="CA-2014-155292"/>
    <x v="3"/>
    <x v="505"/>
    <d v="2014-11-02T00:00:00"/>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3-152555"/>
    <x v="0"/>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3-152555"/>
    <x v="0"/>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62"/>
  </r>
  <r>
    <n v="3554"/>
    <s v="CA-2014-107832"/>
    <x v="3"/>
    <x v="51"/>
    <d v="2014-11-27T00:00:00"/>
    <s v="Second Class"/>
    <s v="FH-14275"/>
    <s v="Frank Hawley"/>
    <s v="Corporate"/>
    <s v="United States"/>
    <s v="Philadelphia"/>
    <s v="Pennsylvania"/>
    <n v="19120"/>
    <s v="East"/>
    <s v="OFF-BI-10001658"/>
    <s v="Office Supplies"/>
    <s v="Binders"/>
    <s v="GBC Standard Therm-A-Bind Covers"/>
    <n v="7.4760000000000018"/>
    <n v="1"/>
    <n v="0.7"/>
    <n v="-5.9807999999999986"/>
  </r>
  <r>
    <n v="3555"/>
    <s v="CA-2011-120838"/>
    <x v="2"/>
    <x v="893"/>
    <d v="2011-03-26T00:00:00"/>
    <s v="Second Class"/>
    <s v="PO-18865"/>
    <s v="Patrick O'Donnell"/>
    <s v="Consumer"/>
    <s v="United States"/>
    <s v="Los Angeles"/>
    <s v="California"/>
    <n v="90036"/>
    <s v="West"/>
    <s v="OFF-ST-10000585"/>
    <s v="Office Supplies"/>
    <s v="Storage"/>
    <s v="Economy Rollaway Files"/>
    <n v="330.4"/>
    <n v="2"/>
    <n v="0"/>
    <n v="85.903999999999996"/>
  </r>
  <r>
    <n v="3556"/>
    <s v="CA-2011-120838"/>
    <x v="2"/>
    <x v="893"/>
    <d v="2011-03-26T00:00:00"/>
    <s v="Second Class"/>
    <s v="PO-18865"/>
    <s v="Patrick O'Donnell"/>
    <s v="Consumer"/>
    <s v="United States"/>
    <s v="Los Angeles"/>
    <s v="California"/>
    <n v="90036"/>
    <s v="West"/>
    <s v="TEC-PH-10003484"/>
    <s v="Technology"/>
    <s v="Phones"/>
    <s v="Ooma Telo VoIP Home Phone System"/>
    <n v="604.75199999999995"/>
    <n v="6"/>
    <n v="0.2"/>
    <n v="37.797000000000025"/>
  </r>
  <r>
    <n v="3557"/>
    <s v="CA-2014-118542"/>
    <x v="3"/>
    <x v="96"/>
    <d v="2014-12-06T00:00:00"/>
    <s v="Standard Class"/>
    <s v="CC-12550"/>
    <s v="Clay Cheatham"/>
    <s v="Consumer"/>
    <s v="United States"/>
    <s v="Los Angeles"/>
    <s v="California"/>
    <n v="90008"/>
    <s v="West"/>
    <s v="OFF-PA-10004735"/>
    <s v="Office Supplies"/>
    <s v="Paper"/>
    <s v="Xerox 1905"/>
    <n v="45.36"/>
    <n v="7"/>
    <n v="0"/>
    <n v="21.772800000000004"/>
  </r>
  <r>
    <n v="3558"/>
    <s v="CA-2014-118542"/>
    <x v="3"/>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4-152737"/>
    <x v="3"/>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4-152737"/>
    <x v="3"/>
    <x v="659"/>
    <d v="2014-11-13T00:00:00"/>
    <s v="Standard Class"/>
    <s v="TS-21505"/>
    <s v="Tony Sayre"/>
    <s v="Consumer"/>
    <s v="United States"/>
    <s v="San Francisco"/>
    <s v="California"/>
    <n v="94122"/>
    <s v="West"/>
    <s v="TEC-AC-10004975"/>
    <s v="Technology"/>
    <s v="Accessories"/>
    <s v="Plantronics Audio 995 Wireless Stereo Headset"/>
    <n v="439.8"/>
    <n v="4"/>
    <n v="0"/>
    <n v="145.13400000000001"/>
  </r>
  <r>
    <n v="3561"/>
    <s v="CA-2014-109757"/>
    <x v="3"/>
    <x v="507"/>
    <d v="2014-09-10T00:00:00"/>
    <s v="Second Class"/>
    <s v="MD-17350"/>
    <s v="Maribeth Dona"/>
    <s v="Consumer"/>
    <s v="United States"/>
    <s v="Akron"/>
    <s v="Ohio"/>
    <n v="44312"/>
    <s v="East"/>
    <s v="OFF-AR-10002335"/>
    <s v="Office Supplies"/>
    <s v="Art"/>
    <s v="DIXON Oriole Pencils"/>
    <n v="8.2560000000000002"/>
    <n v="4"/>
    <n v="0.2"/>
    <n v="0.61920000000000019"/>
  </r>
  <r>
    <n v="3562"/>
    <s v="CA-2014-109757"/>
    <x v="3"/>
    <x v="507"/>
    <d v="2014-09-10T00:00:00"/>
    <s v="Second Class"/>
    <s v="MD-17350"/>
    <s v="Maribeth Dona"/>
    <s v="Consumer"/>
    <s v="United States"/>
    <s v="Akron"/>
    <s v="Ohio"/>
    <n v="44312"/>
    <s v="East"/>
    <s v="OFF-BI-10004001"/>
    <s v="Office Supplies"/>
    <s v="Binders"/>
    <s v="GBC Recycled VeloBinder Covers"/>
    <n v="25.560000000000002"/>
    <n v="5"/>
    <n v="0.7"/>
    <n v="-20.448"/>
  </r>
  <r>
    <n v="3563"/>
    <s v="CA-2014-109757"/>
    <x v="3"/>
    <x v="507"/>
    <d v="2014-09-10T00:00:00"/>
    <s v="Second Class"/>
    <s v="MD-17350"/>
    <s v="Maribeth Dona"/>
    <s v="Consumer"/>
    <s v="United States"/>
    <s v="Akron"/>
    <s v="Ohio"/>
    <n v="44312"/>
    <s v="East"/>
    <s v="OFF-BI-10001634"/>
    <s v="Office Supplies"/>
    <s v="Binders"/>
    <s v="Wilson Jones Active Use Binders"/>
    <n v="4.3680000000000012"/>
    <n v="2"/>
    <n v="0.7"/>
    <n v="-3.0575999999999999"/>
  </r>
  <r>
    <n v="3564"/>
    <s v="CA-2014-109757"/>
    <x v="3"/>
    <x v="507"/>
    <d v="2014-09-10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3-130029"/>
    <x v="0"/>
    <x v="894"/>
    <d v="2013-07-07T00:00:00"/>
    <s v="First Class"/>
    <s v="GT-14755"/>
    <s v="Guy Thornton"/>
    <s v="Consumer"/>
    <s v="United States"/>
    <s v="Los Angeles"/>
    <s v="California"/>
    <n v="90049"/>
    <s v="West"/>
    <s v="OFF-PA-10000552"/>
    <s v="Office Supplies"/>
    <s v="Paper"/>
    <s v="Xerox 200"/>
    <n v="12.96"/>
    <n v="2"/>
    <n v="0"/>
    <n v="6.2208000000000006"/>
  </r>
  <r>
    <n v="3566"/>
    <s v="CA-2013-130029"/>
    <x v="0"/>
    <x v="894"/>
    <d v="2013-07-07T00:00:00"/>
    <s v="First Class"/>
    <s v="GT-14755"/>
    <s v="Guy Thornton"/>
    <s v="Consumer"/>
    <s v="United States"/>
    <s v="Los Angeles"/>
    <s v="California"/>
    <n v="90049"/>
    <s v="West"/>
    <s v="OFF-FA-10001135"/>
    <s v="Office Supplies"/>
    <s v="Fasteners"/>
    <s v="Brites Rubber Bands, 1 1/2 oz. Box"/>
    <n v="3.96"/>
    <n v="2"/>
    <n v="0"/>
    <n v="7.9200000000000159E-2"/>
  </r>
  <r>
    <n v="3567"/>
    <s v="CA-2014-103877"/>
    <x v="3"/>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3-137176"/>
    <x v="0"/>
    <x v="369"/>
    <d v="2013-09-15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4-168109"/>
    <x v="3"/>
    <x v="445"/>
    <d v="2014-07-04T00:00:00"/>
    <s v="Same Day"/>
    <s v="JK-15640"/>
    <s v="Jim Kriz"/>
    <s v="Home Office"/>
    <s v="United States"/>
    <s v="Seattle"/>
    <s v="Washington"/>
    <n v="98105"/>
    <s v="West"/>
    <s v="TEC-AC-10003628"/>
    <s v="Technology"/>
    <s v="Accessories"/>
    <s v="Logitech 910-002974 M325 Wireless Mouse for Web Scrolling"/>
    <n v="59.98"/>
    <n v="2"/>
    <n v="0"/>
    <n v="26.391200000000005"/>
  </r>
  <r>
    <n v="3570"/>
    <s v="CA-2014-168109"/>
    <x v="3"/>
    <x v="445"/>
    <d v="2014-07-04T00:00:00"/>
    <s v="Same Day"/>
    <s v="JK-15640"/>
    <s v="Jim Kriz"/>
    <s v="Home Office"/>
    <s v="United States"/>
    <s v="Seattle"/>
    <s v="Washington"/>
    <n v="98105"/>
    <s v="West"/>
    <s v="TEC-MA-10001148"/>
    <s v="Technology"/>
    <s v="Machines"/>
    <s v="Okidata MB491 Multifunction Printer"/>
    <n v="2395.2000000000003"/>
    <n v="6"/>
    <n v="0.2"/>
    <n v="209.58000000000004"/>
  </r>
  <r>
    <n v="3571"/>
    <s v="CA-2014-168109"/>
    <x v="3"/>
    <x v="445"/>
    <d v="2014-07-04T00:00:00"/>
    <s v="Same Day"/>
    <s v="JK-15640"/>
    <s v="Jim Kriz"/>
    <s v="Home Office"/>
    <s v="United States"/>
    <s v="Seattle"/>
    <s v="Washington"/>
    <n v="98105"/>
    <s v="West"/>
    <s v="TEC-AC-10002049"/>
    <s v="Technology"/>
    <s v="Accessories"/>
    <s v="Plantronics Savi W720 Multi-Device Wireless Headset System"/>
    <n v="1687.8"/>
    <n v="4"/>
    <n v="0"/>
    <n v="742.63200000000006"/>
  </r>
  <r>
    <n v="3572"/>
    <s v="CA-2014-168109"/>
    <x v="3"/>
    <x v="445"/>
    <d v="2014-07-04T00:00:00"/>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4-126081"/>
    <x v="3"/>
    <x v="222"/>
    <d v="2014-07-05T00:00:00"/>
    <s v="Standard Class"/>
    <s v="FC-14335"/>
    <s v="Fred Chung"/>
    <s v="Corporate"/>
    <s v="United States"/>
    <s v="Mesquite"/>
    <s v="Texas"/>
    <n v="75150"/>
    <s v="Central"/>
    <s v="OFF-PA-10003953"/>
    <s v="Office Supplies"/>
    <s v="Paper"/>
    <s v="Xerox 218"/>
    <n v="5.1840000000000011"/>
    <n v="1"/>
    <n v="0.2"/>
    <n v="1.8144"/>
  </r>
  <r>
    <n v="3574"/>
    <s v="CA-2014-117023"/>
    <x v="3"/>
    <x v="783"/>
    <d v="2014-08-13T00:00:00"/>
    <s v="Standard Class"/>
    <s v="JW-15955"/>
    <s v="Joni Wasserman"/>
    <s v="Consumer"/>
    <s v="United States"/>
    <s v="Long Beach"/>
    <s v="New York"/>
    <n v="11561"/>
    <s v="East"/>
    <s v="OFF-AR-10003602"/>
    <s v="Office Supplies"/>
    <s v="Art"/>
    <s v="Quartet Omega Colored Chalk, 12/Pack"/>
    <n v="11.68"/>
    <n v="2"/>
    <n v="0"/>
    <n v="5.4895999999999994"/>
  </r>
  <r>
    <n v="3575"/>
    <s v="CA-2014-117023"/>
    <x v="3"/>
    <x v="783"/>
    <d v="2014-08-13T00:00:00"/>
    <s v="Standard Class"/>
    <s v="JW-15955"/>
    <s v="Joni Wasserman"/>
    <s v="Consumer"/>
    <s v="United States"/>
    <s v="Long Beach"/>
    <s v="New York"/>
    <n v="11561"/>
    <s v="East"/>
    <s v="OFF-AR-10004062"/>
    <s v="Office Supplies"/>
    <s v="Art"/>
    <s v="Staples"/>
    <n v="104.80000000000001"/>
    <n v="10"/>
    <n v="0"/>
    <n v="26.200000000000003"/>
  </r>
  <r>
    <n v="3576"/>
    <s v="CA-2012-143532"/>
    <x v="1"/>
    <x v="531"/>
    <d v="2012-03-24T00:00:00"/>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3-103163"/>
    <x v="0"/>
    <x v="843"/>
    <d v="2013-06-12T00:00:00"/>
    <s v="Standard Class"/>
    <s v="FM-14290"/>
    <s v="Frank Merwin"/>
    <s v="Home Office"/>
    <s v="United States"/>
    <s v="Bakersfield"/>
    <s v="California"/>
    <n v="93309"/>
    <s v="West"/>
    <s v="OFF-BI-10003305"/>
    <s v="Office Supplies"/>
    <s v="Binders"/>
    <s v="Avery Hanging File Binders"/>
    <n v="4.7840000000000007"/>
    <n v="1"/>
    <n v="0.2"/>
    <n v="1.5547999999999997"/>
  </r>
  <r>
    <n v="3578"/>
    <s v="CA-2013-103163"/>
    <x v="0"/>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3-104157"/>
    <x v="0"/>
    <x v="197"/>
    <d v="2013-07-30T00:00:00"/>
    <s v="Standard Class"/>
    <s v="MT-17815"/>
    <s v="Meg Tillman"/>
    <s v="Consumer"/>
    <s v="United States"/>
    <s v="Jackson"/>
    <s v="Mississippi"/>
    <n v="39212"/>
    <s v="South"/>
    <s v="OFF-ST-10000321"/>
    <s v="Office Supplies"/>
    <s v="Storage"/>
    <s v="Akro Stacking Bins"/>
    <n v="7.89"/>
    <n v="1"/>
    <n v="0"/>
    <n v="0.31559999999999899"/>
  </r>
  <r>
    <n v="3580"/>
    <s v="CA-2013-104157"/>
    <x v="0"/>
    <x v="197"/>
    <d v="2013-07-30T00:00:00"/>
    <s v="Standard Class"/>
    <s v="MT-17815"/>
    <s v="Meg Tillman"/>
    <s v="Consumer"/>
    <s v="United States"/>
    <s v="Jackson"/>
    <s v="Mississippi"/>
    <n v="39212"/>
    <s v="South"/>
    <s v="OFF-PA-10004665"/>
    <s v="Office Supplies"/>
    <s v="Paper"/>
    <s v="Advantus Motivational Note Cards"/>
    <n v="65.5"/>
    <n v="5"/>
    <n v="0"/>
    <n v="32.094999999999999"/>
  </r>
  <r>
    <n v="3581"/>
    <s v="CA-2013-104157"/>
    <x v="0"/>
    <x v="197"/>
    <d v="2013-07-30T00:00:00"/>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4-117807"/>
    <x v="3"/>
    <x v="172"/>
    <d v="2014-10-08T00:00:00"/>
    <s v="Standard Class"/>
    <s v="DK-13090"/>
    <s v="Dave Kipp"/>
    <s v="Consumer"/>
    <s v="United States"/>
    <s v="Fremont"/>
    <s v="Nebraska"/>
    <n v="68025"/>
    <s v="Central"/>
    <s v="OFF-PA-10000994"/>
    <s v="Office Supplies"/>
    <s v="Paper"/>
    <s v="Xerox 1915"/>
    <n v="104.85"/>
    <n v="1"/>
    <n v="0"/>
    <n v="50.327999999999996"/>
  </r>
  <r>
    <n v="3583"/>
    <s v="CA-2012-121650"/>
    <x v="1"/>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2-121650"/>
    <x v="1"/>
    <x v="895"/>
    <d v="2012-12-16T00:00:00"/>
    <s v="Standard Class"/>
    <s v="KD-16495"/>
    <s v="Keith Dawkins"/>
    <s v="Corporate"/>
    <s v="United States"/>
    <s v="Jackson"/>
    <s v="Michigan"/>
    <n v="49201"/>
    <s v="Central"/>
    <s v="FUR-TA-10003569"/>
    <s v="Furniture"/>
    <s v="Tables"/>
    <s v="Bretford CR8500 Series Meeting Room Furniture"/>
    <n v="801.96"/>
    <n v="2"/>
    <n v="0"/>
    <n v="200.49"/>
  </r>
  <r>
    <n v="3585"/>
    <s v="CA-2012-121650"/>
    <x v="1"/>
    <x v="895"/>
    <d v="2012-12-16T00:00:00"/>
    <s v="Standard Class"/>
    <s v="KD-16495"/>
    <s v="Keith Dawkins"/>
    <s v="Corporate"/>
    <s v="United States"/>
    <s v="Jackson"/>
    <s v="Michigan"/>
    <n v="49201"/>
    <s v="Central"/>
    <s v="FUR-CH-10004289"/>
    <s v="Furniture"/>
    <s v="Chairs"/>
    <s v="Global Super Steno Chair"/>
    <n v="191.96"/>
    <n v="2"/>
    <n v="0"/>
    <n v="32.633199999999988"/>
  </r>
  <r>
    <n v="3586"/>
    <s v="CA-2012-121650"/>
    <x v="1"/>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4-161823"/>
    <x v="3"/>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4-121839"/>
    <x v="3"/>
    <x v="241"/>
    <d v="2014-09-29T00:00:00"/>
    <s v="Standard Class"/>
    <s v="MH-18115"/>
    <s v="Mick Hernandez"/>
    <s v="Home Office"/>
    <s v="United States"/>
    <s v="Lancaster"/>
    <s v="Ohio"/>
    <n v="43130"/>
    <s v="East"/>
    <s v="TEC-PH-10002885"/>
    <s v="Technology"/>
    <s v="Phones"/>
    <s v="Apple iPhone 5"/>
    <n v="1169.694"/>
    <n v="3"/>
    <n v="0.4"/>
    <n v="-253.43369999999993"/>
  </r>
  <r>
    <n v="3589"/>
    <s v="CA-2014-158729"/>
    <x v="3"/>
    <x v="484"/>
    <d v="2014-12-22T00:00:00"/>
    <s v="First Class"/>
    <s v="AC-10450"/>
    <s v="Amy Cox"/>
    <s v="Consumer"/>
    <s v="United States"/>
    <s v="Lafayette"/>
    <s v="Louisiana"/>
    <n v="70506"/>
    <s v="South"/>
    <s v="OFF-SU-10002881"/>
    <s v="Office Supplies"/>
    <s v="Supplies"/>
    <s v="Martin Yale Chadless Opener Electric Letter Opener"/>
    <n v="1665.62"/>
    <n v="2"/>
    <n v="0"/>
    <n v="33.312400000000025"/>
  </r>
  <r>
    <n v="3590"/>
    <s v="CA-2014-146535"/>
    <x v="3"/>
    <x v="221"/>
    <d v="2014-12-01T00:00:00"/>
    <s v="Standard Class"/>
    <s v="FM-14290"/>
    <s v="Frank Merwin"/>
    <s v="Home Office"/>
    <s v="United States"/>
    <s v="Richmond"/>
    <s v="Kentucky"/>
    <n v="40475"/>
    <s v="South"/>
    <s v="OFF-BI-10000546"/>
    <s v="Office Supplies"/>
    <s v="Binders"/>
    <s v="Avery Durable Binders"/>
    <n v="2.88"/>
    <n v="1"/>
    <n v="0"/>
    <n v="1.4112"/>
  </r>
  <r>
    <n v="3591"/>
    <s v="CA-2014-146535"/>
    <x v="3"/>
    <x v="221"/>
    <d v="2014-12-01T00:00:00"/>
    <s v="Standard Class"/>
    <s v="FM-14290"/>
    <s v="Frank Merwin"/>
    <s v="Home Office"/>
    <s v="United States"/>
    <s v="Richmond"/>
    <s v="Kentucky"/>
    <n v="40475"/>
    <s v="South"/>
    <s v="OFF-ST-10001526"/>
    <s v="Office Supplies"/>
    <s v="Storage"/>
    <s v="Iceberg Mobile Mega Data/Printer Cart "/>
    <n v="1443.96"/>
    <n v="12"/>
    <n v="0"/>
    <n v="375.42959999999994"/>
  </r>
  <r>
    <n v="3592"/>
    <s v="CA-2011-154186"/>
    <x v="2"/>
    <x v="736"/>
    <d v="2011-12-15T00:00:00"/>
    <s v="Second Class"/>
    <s v="RA-19285"/>
    <s v="Ralph Arnett"/>
    <s v="Consumer"/>
    <s v="United States"/>
    <s v="Houston"/>
    <s v="Texas"/>
    <n v="77070"/>
    <s v="Central"/>
    <s v="OFF-SU-10001574"/>
    <s v="Office Supplies"/>
    <s v="Supplies"/>
    <s v="Acme Value Line Scissors"/>
    <n v="2.92"/>
    <n v="1"/>
    <n v="0.2"/>
    <n v="0.36499999999999977"/>
  </r>
  <r>
    <n v="3593"/>
    <s v="CA-2013-108434"/>
    <x v="0"/>
    <x v="5"/>
    <d v="2013-12-08T00:00:00"/>
    <s v="Second Class"/>
    <s v="JG-15160"/>
    <s v="James Galang"/>
    <s v="Consumer"/>
    <s v="United States"/>
    <s v="New York City"/>
    <s v="New York"/>
    <n v="10024"/>
    <s v="East"/>
    <s v="OFF-ST-10002615"/>
    <s v="Office Supplies"/>
    <s v="Storage"/>
    <s v="Dual Level, Single-Width Filing Carts"/>
    <n v="465.18"/>
    <n v="3"/>
    <n v="0"/>
    <n v="120.94680000000001"/>
  </r>
  <r>
    <n v="3594"/>
    <s v="CA-2013-164154"/>
    <x v="0"/>
    <x v="108"/>
    <d v="2013-09-18T00:00:00"/>
    <s v="Standard Class"/>
    <s v="NZ-18565"/>
    <s v="Nick Zandusky"/>
    <s v="Home Office"/>
    <s v="United States"/>
    <s v="Toledo"/>
    <s v="Ohio"/>
    <n v="43615"/>
    <s v="East"/>
    <s v="OFF-BI-10001658"/>
    <s v="Office Supplies"/>
    <s v="Binders"/>
    <s v="GBC Standard Therm-A-Bind Covers"/>
    <n v="22.428000000000004"/>
    <n v="3"/>
    <n v="0.7"/>
    <n v="-17.942399999999992"/>
  </r>
  <r>
    <n v="3595"/>
    <s v="CA-2013-164154"/>
    <x v="0"/>
    <x v="108"/>
    <d v="2013-09-18T00:00:00"/>
    <s v="Standard Class"/>
    <s v="NZ-18565"/>
    <s v="Nick Zandusky"/>
    <s v="Home Office"/>
    <s v="United States"/>
    <s v="Toledo"/>
    <s v="Ohio"/>
    <n v="43615"/>
    <s v="East"/>
    <s v="OFF-ST-10002562"/>
    <s v="Office Supplies"/>
    <s v="Storage"/>
    <s v="Staples"/>
    <n v="37.52000000000001"/>
    <n v="5"/>
    <n v="0.2"/>
    <n v="3.7519999999999989"/>
  </r>
  <r>
    <n v="3596"/>
    <s v="CA-2014-148012"/>
    <x v="3"/>
    <x v="34"/>
    <d v="2014-12-16T00:00:00"/>
    <s v="Standard Class"/>
    <s v="KM-16225"/>
    <s v="Kalyca Meade"/>
    <s v="Corporate"/>
    <s v="United States"/>
    <s v="Philadelphia"/>
    <s v="Pennsylvania"/>
    <n v="19143"/>
    <s v="East"/>
    <s v="OFF-AR-10004757"/>
    <s v="Office Supplies"/>
    <s v="Art"/>
    <s v="Crayola Colored Pencils"/>
    <n v="2.6240000000000001"/>
    <n v="1"/>
    <n v="0.2"/>
    <n v="0.42639999999999978"/>
  </r>
  <r>
    <n v="3597"/>
    <s v="CA-2011-102869"/>
    <x v="2"/>
    <x v="340"/>
    <d v="2011-09-14T00:00:00"/>
    <s v="Second Class"/>
    <s v="LC-17140"/>
    <s v="Logan Currie"/>
    <s v="Consumer"/>
    <s v="United States"/>
    <s v="Philadelphia"/>
    <s v="Pennsylvania"/>
    <n v="19140"/>
    <s v="East"/>
    <s v="OFF-PA-10000788"/>
    <s v="Office Supplies"/>
    <s v="Paper"/>
    <s v="Xerox 210"/>
    <n v="15.552000000000003"/>
    <n v="3"/>
    <n v="0.2"/>
    <n v="5.4432"/>
  </r>
  <r>
    <n v="3598"/>
    <s v="CA-2011-102869"/>
    <x v="2"/>
    <x v="340"/>
    <d v="2011-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1-102869"/>
    <x v="2"/>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1-102869"/>
    <x v="2"/>
    <x v="340"/>
    <d v="2011-09-14T00:00:00"/>
    <s v="Second Class"/>
    <s v="LC-17140"/>
    <s v="Logan Currie"/>
    <s v="Consumer"/>
    <s v="United States"/>
    <s v="Philadelphia"/>
    <s v="Pennsylvania"/>
    <n v="19140"/>
    <s v="East"/>
    <s v="TEC-PH-10002549"/>
    <s v="Technology"/>
    <s v="Phones"/>
    <s v="Polycom SoundPoint IP 450 VoIP phone"/>
    <n v="135.51599999999999"/>
    <n v="1"/>
    <n v="0.4"/>
    <n v="-31.620400000000004"/>
  </r>
  <r>
    <n v="3601"/>
    <s v="CA-2014-138310"/>
    <x v="3"/>
    <x v="335"/>
    <d v="2014-07-01T00:00:00"/>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1-159835"/>
    <x v="2"/>
    <x v="664"/>
    <d v="2011-11-24T00:00:00"/>
    <s v="Standard Class"/>
    <s v="RB-19330"/>
    <s v="Randy Bradley"/>
    <s v="Consumer"/>
    <s v="United States"/>
    <s v="Philadelphia"/>
    <s v="Pennsylvania"/>
    <n v="19143"/>
    <s v="East"/>
    <s v="OFF-PA-10002137"/>
    <s v="Office Supplies"/>
    <s v="Paper"/>
    <s v="Southworth 100% Résumé Paper, 24lb."/>
    <n v="12.448"/>
    <n v="2"/>
    <n v="0.2"/>
    <n v="3.8899999999999988"/>
  </r>
  <r>
    <n v="3603"/>
    <s v="CA-2011-159835"/>
    <x v="2"/>
    <x v="664"/>
    <d v="2011-11-24T00:00:00"/>
    <s v="Standard Class"/>
    <s v="RB-19330"/>
    <s v="Randy Bradley"/>
    <s v="Consumer"/>
    <s v="United States"/>
    <s v="Philadelphia"/>
    <s v="Pennsylvania"/>
    <n v="19143"/>
    <s v="East"/>
    <s v="FUR-CH-10004997"/>
    <s v="Furniture"/>
    <s v="Chairs"/>
    <s v="Hon Every-Day Series Multi-Task Chairs"/>
    <n v="657.93"/>
    <n v="5"/>
    <n v="0.3"/>
    <n v="-93.989999999999952"/>
  </r>
  <r>
    <n v="3604"/>
    <s v="CA-2014-112956"/>
    <x v="3"/>
    <x v="170"/>
    <d v="2014-08-28T00:00:00"/>
    <s v="Standard Class"/>
    <s v="TH-21550"/>
    <s v="Tracy Hopkins"/>
    <s v="Home Office"/>
    <s v="United States"/>
    <s v="Columbia"/>
    <s v="Maryland"/>
    <n v="21044"/>
    <s v="East"/>
    <s v="OFF-PA-10000357"/>
    <s v="Office Supplies"/>
    <s v="Paper"/>
    <s v="Xerox 1888"/>
    <n v="277.39999999999998"/>
    <n v="5"/>
    <n v="0"/>
    <n v="133.15199999999999"/>
  </r>
  <r>
    <n v="3605"/>
    <s v="CA-2014-112956"/>
    <x v="3"/>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4-112956"/>
    <x v="3"/>
    <x v="170"/>
    <d v="2014-08-28T00:00:00"/>
    <s v="Standard Class"/>
    <s v="TH-21550"/>
    <s v="Tracy Hopkins"/>
    <s v="Home Office"/>
    <s v="United States"/>
    <s v="Columbia"/>
    <s v="Maryland"/>
    <n v="21044"/>
    <s v="East"/>
    <s v="FUR-FU-10004960"/>
    <s v="Furniture"/>
    <s v="Furnishings"/>
    <s v="Seth Thomas 12&quot; Clock w/ Goldtone Case"/>
    <n v="91.92"/>
    <n v="4"/>
    <n v="0"/>
    <n v="31.252800000000001"/>
  </r>
  <r>
    <n v="3607"/>
    <s v="CA-2013-119683"/>
    <x v="0"/>
    <x v="299"/>
    <d v="2013-03-17T00:00:00"/>
    <s v="Second Class"/>
    <s v="CK-12595"/>
    <s v="Clytie Kelty"/>
    <s v="Consumer"/>
    <s v="United States"/>
    <s v="New York City"/>
    <s v="New York"/>
    <n v="10024"/>
    <s v="East"/>
    <s v="OFF-EN-10001099"/>
    <s v="Office Supplies"/>
    <s v="Envelopes"/>
    <s v="Staples"/>
    <n v="29.339999999999996"/>
    <n v="3"/>
    <n v="0"/>
    <n v="13.496399999999998"/>
  </r>
  <r>
    <n v="3608"/>
    <s v="CA-2011-163559"/>
    <x v="2"/>
    <x v="865"/>
    <d v="2011-09-28T00:00:00"/>
    <s v="Second Class"/>
    <s v="ST-20530"/>
    <s v="Shui Tom"/>
    <s v="Consumer"/>
    <s v="United States"/>
    <s v="New York City"/>
    <s v="New York"/>
    <n v="10035"/>
    <s v="East"/>
    <s v="OFF-BI-10002026"/>
    <s v="Office Supplies"/>
    <s v="Binders"/>
    <s v="Avery Arch Ring Binders"/>
    <n v="139.44"/>
    <n v="3"/>
    <n v="0.2"/>
    <n v="47.060999999999993"/>
  </r>
  <r>
    <n v="3609"/>
    <s v="CA-2011-140228"/>
    <x v="2"/>
    <x v="582"/>
    <d v="2011-05-03T00:00:00"/>
    <s v="Standard Class"/>
    <s v="GB-14530"/>
    <s v="George Bell"/>
    <s v="Corporate"/>
    <s v="United States"/>
    <s v="Newark"/>
    <s v="Ohio"/>
    <n v="43055"/>
    <s v="East"/>
    <s v="OFF-LA-10001613"/>
    <s v="Office Supplies"/>
    <s v="Labels"/>
    <s v="Avery File Folder Labels"/>
    <n v="6.911999999999999"/>
    <n v="3"/>
    <n v="0.2"/>
    <n v="2.5056000000000003"/>
  </r>
  <r>
    <n v="3610"/>
    <s v="CA-2011-140228"/>
    <x v="2"/>
    <x v="582"/>
    <d v="2011-05-03T00:00:00"/>
    <s v="Standard Class"/>
    <s v="GB-14530"/>
    <s v="George Bell"/>
    <s v="Corporate"/>
    <s v="United States"/>
    <s v="Newark"/>
    <s v="Ohio"/>
    <n v="43055"/>
    <s v="East"/>
    <s v="OFF-ST-10002214"/>
    <s v="Office Supplies"/>
    <s v="Storage"/>
    <s v="X-Rack File for Hanging Folders"/>
    <n v="27.096"/>
    <n v="3"/>
    <n v="0.2"/>
    <n v="2.0321999999999987"/>
  </r>
  <r>
    <n v="3611"/>
    <s v="CA-2011-140228"/>
    <x v="2"/>
    <x v="582"/>
    <d v="2011-05-03T00:00:00"/>
    <s v="Standard Class"/>
    <s v="GB-14530"/>
    <s v="George Bell"/>
    <s v="Corporate"/>
    <s v="United States"/>
    <s v="Newark"/>
    <s v="Ohio"/>
    <n v="43055"/>
    <s v="East"/>
    <s v="OFF-ST-10001128"/>
    <s v="Office Supplies"/>
    <s v="Storage"/>
    <s v="Carina Mini System Audio Rack, Model AR050B"/>
    <n v="177.56800000000001"/>
    <n v="2"/>
    <n v="0.2"/>
    <n v="-37.733199999999989"/>
  </r>
  <r>
    <n v="3612"/>
    <s v="US-2013-131674"/>
    <x v="0"/>
    <x v="896"/>
    <d v="2013-12-02T00:00:00"/>
    <s v="Second Class"/>
    <s v="NC-18535"/>
    <s v="Nick Crebassa"/>
    <s v="Corporate"/>
    <s v="United States"/>
    <s v="Dallas"/>
    <s v="Texas"/>
    <n v="75217"/>
    <s v="Central"/>
    <s v="TEC-AC-10004864"/>
    <s v="Technology"/>
    <s v="Accessories"/>
    <s v="Memorex Micro Travel Drive 32 GB"/>
    <n v="58.415999999999997"/>
    <n v="2"/>
    <n v="0.2"/>
    <n v="16.794600000000003"/>
  </r>
  <r>
    <n v="3613"/>
    <s v="CA-2012-110093"/>
    <x v="1"/>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2-110093"/>
    <x v="1"/>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4-112529"/>
    <x v="3"/>
    <x v="123"/>
    <d v="2014-11-22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4-112529"/>
    <x v="3"/>
    <x v="123"/>
    <d v="2014-11-22T00:00:00"/>
    <s v="First Class"/>
    <s v="SC-20770"/>
    <s v="Stewart Carmichael"/>
    <s v="Corporate"/>
    <s v="United States"/>
    <s v="San Antonio"/>
    <s v="Texas"/>
    <n v="78207"/>
    <s v="Central"/>
    <s v="OFF-AR-10001915"/>
    <s v="Office Supplies"/>
    <s v="Art"/>
    <s v="Peel-Off China Markers"/>
    <n v="31.776"/>
    <n v="4"/>
    <n v="0.2"/>
    <n v="8.7384000000000022"/>
  </r>
  <r>
    <n v="3617"/>
    <s v="CA-2013-154536"/>
    <x v="0"/>
    <x v="64"/>
    <d v="2013-09-10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4-141929"/>
    <x v="3"/>
    <x v="507"/>
    <d v="2014-09-09T00:00:00"/>
    <s v="Standard Class"/>
    <s v="RA-19285"/>
    <s v="Ralph Arnett"/>
    <s v="Consumer"/>
    <s v="United States"/>
    <s v="Los Angeles"/>
    <s v="California"/>
    <n v="90004"/>
    <s v="West"/>
    <s v="OFF-BI-10004632"/>
    <s v="Office Supplies"/>
    <s v="Binders"/>
    <s v="Ibico Hi-Tech Manual Binding System"/>
    <n v="487.98400000000004"/>
    <n v="2"/>
    <n v="0.2"/>
    <n v="152.49499999999998"/>
  </r>
  <r>
    <n v="3619"/>
    <s v="CA-2014-141929"/>
    <x v="3"/>
    <x v="507"/>
    <d v="2014-09-09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4-141929"/>
    <x v="3"/>
    <x v="507"/>
    <d v="2014-09-09T00:00:00"/>
    <s v="Standard Class"/>
    <s v="RA-19285"/>
    <s v="Ralph Arnett"/>
    <s v="Consumer"/>
    <s v="United States"/>
    <s v="Los Angeles"/>
    <s v="California"/>
    <n v="90004"/>
    <s v="West"/>
    <s v="OFF-ST-10002974"/>
    <s v="Office Supplies"/>
    <s v="Storage"/>
    <s v="Trav-L-File Heavy-Duty Shuttle II, Black"/>
    <n v="217.85"/>
    <n v="5"/>
    <n v="0"/>
    <n v="65.35499999999999"/>
  </r>
  <r>
    <n v="3621"/>
    <s v="CA-2013-109743"/>
    <x v="0"/>
    <x v="897"/>
    <d v="2013-09-30T00:00:00"/>
    <s v="Standard Class"/>
    <s v="SH-19975"/>
    <s v="Sally Hughsby"/>
    <s v="Corporate"/>
    <s v="United States"/>
    <s v="Smyrna"/>
    <s v="Tennessee"/>
    <n v="37167"/>
    <s v="South"/>
    <s v="OFF-AR-10003727"/>
    <s v="Office Supplies"/>
    <s v="Art"/>
    <s v="Berol Giant Pencil Sharpener"/>
    <n v="40.775999999999996"/>
    <n v="3"/>
    <n v="0.2"/>
    <n v="4.5872999999999937"/>
  </r>
  <r>
    <n v="3622"/>
    <s v="CA-2013-109743"/>
    <x v="0"/>
    <x v="897"/>
    <d v="2013-09-30T00:00:00"/>
    <s v="Standard Class"/>
    <s v="SH-19975"/>
    <s v="Sally Hughsby"/>
    <s v="Corporate"/>
    <s v="United States"/>
    <s v="Smyrna"/>
    <s v="Tennessee"/>
    <n v="37167"/>
    <s v="South"/>
    <s v="TEC-PH-10004071"/>
    <s v="Technology"/>
    <s v="Phones"/>
    <s v="PayAnywhere Card Reader"/>
    <n v="63.936000000000007"/>
    <n v="8"/>
    <n v="0.2"/>
    <n v="5.5944000000000003"/>
  </r>
  <r>
    <n v="3623"/>
    <s v="CA-2011-159184"/>
    <x v="2"/>
    <x v="80"/>
    <d v="2011-09-19T00:00:00"/>
    <s v="Standard Class"/>
    <s v="JC-15775"/>
    <s v="John Castell"/>
    <s v="Consumer"/>
    <s v="United States"/>
    <s v="Macon"/>
    <s v="Georgia"/>
    <n v="31204"/>
    <s v="South"/>
    <s v="FUR-FU-10002878"/>
    <s v="Furniture"/>
    <s v="Furnishings"/>
    <s v="Seth Thomas 14&quot; Day/Date Wall Clock"/>
    <n v="142.4"/>
    <n v="5"/>
    <n v="0"/>
    <n v="52.688000000000002"/>
  </r>
  <r>
    <n v="3624"/>
    <s v="CA-2011-159184"/>
    <x v="2"/>
    <x v="80"/>
    <d v="2011-09-19T00:00:00"/>
    <s v="Standard Class"/>
    <s v="JC-15775"/>
    <s v="John Castell"/>
    <s v="Consumer"/>
    <s v="United States"/>
    <s v="Macon"/>
    <s v="Georgia"/>
    <n v="31204"/>
    <s v="South"/>
    <s v="OFF-BI-10001890"/>
    <s v="Office Supplies"/>
    <s v="Binders"/>
    <s v="Avery Poly Binder Pockets"/>
    <n v="7.16"/>
    <n v="2"/>
    <n v="0"/>
    <n v="3.4367999999999999"/>
  </r>
  <r>
    <n v="3625"/>
    <s v="CA-2014-113530"/>
    <x v="3"/>
    <x v="24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4-113530"/>
    <x v="3"/>
    <x v="240"/>
    <d v="2014-05-22T00:00:00"/>
    <s v="Second Class"/>
    <s v="BC-11125"/>
    <s v="Becky Castell"/>
    <s v="Home Office"/>
    <s v="United States"/>
    <s v="San Francisco"/>
    <s v="California"/>
    <n v="94109"/>
    <s v="West"/>
    <s v="OFF-AR-10001315"/>
    <s v="Office Supplies"/>
    <s v="Art"/>
    <s v="Newell 310"/>
    <n v="3.52"/>
    <n v="2"/>
    <n v="0"/>
    <n v="1.0207999999999999"/>
  </r>
  <r>
    <n v="3627"/>
    <s v="CA-2014-113530"/>
    <x v="3"/>
    <x v="240"/>
    <d v="2014-05-22T00:00:00"/>
    <s v="Second Class"/>
    <s v="BC-11125"/>
    <s v="Becky Castell"/>
    <s v="Home Office"/>
    <s v="United States"/>
    <s v="San Francisco"/>
    <s v="California"/>
    <n v="94109"/>
    <s v="West"/>
    <s v="OFF-AR-10000122"/>
    <s v="Office Supplies"/>
    <s v="Art"/>
    <s v="Newell 314"/>
    <n v="5.58"/>
    <n v="1"/>
    <n v="0"/>
    <n v="1.3949999999999996"/>
  </r>
  <r>
    <n v="3628"/>
    <s v="CA-2014-113530"/>
    <x v="3"/>
    <x v="240"/>
    <d v="2014-05-22T00:00:00"/>
    <s v="Second Class"/>
    <s v="BC-11125"/>
    <s v="Becky Castell"/>
    <s v="Home Office"/>
    <s v="United States"/>
    <s v="San Francisco"/>
    <s v="California"/>
    <n v="94109"/>
    <s v="West"/>
    <s v="TEC-AC-10001465"/>
    <s v="Technology"/>
    <s v="Accessories"/>
    <s v="SanDisk Cruzer 64 GB USB Flash Drive"/>
    <n v="36.32"/>
    <n v="1"/>
    <n v="0"/>
    <n v="10.895999999999997"/>
  </r>
  <r>
    <n v="3629"/>
    <s v="CA-2011-169726"/>
    <x v="2"/>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4-155957"/>
    <x v="3"/>
    <x v="200"/>
    <d v="2014-12-01T00:00:00"/>
    <s v="Standard Class"/>
    <s v="CC-12610"/>
    <s v="Corey Catlett"/>
    <s v="Corporate"/>
    <s v="United States"/>
    <s v="Columbus"/>
    <s v="Ohio"/>
    <n v="43229"/>
    <s v="East"/>
    <s v="OFF-AP-10002082"/>
    <s v="Office Supplies"/>
    <s v="Appliances"/>
    <s v="Holmes HEPA Air Purifier"/>
    <n v="52.272000000000006"/>
    <n v="3"/>
    <n v="0.2"/>
    <n v="9.8009999999999984"/>
  </r>
  <r>
    <n v="3631"/>
    <s v="CA-2014-155957"/>
    <x v="3"/>
    <x v="200"/>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4-132178"/>
    <x v="3"/>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4-132178"/>
    <x v="3"/>
    <x v="898"/>
    <d v="2014-05-09T00:00:00"/>
    <s v="Second Class"/>
    <s v="DB-12970"/>
    <s v="Darren Budd"/>
    <s v="Corporate"/>
    <s v="United States"/>
    <s v="Los Angeles"/>
    <s v="California"/>
    <n v="90004"/>
    <s v="West"/>
    <s v="OFF-ST-10000025"/>
    <s v="Office Supplies"/>
    <s v="Storage"/>
    <s v="Fellowes Stor/Drawer Steel Plus Storage Drawers"/>
    <n v="763.44"/>
    <n v="8"/>
    <n v="0"/>
    <n v="45.80639999999994"/>
  </r>
  <r>
    <n v="3634"/>
    <s v="CA-2013-145177"/>
    <x v="0"/>
    <x v="338"/>
    <d v="2013-11-15T00:00:00"/>
    <s v="Standard Class"/>
    <s v="PP-18955"/>
    <s v="Paul Prost"/>
    <s v="Home Office"/>
    <s v="United States"/>
    <s v="Springfield"/>
    <s v="Ohio"/>
    <n v="45503"/>
    <s v="East"/>
    <s v="OFF-LA-10001613"/>
    <s v="Office Supplies"/>
    <s v="Labels"/>
    <s v="Avery File Folder Labels"/>
    <n v="9.2159999999999993"/>
    <n v="4"/>
    <n v="0.2"/>
    <n v="3.3408000000000002"/>
  </r>
  <r>
    <n v="3635"/>
    <s v="CA-2013-145177"/>
    <x v="0"/>
    <x v="338"/>
    <d v="2013-11-15T00:00:00"/>
    <s v="Standard Class"/>
    <s v="PP-18955"/>
    <s v="Paul Prost"/>
    <s v="Home Office"/>
    <s v="United States"/>
    <s v="Springfield"/>
    <s v="Ohio"/>
    <n v="45503"/>
    <s v="East"/>
    <s v="TEC-PH-10000376"/>
    <s v="Technology"/>
    <s v="Phones"/>
    <s v="Square Credit Card Reader"/>
    <n v="41.957999999999998"/>
    <n v="7"/>
    <n v="0.4"/>
    <n v="-9.7901999999999987"/>
  </r>
  <r>
    <n v="3636"/>
    <s v="CA-2013-145177"/>
    <x v="0"/>
    <x v="338"/>
    <d v="2013-11-15T00:00:00"/>
    <s v="Standard Class"/>
    <s v="PP-18955"/>
    <s v="Paul Prost"/>
    <s v="Home Office"/>
    <s v="United States"/>
    <s v="Springfield"/>
    <s v="Ohio"/>
    <n v="45503"/>
    <s v="East"/>
    <s v="OFF-PA-10004039"/>
    <s v="Office Supplies"/>
    <s v="Paper"/>
    <s v="Xerox 1882"/>
    <n v="89.567999999999998"/>
    <n v="2"/>
    <n v="0.2"/>
    <n v="32.468400000000003"/>
  </r>
  <r>
    <n v="3637"/>
    <s v="CA-2013-145177"/>
    <x v="0"/>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3-145177"/>
    <x v="0"/>
    <x v="338"/>
    <d v="2013-11-15T00:00:00"/>
    <s v="Standard Class"/>
    <s v="PP-18955"/>
    <s v="Paul Prost"/>
    <s v="Home Office"/>
    <s v="United States"/>
    <s v="Springfield"/>
    <s v="Ohio"/>
    <n v="45503"/>
    <s v="East"/>
    <s v="FUR-FU-10000758"/>
    <s v="Furniture"/>
    <s v="Furnishings"/>
    <s v="DAX Natural Wood-Tone Poster Frame"/>
    <n v="148.28800000000001"/>
    <n v="7"/>
    <n v="0.2"/>
    <n v="29.657599999999988"/>
  </r>
  <r>
    <n v="3640"/>
    <s v="CA-2013-145177"/>
    <x v="0"/>
    <x v="338"/>
    <d v="2013-11-15T00:00:00"/>
    <s v="Standard Class"/>
    <s v="PP-18955"/>
    <s v="Paul Prost"/>
    <s v="Home Office"/>
    <s v="United States"/>
    <s v="Springfield"/>
    <s v="Ohio"/>
    <n v="45503"/>
    <s v="East"/>
    <s v="OFF-PA-10000682"/>
    <s v="Office Supplies"/>
    <s v="Paper"/>
    <s v="Xerox 1924"/>
    <n v="4.6240000000000006"/>
    <n v="1"/>
    <n v="0.2"/>
    <n v="1.6762000000000001"/>
  </r>
  <r>
    <n v="3641"/>
    <s v="CA-2013-145177"/>
    <x v="0"/>
    <x v="338"/>
    <d v="2013-11-15T00:00:00"/>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3-145177"/>
    <x v="0"/>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1-156594"/>
    <x v="2"/>
    <x v="414"/>
    <d v="2011-12-23T00:00:00"/>
    <s v="Second Class"/>
    <s v="MC-17845"/>
    <s v="Michael Chen"/>
    <s v="Consumer"/>
    <s v="United States"/>
    <s v="Los Angeles"/>
    <s v="California"/>
    <n v="90008"/>
    <s v="West"/>
    <s v="OFF-BI-10004632"/>
    <s v="Office Supplies"/>
    <s v="Binders"/>
    <s v="Ibico Hi-Tech Manual Binding System"/>
    <n v="487.98400000000004"/>
    <n v="2"/>
    <n v="0.2"/>
    <n v="152.49499999999998"/>
  </r>
  <r>
    <n v="3644"/>
    <s v="CA-2011-156594"/>
    <x v="2"/>
    <x v="414"/>
    <d v="2011-12-23T00:00:00"/>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1-156594"/>
    <x v="2"/>
    <x v="414"/>
    <d v="2011-12-23T00:00:00"/>
    <s v="Second Class"/>
    <s v="MC-17845"/>
    <s v="Michael Chen"/>
    <s v="Consumer"/>
    <s v="United States"/>
    <s v="Los Angeles"/>
    <s v="California"/>
    <n v="90008"/>
    <s v="West"/>
    <s v="OFF-AR-10004269"/>
    <s v="Office Supplies"/>
    <s v="Art"/>
    <s v="Newell 31"/>
    <n v="4.13"/>
    <n v="1"/>
    <n v="0"/>
    <n v="1.1564000000000001"/>
  </r>
  <r>
    <n v="3646"/>
    <s v="CA-2011-156594"/>
    <x v="2"/>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1-146528"/>
    <x v="2"/>
    <x v="739"/>
    <d v="2011-07-27T00:00:00"/>
    <s v="Second Class"/>
    <s v="VF-21715"/>
    <s v="Vicky Freymann"/>
    <s v="Home Office"/>
    <s v="United States"/>
    <s v="Los Angeles"/>
    <s v="California"/>
    <n v="90045"/>
    <s v="West"/>
    <s v="OFF-PA-10002195"/>
    <s v="Office Supplies"/>
    <s v="Paper"/>
    <s v="Xerox 1966"/>
    <n v="6.48"/>
    <n v="1"/>
    <n v="0"/>
    <n v="3.1752000000000002"/>
  </r>
  <r>
    <n v="3648"/>
    <s v="CA-2011-146528"/>
    <x v="2"/>
    <x v="739"/>
    <d v="2011-07-27T00:00:00"/>
    <s v="Second Class"/>
    <s v="VF-21715"/>
    <s v="Vicky Freymann"/>
    <s v="Home Office"/>
    <s v="United States"/>
    <s v="Los Angeles"/>
    <s v="California"/>
    <n v="90045"/>
    <s v="West"/>
    <s v="OFF-SU-10002522"/>
    <s v="Office Supplies"/>
    <s v="Supplies"/>
    <s v="Acme Kleen Earth Office Shears"/>
    <n v="15.52"/>
    <n v="4"/>
    <n v="0"/>
    <n v="4.5007999999999981"/>
  </r>
  <r>
    <n v="3649"/>
    <s v="CA-2012-168459"/>
    <x v="1"/>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2-168459"/>
    <x v="1"/>
    <x v="6"/>
    <d v="2012-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4-109960"/>
    <x v="3"/>
    <x v="34"/>
    <d v="2014-12-12T00:00:00"/>
    <s v="Second Class"/>
    <s v="DB-13210"/>
    <s v="Dean Braden"/>
    <s v="Consumer"/>
    <s v="United States"/>
    <s v="Detroit"/>
    <s v="Michigan"/>
    <n v="48234"/>
    <s v="Central"/>
    <s v="TEC-AC-10004859"/>
    <s v="Technology"/>
    <s v="Accessories"/>
    <s v="Maxell Pro 80 Minute CD-R, 10/Pack"/>
    <n v="104.88"/>
    <n v="6"/>
    <n v="0"/>
    <n v="41.952000000000005"/>
  </r>
  <r>
    <n v="3652"/>
    <s v="CA-2014-109960"/>
    <x v="3"/>
    <x v="34"/>
    <d v="2014-12-12T00:00:00"/>
    <s v="Second Class"/>
    <s v="DB-13210"/>
    <s v="Dean Braden"/>
    <s v="Consumer"/>
    <s v="United States"/>
    <s v="Detroit"/>
    <s v="Michigan"/>
    <n v="48234"/>
    <s v="Central"/>
    <s v="OFF-AR-10001860"/>
    <s v="Office Supplies"/>
    <s v="Art"/>
    <s v="BIC Liqua Brite Liner"/>
    <n v="34.700000000000003"/>
    <n v="5"/>
    <n v="0"/>
    <n v="12.492000000000001"/>
  </r>
  <r>
    <n v="3653"/>
    <s v="CA-2014-109960"/>
    <x v="3"/>
    <x v="34"/>
    <d v="2014-12-12T00:00:00"/>
    <s v="Second Class"/>
    <s v="DB-13210"/>
    <s v="Dean Braden"/>
    <s v="Consumer"/>
    <s v="United States"/>
    <s v="Detroit"/>
    <s v="Michigan"/>
    <n v="48234"/>
    <s v="Central"/>
    <s v="OFF-BI-10001636"/>
    <s v="Office Supplies"/>
    <s v="Binders"/>
    <s v="Ibico Plastic and Wire Spiral Binding Combs"/>
    <n v="33.72"/>
    <n v="4"/>
    <n v="0"/>
    <n v="15.511199999999999"/>
  </r>
  <r>
    <n v="3654"/>
    <s v="CA-2014-109960"/>
    <x v="3"/>
    <x v="34"/>
    <d v="2014-12-12T00:00:00"/>
    <s v="Second Class"/>
    <s v="DB-13210"/>
    <s v="Dean Braden"/>
    <s v="Consumer"/>
    <s v="United States"/>
    <s v="Detroit"/>
    <s v="Michigan"/>
    <n v="48234"/>
    <s v="Central"/>
    <s v="OFF-PA-10000349"/>
    <s v="Office Supplies"/>
    <s v="Paper"/>
    <s v="Staples"/>
    <n v="14.940000000000001"/>
    <n v="3"/>
    <n v="0"/>
    <n v="7.0218000000000007"/>
  </r>
  <r>
    <n v="3655"/>
    <s v="CA-2014-133004"/>
    <x v="3"/>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4-168102"/>
    <x v="3"/>
    <x v="558"/>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4-158036"/>
    <x v="3"/>
    <x v="565"/>
    <d v="2014-09-15T00:00:00"/>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2-128083"/>
    <x v="1"/>
    <x v="899"/>
    <d v="2012-03-17T00:00:00"/>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2-128083"/>
    <x v="1"/>
    <x v="899"/>
    <d v="2012-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2-128083"/>
    <x v="1"/>
    <x v="899"/>
    <d v="2012-03-17T00:00:00"/>
    <s v="Standard Class"/>
    <s v="EB-13750"/>
    <s v="Edward Becker"/>
    <s v="Corporate"/>
    <s v="United States"/>
    <s v="Plantation"/>
    <s v="Florida"/>
    <n v="33317"/>
    <s v="South"/>
    <s v="FUR-FU-10001731"/>
    <s v="Furniture"/>
    <s v="Furnishings"/>
    <s v="Acrylic Self-Standing Desk Frames"/>
    <n v="6.4080000000000004"/>
    <n v="3"/>
    <n v="0.2"/>
    <n v="1.4418"/>
  </r>
  <r>
    <n v="3661"/>
    <s v="CA-2013-161676"/>
    <x v="0"/>
    <x v="427"/>
    <d v="2013-07-24T00:00:00"/>
    <s v="Standard Class"/>
    <s v="JP-15460"/>
    <s v="Jennifer Patt"/>
    <s v="Corporate"/>
    <s v="United States"/>
    <s v="Glendale"/>
    <s v="Arizona"/>
    <n v="85301"/>
    <s v="West"/>
    <s v="OFF-SU-10004782"/>
    <s v="Office Supplies"/>
    <s v="Supplies"/>
    <s v="Elite 5&quot; Scissors"/>
    <n v="33.799999999999997"/>
    <n v="5"/>
    <n v="0.2"/>
    <n v="4.2249999999999979"/>
  </r>
  <r>
    <n v="3662"/>
    <s v="CA-2013-155005"/>
    <x v="0"/>
    <x v="900"/>
    <d v="2013-06-16T00:00:00"/>
    <s v="Second Class"/>
    <s v="SC-20050"/>
    <s v="Sample Company A"/>
    <s v="Home Office"/>
    <s v="United States"/>
    <s v="Jackson"/>
    <s v="Michigan"/>
    <n v="49201"/>
    <s v="Central"/>
    <s v="TEC-PH-10003484"/>
    <s v="Technology"/>
    <s v="Phones"/>
    <s v="Ooma Telo VoIP Home Phone System"/>
    <n v="377.96999999999997"/>
    <n v="3"/>
    <n v="0"/>
    <n v="94.492500000000007"/>
  </r>
  <r>
    <n v="3663"/>
    <s v="US-2014-129777"/>
    <x v="3"/>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4-129777"/>
    <x v="3"/>
    <x v="445"/>
    <d v="2014-07-10T00:00:00"/>
    <s v="Standard Class"/>
    <s v="FM-14290"/>
    <s v="Frank Merwin"/>
    <s v="Home Office"/>
    <s v="United States"/>
    <s v="Quincy"/>
    <s v="Massachusetts"/>
    <n v="2169"/>
    <s v="East"/>
    <s v="OFF-PA-10001970"/>
    <s v="Office Supplies"/>
    <s v="Paper"/>
    <s v="Xerox 1881"/>
    <n v="24.56"/>
    <n v="2"/>
    <n v="0"/>
    <n v="11.543199999999999"/>
  </r>
  <r>
    <n v="3665"/>
    <s v="CA-2011-129364"/>
    <x v="2"/>
    <x v="589"/>
    <d v="2011-12-13T00:00:00"/>
    <s v="Standard Class"/>
    <s v="TB-21250"/>
    <s v="Tim Brockman"/>
    <s v="Consumer"/>
    <s v="United States"/>
    <s v="Salem"/>
    <s v="Oregon"/>
    <n v="97301"/>
    <s v="West"/>
    <s v="OFF-LA-10001569"/>
    <s v="Office Supplies"/>
    <s v="Labels"/>
    <s v="Avery 499"/>
    <n v="27.888000000000002"/>
    <n v="7"/>
    <n v="0.2"/>
    <n v="9.0635999999999974"/>
  </r>
  <r>
    <n v="3666"/>
    <s v="CA-2011-129364"/>
    <x v="2"/>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1-129364"/>
    <x v="2"/>
    <x v="589"/>
    <d v="2011-12-13T00:00:00"/>
    <s v="Standard Class"/>
    <s v="TB-21250"/>
    <s v="Tim Brockman"/>
    <s v="Consumer"/>
    <s v="United States"/>
    <s v="Salem"/>
    <s v="Oregon"/>
    <n v="97301"/>
    <s v="West"/>
    <s v="TEC-PH-10003095"/>
    <s v="Technology"/>
    <s v="Phones"/>
    <s v="Samsung HM1900 Bluetooth Headset"/>
    <n v="52.679999999999993"/>
    <n v="3"/>
    <n v="0.2"/>
    <n v="19.754999999999999"/>
  </r>
  <r>
    <n v="3668"/>
    <s v="CA-2011-129364"/>
    <x v="2"/>
    <x v="589"/>
    <d v="2011-12-13T00:00:00"/>
    <s v="Standard Class"/>
    <s v="TB-21250"/>
    <s v="Tim Brockman"/>
    <s v="Consumer"/>
    <s v="United States"/>
    <s v="Salem"/>
    <s v="Oregon"/>
    <n v="97301"/>
    <s v="West"/>
    <s v="OFF-SU-10000432"/>
    <s v="Office Supplies"/>
    <s v="Supplies"/>
    <s v="Acco Side-Punched Conventional Columnar Pads"/>
    <n v="13.88"/>
    <n v="5"/>
    <n v="0.2"/>
    <n v="-2.6025000000000014"/>
  </r>
  <r>
    <n v="3669"/>
    <s v="CA-2011-129364"/>
    <x v="2"/>
    <x v="589"/>
    <d v="2011-12-13T00:00:00"/>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1-129364"/>
    <x v="2"/>
    <x v="589"/>
    <d v="2011-12-13T00:00:00"/>
    <s v="Standard Class"/>
    <s v="TB-21250"/>
    <s v="Tim Brockman"/>
    <s v="Consumer"/>
    <s v="United States"/>
    <s v="Salem"/>
    <s v="Oregon"/>
    <n v="97301"/>
    <s v="West"/>
    <s v="OFF-LA-10004409"/>
    <s v="Office Supplies"/>
    <s v="Labels"/>
    <s v="Avery 492"/>
    <n v="11.52"/>
    <n v="5"/>
    <n v="0.2"/>
    <n v="3.7439999999999989"/>
  </r>
  <r>
    <n v="3671"/>
    <s v="CA-2011-129364"/>
    <x v="2"/>
    <x v="589"/>
    <d v="2011-12-13T00:00:00"/>
    <s v="Standard Class"/>
    <s v="TB-21250"/>
    <s v="Tim Brockman"/>
    <s v="Consumer"/>
    <s v="United States"/>
    <s v="Salem"/>
    <s v="Oregon"/>
    <n v="97301"/>
    <s v="West"/>
    <s v="OFF-PA-10001569"/>
    <s v="Office Supplies"/>
    <s v="Paper"/>
    <s v="Xerox 232"/>
    <n v="10.368000000000002"/>
    <n v="2"/>
    <n v="0.2"/>
    <n v="3.6288"/>
  </r>
  <r>
    <n v="3672"/>
    <s v="CA-2011-129364"/>
    <x v="2"/>
    <x v="589"/>
    <d v="2011-12-13T00:00:00"/>
    <s v="Standard Class"/>
    <s v="TB-21250"/>
    <s v="Tim Brockman"/>
    <s v="Consumer"/>
    <s v="United States"/>
    <s v="Salem"/>
    <s v="Oregon"/>
    <n v="97301"/>
    <s v="West"/>
    <s v="OFF-ST-10001031"/>
    <s v="Office Supplies"/>
    <s v="Storage"/>
    <s v="Adjustable Personal File Tote"/>
    <n v="39.072000000000003"/>
    <n v="3"/>
    <n v="0.2"/>
    <n v="2.9304000000000023"/>
  </r>
  <r>
    <n v="3673"/>
    <s v="CA-2013-104969"/>
    <x v="0"/>
    <x v="143"/>
    <d v="2013-04-15T00:00:00"/>
    <s v="Standard Class"/>
    <s v="EH-14125"/>
    <s v="Eugene Hildebrand"/>
    <s v="Home Office"/>
    <s v="United States"/>
    <s v="Troy"/>
    <s v="Ohio"/>
    <n v="45373"/>
    <s v="East"/>
    <s v="OFF-EN-10002312"/>
    <s v="Office Supplies"/>
    <s v="Envelopes"/>
    <s v="#10 Self-Seal White Envelopes"/>
    <n v="8.8719999999999999"/>
    <n v="1"/>
    <n v="0.2"/>
    <n v="3.2161"/>
  </r>
  <r>
    <n v="3674"/>
    <s v="CA-2013-104969"/>
    <x v="0"/>
    <x v="143"/>
    <d v="2013-04-15T00:00:00"/>
    <s v="Standard Class"/>
    <s v="EH-14125"/>
    <s v="Eugene Hildebrand"/>
    <s v="Home Office"/>
    <s v="United States"/>
    <s v="Troy"/>
    <s v="Ohio"/>
    <n v="45373"/>
    <s v="East"/>
    <s v="OFF-BI-10004224"/>
    <s v="Office Supplies"/>
    <s v="Binders"/>
    <s v="Catalog Binders with Expanding Posts"/>
    <n v="121.10400000000003"/>
    <n v="6"/>
    <n v="0.7"/>
    <n v="-100.91999999999999"/>
  </r>
  <r>
    <n v="3675"/>
    <s v="CA-2014-154109"/>
    <x v="3"/>
    <x v="44"/>
    <d v="2014-11-12T00:00:00"/>
    <s v="Standard Class"/>
    <s v="ML-17410"/>
    <s v="Maris LaWare"/>
    <s v="Consumer"/>
    <s v="United States"/>
    <s v="Philadelphia"/>
    <s v="Pennsylvania"/>
    <n v="19143"/>
    <s v="East"/>
    <s v="FUR-CH-10003774"/>
    <s v="Furniture"/>
    <s v="Chairs"/>
    <s v="Global Wood Trimmed Manager's Task Chair, Khaki"/>
    <n v="127.372"/>
    <n v="2"/>
    <n v="0.3"/>
    <n v="-30.933200000000006"/>
  </r>
  <r>
    <n v="3676"/>
    <s v="CA-2014-154109"/>
    <x v="3"/>
    <x v="44"/>
    <d v="2014-11-12T00:00:00"/>
    <s v="Standard Class"/>
    <s v="ML-17410"/>
    <s v="Maris LaWare"/>
    <s v="Consumer"/>
    <s v="United States"/>
    <s v="Philadelphia"/>
    <s v="Pennsylvania"/>
    <n v="19143"/>
    <s v="East"/>
    <s v="OFF-PA-10000157"/>
    <s v="Office Supplies"/>
    <s v="Paper"/>
    <s v="Xerox 191"/>
    <n v="47.952000000000005"/>
    <n v="3"/>
    <n v="0.2"/>
    <n v="16.183799999999998"/>
  </r>
  <r>
    <n v="3677"/>
    <s v="CA-2012-156440"/>
    <x v="1"/>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8"/>
  </r>
  <r>
    <n v="3678"/>
    <s v="CA-2012-132626"/>
    <x v="1"/>
    <x v="584"/>
    <d v="2012-07-14T00:00:00"/>
    <s v="Standard Class"/>
    <s v="BT-11680"/>
    <s v="Brian Thompson"/>
    <s v="Consumer"/>
    <s v="United States"/>
    <s v="Clinton"/>
    <s v="Maryland"/>
    <n v="20735"/>
    <s v="East"/>
    <s v="OFF-FA-10002763"/>
    <s v="Office Supplies"/>
    <s v="Fasteners"/>
    <s v="Advantus Map Pennant Flags and Round Head Tacks"/>
    <n v="15.8"/>
    <n v="4"/>
    <n v="0"/>
    <n v="5.0559999999999992"/>
  </r>
  <r>
    <n v="3679"/>
    <s v="CA-2012-132626"/>
    <x v="1"/>
    <x v="584"/>
    <d v="2012-07-14T00:00:00"/>
    <s v="Standard Class"/>
    <s v="BT-11680"/>
    <s v="Brian Thompson"/>
    <s v="Consumer"/>
    <s v="United States"/>
    <s v="Clinton"/>
    <s v="Maryland"/>
    <n v="20735"/>
    <s v="East"/>
    <s v="TEC-MA-10002428"/>
    <s v="Technology"/>
    <s v="Machines"/>
    <s v="Fellowes Powershred HS-440 4-Sheet High Security Shredder"/>
    <n v="464.97"/>
    <n v="3"/>
    <n v="0"/>
    <n v="209.23649999999998"/>
  </r>
  <r>
    <n v="3680"/>
    <s v="CA-2012-132626"/>
    <x v="1"/>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2-132626"/>
    <x v="1"/>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s v="Maryland"/>
    <n v="20735"/>
    <s v="East"/>
    <s v="OFF-BI-10002854"/>
    <s v="Office Supplies"/>
    <s v="Binders"/>
    <s v="Performers Binder/Pad Holder, Black"/>
    <n v="84.09"/>
    <n v="3"/>
    <n v="0"/>
    <n v="42.045000000000002"/>
  </r>
  <r>
    <n v="3683"/>
    <s v="CA-2012-132626"/>
    <x v="1"/>
    <x v="584"/>
    <d v="2012-07-14T00:00:00"/>
    <s v="Standard Class"/>
    <s v="BT-11680"/>
    <s v="Brian Thompson"/>
    <s v="Consumer"/>
    <s v="United States"/>
    <s v="Clinton"/>
    <s v="Maryland"/>
    <n v="20735"/>
    <s v="East"/>
    <s v="OFF-AR-10002987"/>
    <s v="Office Supplies"/>
    <s v="Art"/>
    <s v="Prismacolor Color Pencil Set"/>
    <n v="79.36"/>
    <n v="4"/>
    <n v="0"/>
    <n v="32.537600000000005"/>
  </r>
  <r>
    <n v="3684"/>
    <s v="CA-2012-132626"/>
    <x v="1"/>
    <x v="584"/>
    <d v="2012-07-14T00:00:00"/>
    <s v="Standard Class"/>
    <s v="BT-11680"/>
    <s v="Brian Thompson"/>
    <s v="Consumer"/>
    <s v="United States"/>
    <s v="Clinton"/>
    <s v="Maryland"/>
    <n v="20735"/>
    <s v="East"/>
    <s v="OFF-BI-10004001"/>
    <s v="Office Supplies"/>
    <s v="Binders"/>
    <s v="GBC Recycled VeloBinder Covers"/>
    <n v="153.35999999999999"/>
    <n v="9"/>
    <n v="0"/>
    <n v="70.545599999999979"/>
  </r>
  <r>
    <n v="3685"/>
    <s v="CA-2012-132626"/>
    <x v="1"/>
    <x v="584"/>
    <d v="2012-07-14T00:00:00"/>
    <s v="Standard Class"/>
    <s v="BT-11680"/>
    <s v="Brian Thompson"/>
    <s v="Consumer"/>
    <s v="United States"/>
    <s v="Clinton"/>
    <s v="Maryland"/>
    <n v="20735"/>
    <s v="East"/>
    <s v="OFF-BI-10001634"/>
    <s v="Office Supplies"/>
    <s v="Binders"/>
    <s v="Wilson Jones Active Use Binders"/>
    <n v="43.68"/>
    <n v="6"/>
    <n v="0"/>
    <n v="21.403200000000002"/>
  </r>
  <r>
    <n v="3686"/>
    <s v="CA-2012-132626"/>
    <x v="1"/>
    <x v="584"/>
    <d v="2012-07-14T00:00:00"/>
    <s v="Standard Class"/>
    <s v="BT-11680"/>
    <s v="Brian Thompson"/>
    <s v="Consumer"/>
    <s v="United States"/>
    <s v="Clinton"/>
    <s v="Maryland"/>
    <n v="20735"/>
    <s v="East"/>
    <s v="OFF-ST-10003722"/>
    <s v="Office Supplies"/>
    <s v="Storage"/>
    <s v="Project Tote Personal File"/>
    <n v="98.21"/>
    <n v="7"/>
    <n v="0"/>
    <n v="28.480899999999984"/>
  </r>
  <r>
    <n v="3687"/>
    <s v="CA-2013-102792"/>
    <x v="0"/>
    <x v="180"/>
    <d v="2013-12-20T00:00:00"/>
    <s v="Standard Class"/>
    <s v="JC-15340"/>
    <s v="Jasper Cacioppo"/>
    <s v="Consumer"/>
    <s v="United States"/>
    <s v="Riverside"/>
    <s v="California"/>
    <n v="92503"/>
    <s v="West"/>
    <s v="OFF-AR-10004757"/>
    <s v="Office Supplies"/>
    <s v="Art"/>
    <s v="Crayola Colored Pencils"/>
    <n v="9.84"/>
    <n v="3"/>
    <n v="0"/>
    <n v="3.2471999999999994"/>
  </r>
  <r>
    <n v="3688"/>
    <s v="CA-2013-108567"/>
    <x v="0"/>
    <x v="244"/>
    <d v="2013-05-25T00:00:00"/>
    <s v="Standard Class"/>
    <s v="DB-13210"/>
    <s v="Dean Braden"/>
    <s v="Consumer"/>
    <s v="United States"/>
    <s v="Port Saint Lucie"/>
    <s v="Florida"/>
    <n v="34952"/>
    <s v="South"/>
    <s v="OFF-BI-10004140"/>
    <s v="Office Supplies"/>
    <s v="Binders"/>
    <s v="Avery Non-Stick Binders"/>
    <n v="2.6940000000000004"/>
    <n v="2"/>
    <n v="0.7"/>
    <n v="-2.2450000000000001"/>
  </r>
  <r>
    <n v="3689"/>
    <s v="CA-2014-140760"/>
    <x v="3"/>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4-140760"/>
    <x v="3"/>
    <x v="455"/>
    <d v="2014-06-06T00:00:00"/>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2-131359"/>
    <x v="1"/>
    <x v="628"/>
    <d v="2012-11-02T00:00:00"/>
    <s v="Second Class"/>
    <s v="FA-14230"/>
    <s v="Frank Atkinson"/>
    <s v="Corporate"/>
    <s v="United States"/>
    <s v="Denver"/>
    <s v="Colorado"/>
    <n v="80219"/>
    <s v="West"/>
    <s v="TEC-MA-10000597"/>
    <s v="Technology"/>
    <s v="Machines"/>
    <s v="Lexmark S315 Color Inkjet Printer"/>
    <n v="59.994000000000007"/>
    <n v="2"/>
    <n v="0.7"/>
    <n v="-45.995400000000004"/>
  </r>
  <r>
    <n v="3692"/>
    <s v="US-2012-131359"/>
    <x v="1"/>
    <x v="628"/>
    <d v="2012-11-02T00:00:00"/>
    <s v="Second Class"/>
    <s v="FA-14230"/>
    <s v="Frank Atkinson"/>
    <s v="Corporate"/>
    <s v="United States"/>
    <s v="Denver"/>
    <s v="Colorado"/>
    <n v="80219"/>
    <s v="West"/>
    <s v="TEC-CO-10001571"/>
    <s v="Technology"/>
    <s v="Copiers"/>
    <s v="Sharp 1540cs Digital Laser Copier"/>
    <n v="439.99200000000002"/>
    <n v="1"/>
    <n v="0.2"/>
    <n v="164.99700000000001"/>
  </r>
  <r>
    <n v="3693"/>
    <s v="US-2012-131359"/>
    <x v="1"/>
    <x v="628"/>
    <d v="2012-11-02T00:00:00"/>
    <s v="Second Class"/>
    <s v="FA-14230"/>
    <s v="Frank Atkinson"/>
    <s v="Corporate"/>
    <s v="United States"/>
    <s v="Denver"/>
    <s v="Colorado"/>
    <n v="80219"/>
    <s v="West"/>
    <s v="TEC-PH-10004531"/>
    <s v="Technology"/>
    <s v="Phones"/>
    <s v="OtterBox Commuter Series Case - iPhone 5 &amp; 5s"/>
    <n v="87.96"/>
    <n v="5"/>
    <n v="0.2"/>
    <n v="30.785999999999998"/>
  </r>
  <r>
    <n v="3694"/>
    <s v="US-2012-131359"/>
    <x v="1"/>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3-142097"/>
    <x v="0"/>
    <x v="680"/>
    <d v="2013-10-21T00:00:00"/>
    <s v="Standard Class"/>
    <s v="QJ-19255"/>
    <s v="Quincy Jones"/>
    <s v="Corporate"/>
    <s v="United States"/>
    <s v="Springfield"/>
    <s v="Virginia"/>
    <n v="22153"/>
    <s v="South"/>
    <s v="OFF-BI-10002082"/>
    <s v="Office Supplies"/>
    <s v="Binders"/>
    <s v="GBC Twin Loop Wire Binding Elements"/>
    <n v="232.96"/>
    <n v="7"/>
    <n v="0"/>
    <n v="116.48"/>
  </r>
  <r>
    <n v="3696"/>
    <s v="CA-2013-142097"/>
    <x v="0"/>
    <x v="680"/>
    <d v="2013-10-21T00:00:00"/>
    <s v="Standard Class"/>
    <s v="QJ-19255"/>
    <s v="Quincy Jones"/>
    <s v="Corporate"/>
    <s v="United States"/>
    <s v="Springfield"/>
    <s v="Virginia"/>
    <n v="22153"/>
    <s v="South"/>
    <s v="OFF-EN-10002312"/>
    <s v="Office Supplies"/>
    <s v="Envelopes"/>
    <s v="#10 Self-Seal White Envelopes"/>
    <n v="66.539999999999992"/>
    <n v="6"/>
    <n v="0"/>
    <n v="32.604599999999998"/>
  </r>
  <r>
    <n v="3697"/>
    <s v="CA-2013-142097"/>
    <x v="0"/>
    <x v="680"/>
    <d v="2013-10-21T00:00:00"/>
    <s v="Standard Class"/>
    <s v="QJ-19255"/>
    <s v="Quincy Jones"/>
    <s v="Corporate"/>
    <s v="United States"/>
    <s v="Springfield"/>
    <s v="Virginia"/>
    <n v="22153"/>
    <s v="South"/>
    <s v="OFF-AP-10000696"/>
    <s v="Office Supplies"/>
    <s v="Appliances"/>
    <s v="Holmes Odor Grabber"/>
    <n v="43.26"/>
    <n v="3"/>
    <n v="0"/>
    <n v="14.275799999999998"/>
  </r>
  <r>
    <n v="3698"/>
    <s v="CA-2012-151680"/>
    <x v="1"/>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1-140039"/>
    <x v="2"/>
    <x v="103"/>
    <d v="2011-09-17T00:00:00"/>
    <s v="Standard Class"/>
    <s v="ON-18715"/>
    <s v="Odella Nelson"/>
    <s v="Corporate"/>
    <s v="United States"/>
    <s v="Tempe"/>
    <s v="Arizona"/>
    <n v="85281"/>
    <s v="West"/>
    <s v="OFF-ST-10001034"/>
    <s v="Office Supplies"/>
    <s v="Storage"/>
    <s v="Eldon File Chest Portable File"/>
    <n v="79.400000000000006"/>
    <n v="5"/>
    <n v="0.2"/>
    <n v="5.9550000000000054"/>
  </r>
  <r>
    <n v="3700"/>
    <s v="CA-2014-160416"/>
    <x v="3"/>
    <x v="38"/>
    <d v="2014-11-19T00:00:00"/>
    <s v="Second Class"/>
    <s v="AD-10180"/>
    <s v="Alan Dominguez"/>
    <s v="Home Office"/>
    <s v="United States"/>
    <s v="Yonkers"/>
    <s v="New York"/>
    <n v="10701"/>
    <s v="East"/>
    <s v="TEC-AC-10004114"/>
    <s v="Technology"/>
    <s v="Accessories"/>
    <s v="KeyTronic 6101 Series - Keyboard - Black"/>
    <n v="163.96"/>
    <n v="4"/>
    <n v="0"/>
    <n v="70.502800000000008"/>
  </r>
  <r>
    <n v="3701"/>
    <s v="CA-2014-169411"/>
    <x v="3"/>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72"/>
  </r>
  <r>
    <n v="3702"/>
    <s v="CA-2013-126543"/>
    <x v="0"/>
    <x v="850"/>
    <d v="2013-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2-104941"/>
    <x v="1"/>
    <x v="385"/>
    <d v="2012-06-19T00:00:00"/>
    <s v="Standard Class"/>
    <s v="DH-13075"/>
    <s v="Dave Hallsten"/>
    <s v="Corporate"/>
    <s v="United States"/>
    <s v="Decatur"/>
    <s v="Alabama"/>
    <n v="35601"/>
    <s v="South"/>
    <s v="OFF-AR-10004269"/>
    <s v="Office Supplies"/>
    <s v="Art"/>
    <s v="Newell 31"/>
    <n v="24.78"/>
    <n v="6"/>
    <n v="0"/>
    <n v="6.9384000000000006"/>
  </r>
  <r>
    <n v="3704"/>
    <s v="CA-2012-104941"/>
    <x v="1"/>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2-104941"/>
    <x v="1"/>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2-104941"/>
    <x v="1"/>
    <x v="385"/>
    <d v="2012-06-19T00:00:00"/>
    <s v="Standard Class"/>
    <s v="DH-13075"/>
    <s v="Dave Hallsten"/>
    <s v="Corporate"/>
    <s v="United States"/>
    <s v="Decatur"/>
    <s v="Alabama"/>
    <n v="35601"/>
    <s v="South"/>
    <s v="OFF-PA-10003363"/>
    <s v="Office Supplies"/>
    <s v="Paper"/>
    <s v="Xerox 204"/>
    <n v="32.400000000000006"/>
    <n v="5"/>
    <n v="0"/>
    <n v="15.552000000000001"/>
  </r>
  <r>
    <n v="3707"/>
    <s v="CA-2014-160087"/>
    <x v="3"/>
    <x v="257"/>
    <d v="2014-03-23T00:00:00"/>
    <s v="Standard Class"/>
    <s v="EN-13780"/>
    <s v="Edward Nazzal"/>
    <s v="Consumer"/>
    <s v="United States"/>
    <s v="Dallas"/>
    <s v="Texas"/>
    <n v="75220"/>
    <s v="Central"/>
    <s v="OFF-AR-10001915"/>
    <s v="Office Supplies"/>
    <s v="Art"/>
    <s v="Peel-Off China Markers"/>
    <n v="23.832000000000001"/>
    <n v="3"/>
    <n v="0.2"/>
    <n v="6.5538000000000007"/>
  </r>
  <r>
    <n v="3708"/>
    <s v="CA-2011-120544"/>
    <x v="2"/>
    <x v="533"/>
    <d v="2011-11-27T00:00:00"/>
    <s v="Standard Class"/>
    <s v="SS-20140"/>
    <s v="Saphhira Shifley"/>
    <s v="Corporate"/>
    <s v="United States"/>
    <s v="Mesquite"/>
    <s v="Texas"/>
    <n v="75150"/>
    <s v="Central"/>
    <s v="FUR-FU-10001940"/>
    <s v="Furniture"/>
    <s v="Furnishings"/>
    <s v="Staples"/>
    <n v="6.3680000000000003"/>
    <n v="2"/>
    <n v="0.6"/>
    <n v="-2.5471999999999984"/>
  </r>
  <r>
    <n v="3709"/>
    <s v="CA-2011-120544"/>
    <x v="2"/>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s v="Texas"/>
    <n v="75150"/>
    <s v="Central"/>
    <s v="TEC-AC-10003709"/>
    <s v="Technology"/>
    <s v="Accessories"/>
    <s v="Maxell 4.7GB DVD-R 5/Pack"/>
    <n v="5.5440000000000005"/>
    <n v="7"/>
    <n v="0.2"/>
    <n v="1.6632000000000007"/>
  </r>
  <r>
    <n v="3711"/>
    <s v="CA-2014-113670"/>
    <x v="3"/>
    <x v="453"/>
    <d v="2014-10-18T00:00:00"/>
    <s v="First Class"/>
    <s v="RS-19765"/>
    <s v="Roland Schwarz"/>
    <s v="Corporate"/>
    <s v="United States"/>
    <s v="Los Angeles"/>
    <s v="California"/>
    <n v="90045"/>
    <s v="West"/>
    <s v="FUR-TA-10001705"/>
    <s v="Furniture"/>
    <s v="Tables"/>
    <s v="Bush Advantage Collection Round Conference Table"/>
    <n v="510.24"/>
    <n v="3"/>
    <n v="0.2"/>
    <n v="6.3779999999999575"/>
  </r>
  <r>
    <n v="3712"/>
    <s v="CA-2014-113670"/>
    <x v="3"/>
    <x v="453"/>
    <d v="2014-10-18T00:00:00"/>
    <s v="First Class"/>
    <s v="RS-19765"/>
    <s v="Roland Schwarz"/>
    <s v="Corporate"/>
    <s v="United States"/>
    <s v="Los Angeles"/>
    <s v="California"/>
    <n v="90045"/>
    <s v="West"/>
    <s v="OFF-PA-10000675"/>
    <s v="Office Supplies"/>
    <s v="Paper"/>
    <s v="Xerox 1919"/>
    <n v="204.95000000000002"/>
    <n v="5"/>
    <n v="0"/>
    <n v="100.4255"/>
  </r>
  <r>
    <n v="3713"/>
    <s v="CA-2014-166198"/>
    <x v="3"/>
    <x v="81"/>
    <d v="2014-04-25T00:00:00"/>
    <s v="First Class"/>
    <s v="JW-15955"/>
    <s v="Joni Wasserman"/>
    <s v="Consumer"/>
    <s v="United States"/>
    <s v="Seattle"/>
    <s v="Washington"/>
    <n v="98103"/>
    <s v="West"/>
    <s v="TEC-AC-10000521"/>
    <s v="Technology"/>
    <s v="Accessories"/>
    <s v="Verbatim Slim CD and DVD Storage Cases, 50/Pack"/>
    <n v="11.54"/>
    <n v="1"/>
    <n v="0"/>
    <n v="3.4619999999999997"/>
  </r>
  <r>
    <n v="3714"/>
    <s v="CA-2014-166198"/>
    <x v="3"/>
    <x v="81"/>
    <d v="2014-04-25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1-135608"/>
    <x v="2"/>
    <x v="589"/>
    <d v="2011-12-10T00:00:00"/>
    <s v="Second Class"/>
    <s v="JK-15625"/>
    <s v="Jim Karlsson"/>
    <s v="Consumer"/>
    <s v="United States"/>
    <s v="Olympia"/>
    <s v="Washington"/>
    <n v="98502"/>
    <s v="West"/>
    <s v="OFF-PA-10001954"/>
    <s v="Office Supplies"/>
    <s v="Paper"/>
    <s v="Xerox 1964"/>
    <n v="45.68"/>
    <n v="2"/>
    <n v="0"/>
    <n v="21.012799999999999"/>
  </r>
  <r>
    <n v="3716"/>
    <s v="CA-2011-135608"/>
    <x v="2"/>
    <x v="589"/>
    <d v="2011-12-10T00:00:00"/>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4-144568"/>
    <x v="3"/>
    <x v="148"/>
    <d v="2014-06-03T00:00:00"/>
    <s v="Standard Class"/>
    <s v="JO-15550"/>
    <s v="Jesus Ocampo"/>
    <s v="Home Office"/>
    <s v="United States"/>
    <s v="Omaha"/>
    <s v="Nebraska"/>
    <n v="68104"/>
    <s v="Central"/>
    <s v="OFF-FA-10004395"/>
    <s v="Office Supplies"/>
    <s v="Fasteners"/>
    <s v="Plymouth Boxed Rubber Bands by Plymouth"/>
    <n v="23.55"/>
    <n v="5"/>
    <n v="0"/>
    <n v="1.1775000000000002"/>
  </r>
  <r>
    <n v="3718"/>
    <s v="CA-2013-142370"/>
    <x v="0"/>
    <x v="251"/>
    <d v="2013-09-24T00:00:00"/>
    <s v="Standard Class"/>
    <s v="TP-21130"/>
    <s v="Theone Pippenger"/>
    <s v="Consumer"/>
    <s v="United States"/>
    <s v="Columbus"/>
    <s v="Georgia"/>
    <n v="31907"/>
    <s v="South"/>
    <s v="OFF-SU-10003002"/>
    <s v="Office Supplies"/>
    <s v="Supplies"/>
    <s v="Letter Slitter"/>
    <n v="5.04"/>
    <n v="2"/>
    <n v="0"/>
    <n v="0.15120000000000022"/>
  </r>
  <r>
    <n v="3719"/>
    <s v="CA-2013-142370"/>
    <x v="0"/>
    <x v="251"/>
    <d v="2013-09-24T00:00:00"/>
    <s v="Standard Class"/>
    <s v="TP-21130"/>
    <s v="Theone Pippenger"/>
    <s v="Consumer"/>
    <s v="United States"/>
    <s v="Columbus"/>
    <s v="Georgia"/>
    <n v="31907"/>
    <s v="South"/>
    <s v="TEC-AC-10002926"/>
    <s v="Technology"/>
    <s v="Accessories"/>
    <s v="Logitech Wireless Marathon Mouse M705"/>
    <n v="249.95000000000002"/>
    <n v="5"/>
    <n v="0"/>
    <n v="107.47850000000001"/>
  </r>
  <r>
    <n v="3720"/>
    <s v="CA-2013-105900"/>
    <x v="0"/>
    <x v="42"/>
    <d v="2013-09-24T00:00:00"/>
    <s v="Standard Class"/>
    <s v="BS-11590"/>
    <s v="Brendan Sweed"/>
    <s v="Corporate"/>
    <s v="United States"/>
    <s v="Columbus"/>
    <s v="Indiana"/>
    <n v="47201"/>
    <s v="Central"/>
    <s v="OFF-AR-10002656"/>
    <s v="Office Supplies"/>
    <s v="Art"/>
    <s v="Sanford Liquid Accent Highlighters"/>
    <n v="33.4"/>
    <n v="5"/>
    <n v="0"/>
    <n v="12.357999999999997"/>
  </r>
  <r>
    <n v="3721"/>
    <s v="CA-2013-151155"/>
    <x v="0"/>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3-151155"/>
    <x v="0"/>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4-144036"/>
    <x v="3"/>
    <x v="903"/>
    <d v="2014-11-27T00:00:00"/>
    <s v="Standard Class"/>
    <s v="FO-14305"/>
    <s v="Frank Olsen"/>
    <s v="Consumer"/>
    <s v="United States"/>
    <s v="Houston"/>
    <s v="Texas"/>
    <n v="77070"/>
    <s v="Central"/>
    <s v="OFF-AR-10000122"/>
    <s v="Office Supplies"/>
    <s v="Art"/>
    <s v="Newell 314"/>
    <n v="35.712000000000003"/>
    <n v="8"/>
    <n v="0.2"/>
    <n v="2.2319999999999958"/>
  </r>
  <r>
    <n v="3724"/>
    <s v="US-2011-169789"/>
    <x v="2"/>
    <x v="125"/>
    <d v="2012-01-04T00:00:00"/>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4-127264"/>
    <x v="3"/>
    <x v="355"/>
    <d v="2014-04-06T00:00:00"/>
    <s v="First Class"/>
    <s v="SA-20830"/>
    <s v="Sue Ann Reed"/>
    <s v="Consumer"/>
    <s v="United States"/>
    <s v="Chicago"/>
    <s v="Illinois"/>
    <n v="60653"/>
    <s v="Central"/>
    <s v="OFF-AR-10003045"/>
    <s v="Office Supplies"/>
    <s v="Art"/>
    <s v="Prang Colored Pencils"/>
    <n v="7.0559999999999992"/>
    <n v="3"/>
    <n v="0.2"/>
    <n v="2.2050000000000001"/>
  </r>
  <r>
    <n v="3726"/>
    <s v="CA-2013-151512"/>
    <x v="0"/>
    <x v="482"/>
    <d v="2014-01-03T00:00:00"/>
    <s v="Standard Class"/>
    <s v="SH-19975"/>
    <s v="Sally Hughsby"/>
    <s v="Corporate"/>
    <s v="United States"/>
    <s v="Denver"/>
    <s v="Colorado"/>
    <n v="80219"/>
    <s v="West"/>
    <s v="OFF-AP-10000252"/>
    <s v="Office Supplies"/>
    <s v="Appliances"/>
    <s v="Harmony HEPA Quiet Air Purifiers"/>
    <n v="18.72"/>
    <n v="2"/>
    <n v="0.2"/>
    <n v="3.51"/>
  </r>
  <r>
    <n v="3727"/>
    <s v="CA-2013-165169"/>
    <x v="0"/>
    <x v="410"/>
    <d v="2013-06-12T00:00:00"/>
    <s v="Standard Class"/>
    <s v="JL-15235"/>
    <s v="Janet Lee"/>
    <s v="Consumer"/>
    <s v="United States"/>
    <s v="Newark"/>
    <s v="Delaware"/>
    <n v="19711"/>
    <s v="East"/>
    <s v="OFF-ST-10001496"/>
    <s v="Office Supplies"/>
    <s v="Storage"/>
    <s v="Standard Rollaway File with Lock"/>
    <n v="360.38"/>
    <n v="2"/>
    <n v="0"/>
    <n v="93.698800000000006"/>
  </r>
  <r>
    <n v="3728"/>
    <s v="CA-2013-165169"/>
    <x v="0"/>
    <x v="410"/>
    <d v="2013-06-12T00:00:00"/>
    <s v="Standard Class"/>
    <s v="JL-15235"/>
    <s v="Janet Lee"/>
    <s v="Consumer"/>
    <s v="United States"/>
    <s v="Newark"/>
    <s v="Delaware"/>
    <n v="19711"/>
    <s v="East"/>
    <s v="OFF-AR-10000122"/>
    <s v="Office Supplies"/>
    <s v="Art"/>
    <s v="Newell 314"/>
    <n v="11.16"/>
    <n v="2"/>
    <n v="0"/>
    <n v="2.7899999999999991"/>
  </r>
  <r>
    <n v="3729"/>
    <s v="CA-2013-165169"/>
    <x v="0"/>
    <x v="410"/>
    <d v="2013-06-12T00:00:00"/>
    <s v="Standard Class"/>
    <s v="JL-15235"/>
    <s v="Janet Lee"/>
    <s v="Consumer"/>
    <s v="United States"/>
    <s v="Newark"/>
    <s v="Delaware"/>
    <n v="19711"/>
    <s v="East"/>
    <s v="OFF-LA-10000407"/>
    <s v="Office Supplies"/>
    <s v="Labels"/>
    <s v="Avery White Multi-Purpose Labels"/>
    <n v="14.940000000000001"/>
    <n v="3"/>
    <n v="0"/>
    <n v="6.8723999999999998"/>
  </r>
  <r>
    <n v="3730"/>
    <s v="CA-2012-109575"/>
    <x v="1"/>
    <x v="227"/>
    <d v="2012-09-23T00:00:00"/>
    <s v="Standard Class"/>
    <s v="KH-16630"/>
    <s v="Ken Heidel"/>
    <s v="Corporate"/>
    <s v="United States"/>
    <s v="Clinton"/>
    <s v="Maryland"/>
    <n v="20735"/>
    <s v="East"/>
    <s v="OFF-ST-10004950"/>
    <s v="Office Supplies"/>
    <s v="Storage"/>
    <s v="Acco Perma 3000 Stacking Storage Drawers"/>
    <n v="41.96"/>
    <n v="2"/>
    <n v="0"/>
    <n v="7.9724000000000004"/>
  </r>
  <r>
    <n v="3731"/>
    <s v="CA-2012-109575"/>
    <x v="1"/>
    <x v="227"/>
    <d v="2012-09-23T00:00:00"/>
    <s v="Standard Class"/>
    <s v="KH-16630"/>
    <s v="Ken Heidel"/>
    <s v="Corporate"/>
    <s v="United States"/>
    <s v="Clinton"/>
    <s v="Maryland"/>
    <n v="20735"/>
    <s v="East"/>
    <s v="OFF-ST-10004123"/>
    <s v="Office Supplies"/>
    <s v="Storage"/>
    <s v="Safco Industrial Wire Shelving System"/>
    <n v="636.86"/>
    <n v="7"/>
    <n v="0"/>
    <n v="0"/>
  </r>
  <r>
    <n v="3732"/>
    <s v="CA-2012-109575"/>
    <x v="1"/>
    <x v="227"/>
    <d v="2012-09-23T00:00:00"/>
    <s v="Standard Class"/>
    <s v="KH-16630"/>
    <s v="Ken Heidel"/>
    <s v="Corporate"/>
    <s v="United States"/>
    <s v="Clinton"/>
    <s v="Maryland"/>
    <n v="20735"/>
    <s v="East"/>
    <s v="TEC-PH-10000730"/>
    <s v="Technology"/>
    <s v="Phones"/>
    <s v="Samsung Galaxy S4 Active"/>
    <n v="499.99"/>
    <n v="1"/>
    <n v="0"/>
    <n v="129.99740000000003"/>
  </r>
  <r>
    <n v="3733"/>
    <s v="CA-2012-109575"/>
    <x v="1"/>
    <x v="227"/>
    <d v="2012-09-23T00:00:00"/>
    <s v="Standard Class"/>
    <s v="KH-16630"/>
    <s v="Ken Heidel"/>
    <s v="Corporate"/>
    <s v="United States"/>
    <s v="Clinton"/>
    <s v="Maryland"/>
    <n v="20735"/>
    <s v="East"/>
    <s v="TEC-PH-10000895"/>
    <s v="Technology"/>
    <s v="Phones"/>
    <s v="Polycom VVX 310 VoIP phone"/>
    <n v="1259.93"/>
    <n v="7"/>
    <n v="0"/>
    <n v="327.58180000000004"/>
  </r>
  <r>
    <n v="3734"/>
    <s v="CA-2012-109575"/>
    <x v="1"/>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4-168193"/>
    <x v="3"/>
    <x v="904"/>
    <d v="2014-03-12T00:00:00"/>
    <s v="Second Class"/>
    <s v="RM-19750"/>
    <s v="Roland Murray"/>
    <s v="Consumer"/>
    <s v="United States"/>
    <s v="New York City"/>
    <s v="New York"/>
    <n v="10011"/>
    <s v="East"/>
    <s v="OFF-PA-10002254"/>
    <s v="Office Supplies"/>
    <s v="Paper"/>
    <s v="Xerox 1883"/>
    <n v="26.38"/>
    <n v="1"/>
    <n v="0"/>
    <n v="12.134799999999998"/>
  </r>
  <r>
    <n v="3736"/>
    <s v="CA-2014-168193"/>
    <x v="3"/>
    <x v="904"/>
    <d v="2014-03-12T00:00:00"/>
    <s v="Second Class"/>
    <s v="RM-19750"/>
    <s v="Roland Murray"/>
    <s v="Consumer"/>
    <s v="United States"/>
    <s v="New York City"/>
    <s v="New York"/>
    <n v="10011"/>
    <s v="East"/>
    <s v="FUR-FU-10002554"/>
    <s v="Furniture"/>
    <s v="Furnishings"/>
    <s v="Westinghouse Floor Lamp with Metal Mesh Shade, Black"/>
    <n v="71.97"/>
    <n v="3"/>
    <n v="0"/>
    <n v="16.553099999999993"/>
  </r>
  <r>
    <n v="3737"/>
    <s v="CA-2013-115476"/>
    <x v="0"/>
    <x v="716"/>
    <d v="2013-03-18T00:00:00"/>
    <s v="Same Day"/>
    <s v="VM-21835"/>
    <s v="Vivian Mathis"/>
    <s v="Consumer"/>
    <s v="United States"/>
    <s v="Newark"/>
    <s v="Delaware"/>
    <n v="19711"/>
    <s v="East"/>
    <s v="TEC-PH-10000673"/>
    <s v="Technology"/>
    <s v="Phones"/>
    <s v="Plantronics Voyager Pro HD - Bluetooth Headset"/>
    <n v="129.97999999999999"/>
    <n v="2"/>
    <n v="0"/>
    <n v="62.3904"/>
  </r>
  <r>
    <n v="3738"/>
    <s v="CA-2013-115476"/>
    <x v="0"/>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3-133340"/>
    <x v="0"/>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s v="Michigan"/>
    <n v="49201"/>
    <s v="Central"/>
    <s v="TEC-AC-10001109"/>
    <s v="Technology"/>
    <s v="Accessories"/>
    <s v="Logitech Trackman Marble Mouse"/>
    <n v="59.98"/>
    <n v="2"/>
    <n v="0"/>
    <n v="25.191600000000001"/>
  </r>
  <r>
    <n v="3741"/>
    <s v="CA-2013-133340"/>
    <x v="0"/>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3-137848"/>
    <x v="0"/>
    <x v="804"/>
    <d v="2013-01-21T00:00:00"/>
    <s v="Standard Class"/>
    <s v="WB-21850"/>
    <s v="William Brown"/>
    <s v="Consumer"/>
    <s v="United States"/>
    <s v="New York City"/>
    <s v="New York"/>
    <n v="10011"/>
    <s v="East"/>
    <s v="OFF-PA-10004285"/>
    <s v="Office Supplies"/>
    <s v="Paper"/>
    <s v="Xerox 1959"/>
    <n v="60.12"/>
    <n v="9"/>
    <n v="0"/>
    <n v="28.857599999999998"/>
  </r>
  <r>
    <n v="3744"/>
    <s v="CA-2013-137848"/>
    <x v="0"/>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1-113047"/>
    <x v="2"/>
    <x v="745"/>
    <d v="2011-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3-149979"/>
    <x v="0"/>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3-149979"/>
    <x v="0"/>
    <x v="713"/>
    <d v="2013-09-29T00:00:00"/>
    <s v="Second Class"/>
    <s v="RA-19915"/>
    <s v="Russell Applegate"/>
    <s v="Consumer"/>
    <s v="United States"/>
    <s v="Columbus"/>
    <s v="Georgia"/>
    <n v="31907"/>
    <s v="South"/>
    <s v="FUR-CH-10002084"/>
    <s v="Furniture"/>
    <s v="Chairs"/>
    <s v="Hon Mobius Operator's Chair"/>
    <n v="368.96999999999997"/>
    <n v="3"/>
    <n v="0"/>
    <n v="81.173400000000001"/>
  </r>
  <r>
    <n v="3748"/>
    <s v="CA-2014-161956"/>
    <x v="3"/>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4-161956"/>
    <x v="3"/>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4-161956"/>
    <x v="3"/>
    <x v="151"/>
    <d v="2014-08-30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4-161956"/>
    <x v="3"/>
    <x v="151"/>
    <d v="2014-08-30T00:00:00"/>
    <s v="Second Class"/>
    <s v="DR-12880"/>
    <s v="Dan Reichenbach"/>
    <s v="Corporate"/>
    <s v="United States"/>
    <s v="Inglewood"/>
    <s v="California"/>
    <n v="90301"/>
    <s v="West"/>
    <s v="OFF-SU-10002503"/>
    <s v="Office Supplies"/>
    <s v="Supplies"/>
    <s v="Acme Preferred Stainless Steel Scissors"/>
    <n v="28.4"/>
    <n v="5"/>
    <n v="0"/>
    <n v="8.2359999999999989"/>
  </r>
  <r>
    <n v="3752"/>
    <s v="CA-2014-161956"/>
    <x v="3"/>
    <x v="151"/>
    <d v="2014-08-30T00:00:00"/>
    <s v="Second Class"/>
    <s v="DR-12880"/>
    <s v="Dan Reichenbach"/>
    <s v="Corporate"/>
    <s v="United States"/>
    <s v="Inglewood"/>
    <s v="California"/>
    <n v="90301"/>
    <s v="West"/>
    <s v="FUR-CH-10004886"/>
    <s v="Furniture"/>
    <s v="Chairs"/>
    <s v="Bevis Steel Folding Chairs"/>
    <n v="230.28000000000003"/>
    <n v="3"/>
    <n v="0.2"/>
    <n v="23.027999999999992"/>
  </r>
  <r>
    <n v="3753"/>
    <s v="CA-2014-161956"/>
    <x v="3"/>
    <x v="151"/>
    <d v="2014-08-30T00:00:00"/>
    <s v="Second Class"/>
    <s v="DR-12880"/>
    <s v="Dan Reichenbach"/>
    <s v="Corporate"/>
    <s v="United States"/>
    <s v="Inglewood"/>
    <s v="California"/>
    <n v="90301"/>
    <s v="West"/>
    <s v="OFF-PA-10001289"/>
    <s v="Office Supplies"/>
    <s v="Paper"/>
    <s v="White Computer Printout Paper by Universal"/>
    <n v="116.28"/>
    <n v="3"/>
    <n v="0"/>
    <n v="56.977199999999996"/>
  </r>
  <r>
    <n v="3754"/>
    <s v="CA-2014-161956"/>
    <x v="3"/>
    <x v="151"/>
    <d v="2014-08-30T00:00:00"/>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4-161956"/>
    <x v="3"/>
    <x v="151"/>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3-116799"/>
    <x v="0"/>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3-116799"/>
    <x v="0"/>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s v="Ohio"/>
    <n v="43055"/>
    <s v="East"/>
    <s v="OFF-AR-10001615"/>
    <s v="Office Supplies"/>
    <s v="Art"/>
    <s v="Newell 34"/>
    <n v="111.104"/>
    <n v="7"/>
    <n v="0.2"/>
    <n v="8.3328000000000024"/>
  </r>
  <r>
    <n v="3759"/>
    <s v="CA-2012-167745"/>
    <x v="1"/>
    <x v="227"/>
    <d v="2012-09-23T00:00:00"/>
    <s v="Standard Class"/>
    <s v="GB-14530"/>
    <s v="George Bell"/>
    <s v="Corporate"/>
    <s v="United States"/>
    <s v="Los Angeles"/>
    <s v="California"/>
    <n v="90049"/>
    <s v="West"/>
    <s v="OFF-AR-10003602"/>
    <s v="Office Supplies"/>
    <s v="Art"/>
    <s v="Quartet Omega Colored Chalk, 12/Pack"/>
    <n v="11.68"/>
    <n v="2"/>
    <n v="0"/>
    <n v="5.4895999999999994"/>
  </r>
  <r>
    <n v="3760"/>
    <s v="CA-2012-167745"/>
    <x v="1"/>
    <x v="227"/>
    <d v="2012-09-23T00:00:00"/>
    <s v="Standard Class"/>
    <s v="GB-14530"/>
    <s v="George Bell"/>
    <s v="Corporate"/>
    <s v="United States"/>
    <s v="Los Angeles"/>
    <s v="California"/>
    <n v="90049"/>
    <s v="West"/>
    <s v="OFF-SU-10004782"/>
    <s v="Office Supplies"/>
    <s v="Supplies"/>
    <s v="Elite 5&quot; Scissors"/>
    <n v="16.899999999999999"/>
    <n v="2"/>
    <n v="0"/>
    <n v="5.0699999999999985"/>
  </r>
  <r>
    <n v="3761"/>
    <s v="CA-2012-167745"/>
    <x v="1"/>
    <x v="227"/>
    <d v="2012-09-23T00:00:00"/>
    <s v="Standard Class"/>
    <s v="GB-14530"/>
    <s v="George Bell"/>
    <s v="Corporate"/>
    <s v="United States"/>
    <s v="Los Angeles"/>
    <s v="California"/>
    <n v="90049"/>
    <s v="West"/>
    <s v="FUR-FU-10001591"/>
    <s v="Furniture"/>
    <s v="Furnishings"/>
    <s v="Advantus Panel Wall Certificate Holder - 8.5x11"/>
    <n v="24.4"/>
    <n v="2"/>
    <n v="0"/>
    <n v="10.248000000000001"/>
  </r>
  <r>
    <n v="3762"/>
    <s v="CA-2014-104577"/>
    <x v="3"/>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3-156251"/>
    <x v="0"/>
    <x v="572"/>
    <d v="2013-08-19T00:00:00"/>
    <s v="Second Class"/>
    <s v="TS-21160"/>
    <s v="Theresa Swint"/>
    <s v="Corporate"/>
    <s v="United States"/>
    <s v="West Allis"/>
    <s v="Wisconsin"/>
    <n v="53214"/>
    <s v="Central"/>
    <s v="FUR-BO-10001337"/>
    <s v="Furniture"/>
    <s v="Bookcases"/>
    <s v="O'Sullivan Living Dimensions 2-Shelf Bookcases"/>
    <n v="241.96"/>
    <n v="2"/>
    <n v="0"/>
    <n v="24.195999999999998"/>
  </r>
  <r>
    <n v="3764"/>
    <s v="CA-2013-156251"/>
    <x v="0"/>
    <x v="572"/>
    <d v="2013-08-19T00:00:00"/>
    <s v="Second Class"/>
    <s v="TS-21160"/>
    <s v="Theresa Swint"/>
    <s v="Corporate"/>
    <s v="United States"/>
    <s v="West Allis"/>
    <s v="Wisconsin"/>
    <n v="53214"/>
    <s v="Central"/>
    <s v="OFF-BI-10003529"/>
    <s v="Office Supplies"/>
    <s v="Binders"/>
    <s v="Avery Round Ring Poly Binders"/>
    <n v="8.52"/>
    <n v="3"/>
    <n v="0"/>
    <n v="4.1747999999999994"/>
  </r>
  <r>
    <n v="3765"/>
    <s v="CA-2014-125878"/>
    <x v="3"/>
    <x v="906"/>
    <d v="2014-03-03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3-163153"/>
    <x v="0"/>
    <x v="844"/>
    <d v="2013-03-26T00:00:00"/>
    <s v="Standard Class"/>
    <s v="DM-12955"/>
    <s v="Dario Medina"/>
    <s v="Corporate"/>
    <s v="United States"/>
    <s v="Houston"/>
    <s v="Texas"/>
    <n v="77036"/>
    <s v="Central"/>
    <s v="FUR-TA-10004767"/>
    <s v="Furniture"/>
    <s v="Tables"/>
    <s v="Safco Drafting Table"/>
    <n v="99.372"/>
    <n v="2"/>
    <n v="0.3"/>
    <n v="-1.4196000000000097"/>
  </r>
  <r>
    <n v="3767"/>
    <s v="CA-2013-163153"/>
    <x v="0"/>
    <x v="844"/>
    <d v="2013-03-26T00:00:00"/>
    <s v="Standard Class"/>
    <s v="DM-12955"/>
    <s v="Dario Medina"/>
    <s v="Corporate"/>
    <s v="United States"/>
    <s v="Houston"/>
    <s v="Texas"/>
    <n v="77036"/>
    <s v="Central"/>
    <s v="OFF-AR-10001868"/>
    <s v="Office Supplies"/>
    <s v="Art"/>
    <s v="Prang Dustless Chalk Sticks"/>
    <n v="1.3440000000000001"/>
    <n v="1"/>
    <n v="0.2"/>
    <n v="0.504"/>
  </r>
  <r>
    <n v="3768"/>
    <s v="CA-2012-103205"/>
    <x v="1"/>
    <x v="575"/>
    <d v="2012-12-10T00:00:00"/>
    <s v="Second Class"/>
    <s v="JJ-15760"/>
    <s v="Joel Jenkins"/>
    <s v="Home Office"/>
    <s v="United States"/>
    <s v="Houston"/>
    <s v="Texas"/>
    <n v="77036"/>
    <s v="Central"/>
    <s v="TEC-PH-10004896"/>
    <s v="Technology"/>
    <s v="Phones"/>
    <s v="Nokia Lumia 521 (T-Mobile)"/>
    <n v="119.96000000000001"/>
    <n v="5"/>
    <n v="0.2"/>
    <n v="11.996000000000002"/>
  </r>
  <r>
    <n v="3769"/>
    <s v="CA-2011-153913"/>
    <x v="2"/>
    <x v="757"/>
    <d v="2011-12-20T00:00:00"/>
    <s v="Second Class"/>
    <s v="KB-16585"/>
    <s v="Ken Black"/>
    <s v="Corporate"/>
    <s v="United States"/>
    <s v="Hialeah"/>
    <s v="Florida"/>
    <n v="33012"/>
    <s v="South"/>
    <s v="FUR-CH-10000988"/>
    <s v="Furniture"/>
    <s v="Chairs"/>
    <s v="Hon Olson Stacker Stools"/>
    <n v="1013.8320000000001"/>
    <n v="9"/>
    <n v="0.2"/>
    <n v="101.38319999999999"/>
  </r>
  <r>
    <n v="3770"/>
    <s v="CA-2011-153913"/>
    <x v="2"/>
    <x v="757"/>
    <d v="2011-12-20T00:00:00"/>
    <s v="Second Class"/>
    <s v="KB-16585"/>
    <s v="Ken Black"/>
    <s v="Corporate"/>
    <s v="United States"/>
    <s v="Hialeah"/>
    <s v="Florida"/>
    <n v="33012"/>
    <s v="South"/>
    <s v="OFF-FA-10000490"/>
    <s v="Office Supplies"/>
    <s v="Fasteners"/>
    <s v="OIC Binder Clips, Mini, 1/4&quot; Capacity, Black"/>
    <n v="1.984"/>
    <n v="2"/>
    <n v="0.2"/>
    <n v="0.66959999999999997"/>
  </r>
  <r>
    <n v="3771"/>
    <s v="CA-2013-155530"/>
    <x v="0"/>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3-101196"/>
    <x v="0"/>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1-115357"/>
    <x v="2"/>
    <x v="908"/>
    <d v="2011-08-11T00:00:00"/>
    <s v="Second Class"/>
    <s v="RF-19735"/>
    <s v="Roland Fjeld"/>
    <s v="Consumer"/>
    <s v="United States"/>
    <s v="Columbia"/>
    <s v="South Carolina"/>
    <n v="29203"/>
    <s v="South"/>
    <s v="TEC-AC-10000023"/>
    <s v="Technology"/>
    <s v="Accessories"/>
    <s v="Maxell 74 Minute CD-R Spindle, 50/Pack"/>
    <n v="62.91"/>
    <n v="3"/>
    <n v="0"/>
    <n v="22.647599999999997"/>
  </r>
  <r>
    <n v="3774"/>
    <s v="US-2011-102715"/>
    <x v="2"/>
    <x v="909"/>
    <d v="2011-04-13T00:00:00"/>
    <s v="Second Class"/>
    <s v="JK-15370"/>
    <s v="Jay Kimmel"/>
    <s v="Consumer"/>
    <s v="United States"/>
    <s v="Miami"/>
    <s v="Florida"/>
    <n v="33180"/>
    <s v="South"/>
    <s v="OFF-FA-10001332"/>
    <s v="Office Supplies"/>
    <s v="Fasteners"/>
    <s v="Acco Banker's Clasps, 5 3/4&quot;-Long"/>
    <n v="6.911999999999999"/>
    <n v="3"/>
    <n v="0.2"/>
    <n v="2.3327999999999998"/>
  </r>
  <r>
    <n v="3775"/>
    <s v="US-2011-102715"/>
    <x v="2"/>
    <x v="909"/>
    <d v="2011-04-13T00:00:00"/>
    <s v="Second Class"/>
    <s v="JK-15370"/>
    <s v="Jay Kimmel"/>
    <s v="Consumer"/>
    <s v="United States"/>
    <s v="Miami"/>
    <s v="Florida"/>
    <n v="33180"/>
    <s v="South"/>
    <s v="TEC-AC-10002001"/>
    <s v="Technology"/>
    <s v="Accessories"/>
    <s v="Logitech Wireless Gaming Headset G930"/>
    <n v="383.97600000000006"/>
    <n v="3"/>
    <n v="0.2"/>
    <n v="81.59490000000001"/>
  </r>
  <r>
    <n v="3776"/>
    <s v="US-2011-102715"/>
    <x v="2"/>
    <x v="909"/>
    <d v="2011-04-13T00:00:00"/>
    <s v="Second Class"/>
    <s v="JK-15370"/>
    <s v="Jay Kimmel"/>
    <s v="Consumer"/>
    <s v="United States"/>
    <s v="Miami"/>
    <s v="Florida"/>
    <n v="33180"/>
    <s v="South"/>
    <s v="OFF-PA-10000029"/>
    <s v="Office Supplies"/>
    <s v="Paper"/>
    <s v="Xerox 224"/>
    <n v="10.368000000000002"/>
    <n v="2"/>
    <n v="0.2"/>
    <n v="3.6288"/>
  </r>
  <r>
    <n v="3777"/>
    <s v="US-2011-102715"/>
    <x v="2"/>
    <x v="909"/>
    <d v="2011-04-13T00:00:00"/>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2-107937"/>
    <x v="1"/>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4-118521"/>
    <x v="3"/>
    <x v="911"/>
    <d v="2014-02-21T00:00:00"/>
    <s v="Standard Class"/>
    <s v="LF-17185"/>
    <s v="Luke Foster"/>
    <s v="Consumer"/>
    <s v="United States"/>
    <s v="New York City"/>
    <s v="New York"/>
    <n v="10035"/>
    <s v="East"/>
    <s v="OFF-PA-10003465"/>
    <s v="Office Supplies"/>
    <s v="Paper"/>
    <s v="Xerox 1912"/>
    <n v="37.94"/>
    <n v="2"/>
    <n v="0"/>
    <n v="18.211199999999998"/>
  </r>
  <r>
    <n v="3781"/>
    <s v="CA-2011-149643"/>
    <x v="2"/>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2-135314"/>
    <x v="1"/>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4-165204"/>
    <x v="3"/>
    <x v="38"/>
    <d v="2014-11-17T00:00:00"/>
    <s v="Second Class"/>
    <s v="MN-17935"/>
    <s v="Michael Nguyen"/>
    <s v="Consumer"/>
    <s v="United States"/>
    <s v="Memphis"/>
    <s v="Tennessee"/>
    <n v="38109"/>
    <s v="South"/>
    <s v="OFF-ST-10003716"/>
    <s v="Office Supplies"/>
    <s v="Storage"/>
    <s v="Tennsco Double-Tier Lockers"/>
    <n v="720.06400000000008"/>
    <n v="4"/>
    <n v="0.2"/>
    <n v="-63.005600000000015"/>
  </r>
  <r>
    <n v="3785"/>
    <s v="CA-2014-125752"/>
    <x v="3"/>
    <x v="689"/>
    <d v="2014-08-05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4-112487"/>
    <x v="3"/>
    <x v="377"/>
    <d v="2014-12-31T00:00:00"/>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3-144218"/>
    <x v="0"/>
    <x v="731"/>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3-169971"/>
    <x v="0"/>
    <x v="913"/>
    <d v="2013-09-10T00:00:00"/>
    <s v="Standard Class"/>
    <s v="IL-15100"/>
    <s v="Ivan Liston"/>
    <s v="Consumer"/>
    <s v="United States"/>
    <s v="Houston"/>
    <s v="Texas"/>
    <n v="77041"/>
    <s v="Central"/>
    <s v="OFF-AR-10002804"/>
    <s v="Office Supplies"/>
    <s v="Art"/>
    <s v="Faber Castell Col-Erase Pencils"/>
    <n v="3.9119999999999999"/>
    <n v="1"/>
    <n v="0.2"/>
    <n v="1.0269000000000001"/>
  </r>
  <r>
    <n v="3789"/>
    <s v="CA-2013-169971"/>
    <x v="0"/>
    <x v="913"/>
    <d v="2013-09-10T00:00:00"/>
    <s v="Standard Class"/>
    <s v="IL-15100"/>
    <s v="Ivan Liston"/>
    <s v="Consumer"/>
    <s v="United States"/>
    <s v="Houston"/>
    <s v="Texas"/>
    <n v="77041"/>
    <s v="Central"/>
    <s v="OFF-AR-10001044"/>
    <s v="Office Supplies"/>
    <s v="Art"/>
    <s v="BOSTON Ranger #55 Pencil Sharpener, Black"/>
    <n v="62.376000000000005"/>
    <n v="3"/>
    <n v="0.2"/>
    <n v="7.0172999999999952"/>
  </r>
  <r>
    <n v="3790"/>
    <s v="US-2013-133508"/>
    <x v="0"/>
    <x v="764"/>
    <d v="2013-04-22T00:00:00"/>
    <s v="Standard Class"/>
    <s v="SW-20350"/>
    <s v="Sean Wendt"/>
    <s v="Home Office"/>
    <s v="United States"/>
    <s v="Omaha"/>
    <s v="Nebraska"/>
    <n v="68104"/>
    <s v="Central"/>
    <s v="OFF-FA-10000134"/>
    <s v="Office Supplies"/>
    <s v="Fasteners"/>
    <s v="Advantus Push Pins, Aluminum Head"/>
    <n v="29.049999999999997"/>
    <n v="5"/>
    <n v="0"/>
    <n v="9.0054999999999996"/>
  </r>
  <r>
    <n v="3791"/>
    <s v="CA-2011-107139"/>
    <x v="2"/>
    <x v="260"/>
    <d v="2011-07-11T00:00:00"/>
    <s v="Standard Class"/>
    <s v="DP-13390"/>
    <s v="Dennis Pardue"/>
    <s v="Home Office"/>
    <s v="United States"/>
    <s v="Los Angeles"/>
    <s v="California"/>
    <n v="90004"/>
    <s v="West"/>
    <s v="OFF-BI-10001670"/>
    <s v="Office Supplies"/>
    <s v="Binders"/>
    <s v="Vinyl Sectional Post Binders"/>
    <n v="180.96000000000004"/>
    <n v="6"/>
    <n v="0.2"/>
    <n v="67.86"/>
  </r>
  <r>
    <n v="3792"/>
    <s v="CA-2012-111325"/>
    <x v="1"/>
    <x v="914"/>
    <d v="2012-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2-111325"/>
    <x v="1"/>
    <x v="914"/>
    <d v="2012-02-28T00:00:00"/>
    <s v="First Class"/>
    <s v="BT-11395"/>
    <s v="Bill Tyler"/>
    <s v="Corporate"/>
    <s v="United States"/>
    <s v="Altoona"/>
    <s v="Pennsylvania"/>
    <n v="16602"/>
    <s v="East"/>
    <s v="OFF-AR-10002257"/>
    <s v="Office Supplies"/>
    <s v="Art"/>
    <s v="Eldon Spacemaker Box, Quick-Snap Lid, Clear"/>
    <n v="16.032"/>
    <n v="6"/>
    <n v="0.2"/>
    <n v="2.2043999999999979"/>
  </r>
  <r>
    <n v="3794"/>
    <s v="CA-2012-163762"/>
    <x v="1"/>
    <x v="154"/>
    <d v="2012-12-01T00:00:00"/>
    <s v="Standard Class"/>
    <s v="JE-15475"/>
    <s v="Jeremy Ellison"/>
    <s v="Consumer"/>
    <s v="United States"/>
    <s v="New York City"/>
    <s v="New York"/>
    <n v="10024"/>
    <s v="East"/>
    <s v="OFF-AR-10001915"/>
    <s v="Office Supplies"/>
    <s v="Art"/>
    <s v="Peel-Off China Markers"/>
    <n v="29.79"/>
    <n v="3"/>
    <n v="0"/>
    <n v="12.511800000000001"/>
  </r>
  <r>
    <n v="3795"/>
    <s v="US-2011-117163"/>
    <x v="2"/>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7"/>
  </r>
  <r>
    <n v="3796"/>
    <s v="US-2011-117163"/>
    <x v="2"/>
    <x v="915"/>
    <d v="2011-02-03T00:00:00"/>
    <s v="Standard Class"/>
    <s v="EJ-13720"/>
    <s v="Ed Jacobs"/>
    <s v="Consumer"/>
    <s v="United States"/>
    <s v="San Diego"/>
    <s v="California"/>
    <n v="92037"/>
    <s v="West"/>
    <s v="FUR-TA-10003469"/>
    <s v="Furniture"/>
    <s v="Tables"/>
    <s v="Balt Split Level Computer Training Table"/>
    <n v="333"/>
    <n v="3"/>
    <n v="0.2"/>
    <n v="-16.649999999999991"/>
  </r>
  <r>
    <n v="3797"/>
    <s v="US-2011-117163"/>
    <x v="2"/>
    <x v="915"/>
    <d v="2011-02-03T00:00:00"/>
    <s v="Standard Class"/>
    <s v="EJ-13720"/>
    <s v="Ed Jacobs"/>
    <s v="Consumer"/>
    <s v="United States"/>
    <s v="San Diego"/>
    <s v="California"/>
    <n v="92037"/>
    <s v="West"/>
    <s v="OFF-AR-10003179"/>
    <s v="Office Supplies"/>
    <s v="Art"/>
    <s v="Dixon Ticonderoga Core-Lock Colored Pencils"/>
    <n v="36.44"/>
    <n v="4"/>
    <n v="0"/>
    <n v="12.025199999999998"/>
  </r>
  <r>
    <n v="3798"/>
    <s v="CA-2014-121314"/>
    <x v="3"/>
    <x v="397"/>
    <d v="2014-09-27T00:00:00"/>
    <s v="First Class"/>
    <s v="BE-11410"/>
    <s v="Bobby Elias"/>
    <s v="Consumer"/>
    <s v="United States"/>
    <s v="Miami"/>
    <s v="Florida"/>
    <n v="33178"/>
    <s v="South"/>
    <s v="OFF-PA-10003395"/>
    <s v="Office Supplies"/>
    <s v="Paper"/>
    <s v="Xerox 1941"/>
    <n v="251.64"/>
    <n v="3"/>
    <n v="0.2"/>
    <n v="88.073999999999984"/>
  </r>
  <r>
    <n v="3799"/>
    <s v="CA-2014-147760"/>
    <x v="3"/>
    <x v="259"/>
    <d v="2014-11-06T00:00:00"/>
    <s v="First Class"/>
    <s v="KL-16555"/>
    <s v="Kelly Lampkin"/>
    <s v="Corporate"/>
    <s v="United States"/>
    <s v="Greensboro"/>
    <s v="North Carolina"/>
    <n v="27405"/>
    <s v="South"/>
    <s v="FUR-TA-10004575"/>
    <s v="Furniture"/>
    <s v="Tables"/>
    <s v="Hon 5100 Series Wood Tables"/>
    <n v="523.76400000000001"/>
    <n v="3"/>
    <n v="0.4"/>
    <n v="-192.04680000000008"/>
  </r>
  <r>
    <n v="3800"/>
    <s v="CA-2014-147760"/>
    <x v="3"/>
    <x v="259"/>
    <d v="2014-11-06T00:00:00"/>
    <s v="First Class"/>
    <s v="KL-16555"/>
    <s v="Kelly Lampkin"/>
    <s v="Corporate"/>
    <s v="United States"/>
    <s v="Greensboro"/>
    <s v="North Carolina"/>
    <n v="27405"/>
    <s v="South"/>
    <s v="TEC-PH-10002483"/>
    <s v="Technology"/>
    <s v="Phones"/>
    <s v="Motorola Moto X"/>
    <n v="1359.96"/>
    <n v="5"/>
    <n v="0.2"/>
    <n v="118.99650000000003"/>
  </r>
  <r>
    <n v="3801"/>
    <s v="CA-2013-156503"/>
    <x v="0"/>
    <x v="500"/>
    <d v="2013-10-21T00:00:00"/>
    <s v="Standard Class"/>
    <s v="NC-18415"/>
    <s v="Nathan Cano"/>
    <s v="Consumer"/>
    <s v="United States"/>
    <s v="Jacksonville"/>
    <s v="North Carolina"/>
    <n v="28540"/>
    <s v="South"/>
    <s v="FUR-CH-10003606"/>
    <s v="Furniture"/>
    <s v="Chairs"/>
    <s v="SAFCO Folding Chair Trolley"/>
    <n v="102.59200000000001"/>
    <n v="1"/>
    <n v="0.2"/>
    <n v="10.2592"/>
  </r>
  <r>
    <n v="3802"/>
    <s v="CA-2013-156503"/>
    <x v="0"/>
    <x v="500"/>
    <d v="2013-10-21T00:00:00"/>
    <s v="Standard Class"/>
    <s v="NC-18415"/>
    <s v="Nathan Cano"/>
    <s v="Consumer"/>
    <s v="United States"/>
    <s v="Jacksonville"/>
    <s v="North Carolina"/>
    <n v="28540"/>
    <s v="South"/>
    <s v="TEC-AC-10002473"/>
    <s v="Technology"/>
    <s v="Accessories"/>
    <s v="Maxell 4.7GB DVD-R"/>
    <n v="22.704000000000001"/>
    <n v="1"/>
    <n v="0.2"/>
    <n v="5.9597999999999995"/>
  </r>
  <r>
    <n v="3803"/>
    <s v="CA-2013-156503"/>
    <x v="0"/>
    <x v="500"/>
    <d v="2013-10-21T00:00:00"/>
    <s v="Standard Class"/>
    <s v="NC-18415"/>
    <s v="Nathan Cano"/>
    <s v="Consumer"/>
    <s v="United States"/>
    <s v="Jacksonville"/>
    <s v="North Carolina"/>
    <n v="28540"/>
    <s v="South"/>
    <s v="OFF-PA-10002319"/>
    <s v="Office Supplies"/>
    <s v="Paper"/>
    <s v="Xerox 1944"/>
    <n v="93.024000000000001"/>
    <n v="3"/>
    <n v="0.2"/>
    <n v="33.721199999999996"/>
  </r>
  <r>
    <n v="3804"/>
    <s v="CA-2013-156503"/>
    <x v="0"/>
    <x v="500"/>
    <d v="2013-10-21T00:00:00"/>
    <s v="Standard Class"/>
    <s v="NC-18415"/>
    <s v="Nathan Cano"/>
    <s v="Consumer"/>
    <s v="United States"/>
    <s v="Jacksonville"/>
    <s v="North Carolina"/>
    <n v="28540"/>
    <s v="South"/>
    <s v="OFF-SU-10000946"/>
    <s v="Office Supplies"/>
    <s v="Supplies"/>
    <s v="Staples"/>
    <n v="12.768000000000001"/>
    <n v="2"/>
    <n v="0.2"/>
    <n v="1.436399999999999"/>
  </r>
  <r>
    <n v="3805"/>
    <s v="CA-2013-156503"/>
    <x v="0"/>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s v="North Carolina"/>
    <n v="28540"/>
    <s v="South"/>
    <s v="OFF-PA-10002377"/>
    <s v="Office Supplies"/>
    <s v="Paper"/>
    <s v="Xerox 1916"/>
    <n v="39.152000000000001"/>
    <n v="1"/>
    <n v="0.2"/>
    <n v="14.681999999999999"/>
  </r>
  <r>
    <n v="3807"/>
    <s v="CA-2012-113628"/>
    <x v="1"/>
    <x v="768"/>
    <d v="2012-11-19T00:00:00"/>
    <s v="Standard Class"/>
    <s v="AH-10690"/>
    <s v="Anna Häberlin"/>
    <s v="Corporate"/>
    <s v="United States"/>
    <s v="Plantation"/>
    <s v="Florida"/>
    <n v="33317"/>
    <s v="South"/>
    <s v="OFF-AR-10001246"/>
    <s v="Office Supplies"/>
    <s v="Art"/>
    <s v="Newell 317"/>
    <n v="11.76"/>
    <n v="5"/>
    <n v="0.2"/>
    <n v="1.3229999999999991"/>
  </r>
  <r>
    <n v="3808"/>
    <s v="CA-2012-113628"/>
    <x v="1"/>
    <x v="768"/>
    <d v="2012-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2-113628"/>
    <x v="1"/>
    <x v="768"/>
    <d v="2012-11-19T00:00:00"/>
    <s v="Standard Class"/>
    <s v="AH-10690"/>
    <s v="Anna Häberlin"/>
    <s v="Corporate"/>
    <s v="United States"/>
    <s v="Plantation"/>
    <s v="Florida"/>
    <n v="33317"/>
    <s v="South"/>
    <s v="OFF-BI-10002799"/>
    <s v="Office Supplies"/>
    <s v="Binders"/>
    <s v="SlimView Poly Binder, 3/8&quot;"/>
    <n v="4.6619999999999999"/>
    <n v="3"/>
    <n v="0.7"/>
    <n v="-3.7295999999999996"/>
  </r>
  <r>
    <n v="3810"/>
    <s v="CA-2012-113628"/>
    <x v="1"/>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2-113628"/>
    <x v="1"/>
    <x v="768"/>
    <d v="2012-11-19T00:00:00"/>
    <s v="Standard Class"/>
    <s v="AH-10690"/>
    <s v="Anna Häberlin"/>
    <s v="Corporate"/>
    <s v="United States"/>
    <s v="Plantation"/>
    <s v="Florida"/>
    <n v="33317"/>
    <s v="South"/>
    <s v="TEC-PH-10000441"/>
    <s v="Technology"/>
    <s v="Phones"/>
    <s v="VTech DS6151"/>
    <n v="100.792"/>
    <n v="1"/>
    <n v="0.2"/>
    <n v="10.079200000000007"/>
  </r>
  <r>
    <n v="3812"/>
    <s v="CA-2012-113628"/>
    <x v="1"/>
    <x v="768"/>
    <d v="2012-11-19T00:00:00"/>
    <s v="Standard Class"/>
    <s v="AH-10690"/>
    <s v="Anna Häberlin"/>
    <s v="Corporate"/>
    <s v="United States"/>
    <s v="Plantation"/>
    <s v="Florida"/>
    <n v="33317"/>
    <s v="South"/>
    <s v="FUR-CH-10004477"/>
    <s v="Furniture"/>
    <s v="Chairs"/>
    <s v="Global Push Button Manager's Chair, Indigo"/>
    <n v="146.13600000000002"/>
    <n v="3"/>
    <n v="0.2"/>
    <n v="16.440299999999986"/>
  </r>
  <r>
    <n v="3813"/>
    <s v="CA-2014-147753"/>
    <x v="3"/>
    <x v="916"/>
    <d v="2014-03-06T00:00:00"/>
    <s v="Same Day"/>
    <s v="PK-19075"/>
    <s v="Pete Kriz"/>
    <s v="Consumer"/>
    <s v="United States"/>
    <s v="Milwaukee"/>
    <s v="Wisconsin"/>
    <n v="53209"/>
    <s v="Central"/>
    <s v="OFF-LA-10003537"/>
    <s v="Office Supplies"/>
    <s v="Labels"/>
    <s v="Avery 515"/>
    <n v="25.06"/>
    <n v="2"/>
    <n v="0"/>
    <n v="11.778199999999998"/>
  </r>
  <r>
    <n v="3814"/>
    <s v="CA-2012-103961"/>
    <x v="1"/>
    <x v="599"/>
    <d v="2012-11-09T00:00:00"/>
    <s v="Standard Class"/>
    <s v="NG-18430"/>
    <s v="Nathan Gelder"/>
    <s v="Consumer"/>
    <s v="United States"/>
    <s v="Quincy"/>
    <s v="Illinois"/>
    <n v="62301"/>
    <s v="Central"/>
    <s v="OFF-LA-10004484"/>
    <s v="Office Supplies"/>
    <s v="Labels"/>
    <s v="Avery 476"/>
    <n v="19.824000000000002"/>
    <n v="6"/>
    <n v="0.2"/>
    <n v="6.4427999999999992"/>
  </r>
  <r>
    <n v="3815"/>
    <s v="CA-2013-152471"/>
    <x v="0"/>
    <x v="630"/>
    <d v="2013-07-09T00:00:00"/>
    <s v="Same Day"/>
    <s v="ZD-21925"/>
    <s v="Zuschuss Donatelli"/>
    <s v="Consumer"/>
    <s v="United States"/>
    <s v="Jacksonville"/>
    <s v="Florida"/>
    <n v="32216"/>
    <s v="South"/>
    <s v="TEC-PH-10002824"/>
    <s v="Technology"/>
    <s v="Phones"/>
    <s v="Jabra SPEAK 410 Multidevice Speakerphone"/>
    <n v="823.96000000000015"/>
    <n v="5"/>
    <n v="0.2"/>
    <n v="51.497499999999974"/>
  </r>
  <r>
    <n v="3816"/>
    <s v="CA-2013-152471"/>
    <x v="0"/>
    <x v="630"/>
    <d v="2013-07-09T00:00:00"/>
    <s v="Same Day"/>
    <s v="ZD-21925"/>
    <s v="Zuschuss Donatelli"/>
    <s v="Consumer"/>
    <s v="United States"/>
    <s v="Jacksonville"/>
    <s v="Florida"/>
    <n v="32216"/>
    <s v="South"/>
    <s v="OFF-PA-10004965"/>
    <s v="Office Supplies"/>
    <s v="Paper"/>
    <s v="Xerox 1921"/>
    <n v="15.984000000000002"/>
    <n v="2"/>
    <n v="0.2"/>
    <n v="4.9949999999999992"/>
  </r>
  <r>
    <n v="3817"/>
    <s v="CA-2012-102582"/>
    <x v="1"/>
    <x v="426"/>
    <d v="2012-09-19T00:00:00"/>
    <s v="Standard Class"/>
    <s v="NW-18400"/>
    <s v="Natalie Webber"/>
    <s v="Consumer"/>
    <s v="United States"/>
    <s v="Mobile"/>
    <s v="Alabama"/>
    <n v="36608"/>
    <s v="South"/>
    <s v="FUR-TA-10003569"/>
    <s v="Furniture"/>
    <s v="Tables"/>
    <s v="Bretford CR8500 Series Meeting Room Furniture"/>
    <n v="801.96"/>
    <n v="2"/>
    <n v="0"/>
    <n v="200.49"/>
  </r>
  <r>
    <n v="3818"/>
    <s v="CA-2012-102582"/>
    <x v="1"/>
    <x v="426"/>
    <d v="2012-09-19T00:00:00"/>
    <s v="Standard Class"/>
    <s v="NW-18400"/>
    <s v="Natalie Webber"/>
    <s v="Consumer"/>
    <s v="United States"/>
    <s v="Mobile"/>
    <s v="Alabama"/>
    <n v="36608"/>
    <s v="South"/>
    <s v="TEC-PH-10003187"/>
    <s v="Technology"/>
    <s v="Phones"/>
    <s v="Anker Astro Mini 3000mAh Ultra-Compact Portable Charger"/>
    <n v="59.97"/>
    <n v="3"/>
    <n v="0"/>
    <n v="0"/>
  </r>
  <r>
    <n v="3819"/>
    <s v="CA-2012-102582"/>
    <x v="1"/>
    <x v="426"/>
    <d v="2012-09-19T00:00:00"/>
    <s v="Standard Class"/>
    <s v="NW-18400"/>
    <s v="Natalie Webber"/>
    <s v="Consumer"/>
    <s v="United States"/>
    <s v="Mobile"/>
    <s v="Alabama"/>
    <n v="36608"/>
    <s v="South"/>
    <s v="FUR-CH-10004853"/>
    <s v="Furniture"/>
    <s v="Chairs"/>
    <s v="Global Manager's Adjustable Task Chair, Storm"/>
    <n v="1056.8599999999999"/>
    <n v="7"/>
    <n v="0"/>
    <n v="306.48939999999988"/>
  </r>
  <r>
    <n v="3820"/>
    <s v="CA-2014-141873"/>
    <x v="3"/>
    <x v="449"/>
    <d v="2014-10-15T00:00:00"/>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4-141873"/>
    <x v="3"/>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4-141873"/>
    <x v="3"/>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4-141873"/>
    <x v="3"/>
    <x v="449"/>
    <d v="2014-10-15T00:00:00"/>
    <s v="Standard Class"/>
    <s v="HG-14845"/>
    <s v="Harry Greene"/>
    <s v="Consumer"/>
    <s v="United States"/>
    <s v="New York City"/>
    <s v="New York"/>
    <n v="10024"/>
    <s v="East"/>
    <s v="OFF-BI-10003655"/>
    <s v="Office Supplies"/>
    <s v="Binders"/>
    <s v="Durable Pressboard Binders"/>
    <n v="18.240000000000002"/>
    <n v="6"/>
    <n v="0.2"/>
    <n v="6.1560000000000006"/>
  </r>
  <r>
    <n v="3824"/>
    <s v="CA-2012-140984"/>
    <x v="1"/>
    <x v="471"/>
    <d v="2012-09-18T00:00:00"/>
    <s v="Standard Class"/>
    <s v="CC-12685"/>
    <s v="Craig Carroll"/>
    <s v="Consumer"/>
    <s v="United States"/>
    <s v="New York City"/>
    <s v="New York"/>
    <n v="10011"/>
    <s v="East"/>
    <s v="OFF-ST-10000585"/>
    <s v="Office Supplies"/>
    <s v="Storage"/>
    <s v="Economy Rollaway Files"/>
    <n v="991.19999999999993"/>
    <n v="6"/>
    <n v="0"/>
    <n v="257.71199999999999"/>
  </r>
  <r>
    <n v="3825"/>
    <s v="CA-2012-140984"/>
    <x v="1"/>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2-140984"/>
    <x v="1"/>
    <x v="471"/>
    <d v="2012-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1-132801"/>
    <x v="2"/>
    <x v="273"/>
    <d v="2011-10-12T00:00:00"/>
    <s v="Standard Class"/>
    <s v="JG-15805"/>
    <s v="John Grady"/>
    <s v="Corporate"/>
    <s v="United States"/>
    <s v="Dallas"/>
    <s v="Texas"/>
    <n v="75217"/>
    <s v="Central"/>
    <s v="OFF-ST-10001228"/>
    <s v="Office Supplies"/>
    <s v="Storage"/>
    <s v="Fellowes Personal Hanging Folder Files, Navy"/>
    <n v="107.44"/>
    <n v="10"/>
    <n v="0.2"/>
    <n v="10.744000000000007"/>
  </r>
  <r>
    <n v="3828"/>
    <s v="CA-2014-141733"/>
    <x v="3"/>
    <x v="917"/>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4-141733"/>
    <x v="3"/>
    <x v="917"/>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4-141733"/>
    <x v="3"/>
    <x v="917"/>
    <d v="2014-05-12T00:00:00"/>
    <s v="Standard Class"/>
    <s v="RW-19540"/>
    <s v="Rick Wilson"/>
    <s v="Corporate"/>
    <s v="United States"/>
    <s v="Detroit"/>
    <s v="Michigan"/>
    <n v="48234"/>
    <s v="Central"/>
    <s v="FUR-CH-10000595"/>
    <s v="Furniture"/>
    <s v="Chairs"/>
    <s v="Safco Contoured Stacking Chairs"/>
    <n v="476.8"/>
    <n v="2"/>
    <n v="0"/>
    <n v="119.19999999999999"/>
  </r>
  <r>
    <n v="3831"/>
    <s v="CA-2014-141733"/>
    <x v="3"/>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2-111927"/>
    <x v="1"/>
    <x v="717"/>
    <d v="2012-11-19T00:00:00"/>
    <s v="Standard Class"/>
    <s v="LS-17230"/>
    <s v="Lycoris Saunders"/>
    <s v="Consumer"/>
    <s v="United States"/>
    <s v="Dover"/>
    <s v="Delaware"/>
    <n v="19901"/>
    <s v="East"/>
    <s v="FUR-FU-10004017"/>
    <s v="Furniture"/>
    <s v="Furnishings"/>
    <s v="Executive Impressions 13&quot; Chairman Wall Clock"/>
    <n v="76.14"/>
    <n v="3"/>
    <n v="0"/>
    <n v="26.648999999999997"/>
  </r>
  <r>
    <n v="3833"/>
    <s v="US-2012-111927"/>
    <x v="1"/>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1-105984"/>
    <x v="2"/>
    <x v="156"/>
    <d v="2011-11-24T00:00:00"/>
    <s v="Same Day"/>
    <s v="MY-18295"/>
    <s v="Muhammed Yedwab"/>
    <s v="Corporate"/>
    <s v="United States"/>
    <s v="Columbus"/>
    <s v="Ohio"/>
    <n v="43229"/>
    <s v="East"/>
    <s v="TEC-PH-10000560"/>
    <s v="Technology"/>
    <s v="Phones"/>
    <s v="Samsung Galaxy S III - 16GB - pebble blue (T-Mobile)"/>
    <n v="1049.97"/>
    <n v="5"/>
    <n v="0.4"/>
    <n v="-209.99399999999991"/>
  </r>
  <r>
    <n v="3835"/>
    <s v="CA-2011-105984"/>
    <x v="2"/>
    <x v="156"/>
    <d v="2011-11-24T00:00:00"/>
    <s v="Same Day"/>
    <s v="MY-18295"/>
    <s v="Muhammed Yedwab"/>
    <s v="Corporate"/>
    <s v="United States"/>
    <s v="Columbus"/>
    <s v="Ohio"/>
    <n v="43229"/>
    <s v="East"/>
    <s v="FUR-CH-10000847"/>
    <s v="Furniture"/>
    <s v="Chairs"/>
    <s v="Global Executive Mid-Back Manager's Chair"/>
    <n v="611.05799999999999"/>
    <n v="3"/>
    <n v="0.3"/>
    <n v="-34.917600000000022"/>
  </r>
  <r>
    <n v="3836"/>
    <s v="CA-2011-100363"/>
    <x v="2"/>
    <x v="918"/>
    <d v="2011-04-15T00:00:00"/>
    <s v="Standard Class"/>
    <s v="JM-15655"/>
    <s v="Jim Mitchum"/>
    <s v="Corporate"/>
    <s v="United States"/>
    <s v="Glendale"/>
    <s v="Arizona"/>
    <n v="85301"/>
    <s v="West"/>
    <s v="OFF-FA-10000611"/>
    <s v="Office Supplies"/>
    <s v="Fasteners"/>
    <s v="Binder Clips by OIC"/>
    <n v="2.3679999999999999"/>
    <n v="2"/>
    <n v="0.2"/>
    <n v="0.82879999999999987"/>
  </r>
  <r>
    <n v="3837"/>
    <s v="CA-2011-100363"/>
    <x v="2"/>
    <x v="918"/>
    <d v="2011-04-15T00:00:00"/>
    <s v="Standard Class"/>
    <s v="JM-15655"/>
    <s v="Jim Mitchum"/>
    <s v="Corporate"/>
    <s v="United States"/>
    <s v="Glendale"/>
    <s v="Arizona"/>
    <n v="85301"/>
    <s v="West"/>
    <s v="OFF-PA-10004733"/>
    <s v="Office Supplies"/>
    <s v="Paper"/>
    <s v="Things To Do Today Spiral Book"/>
    <n v="19.008000000000003"/>
    <n v="3"/>
    <n v="0.2"/>
    <n v="6.8903999999999979"/>
  </r>
  <r>
    <n v="3838"/>
    <s v="CA-2011-126760"/>
    <x v="2"/>
    <x v="711"/>
    <d v="2011-08-02T00:00:00"/>
    <s v="Standard Class"/>
    <s v="KM-16720"/>
    <s v="Kunst Miller"/>
    <s v="Consumer"/>
    <s v="United States"/>
    <s v="North Las Vegas"/>
    <s v="Nevada"/>
    <n v="89031"/>
    <s v="West"/>
    <s v="TEC-PH-10001363"/>
    <s v="Technology"/>
    <s v="Phones"/>
    <s v="Apple iPhone 5S"/>
    <n v="911.98400000000004"/>
    <n v="2"/>
    <n v="0.2"/>
    <n v="113.99799999999991"/>
  </r>
  <r>
    <n v="3839"/>
    <s v="CA-2011-126760"/>
    <x v="2"/>
    <x v="711"/>
    <d v="2011-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1-126760"/>
    <x v="2"/>
    <x v="711"/>
    <d v="2011-08-02T00:00:00"/>
    <s v="Standard Class"/>
    <s v="KM-16720"/>
    <s v="Kunst Miller"/>
    <s v="Consumer"/>
    <s v="United States"/>
    <s v="North Las Vegas"/>
    <s v="Nevada"/>
    <n v="89031"/>
    <s v="West"/>
    <s v="FUR-FU-10004018"/>
    <s v="Furniture"/>
    <s v="Furnishings"/>
    <s v="Tensor Computer Mounted Lamp"/>
    <n v="134.01"/>
    <n v="9"/>
    <n v="0"/>
    <n v="36.182700000000004"/>
  </r>
  <r>
    <n v="3841"/>
    <s v="CA-2011-126760"/>
    <x v="2"/>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1-109162"/>
    <x v="2"/>
    <x v="785"/>
    <d v="2011-06-12T00:00:00"/>
    <s v="Standard Class"/>
    <s v="KE-16420"/>
    <s v="Katrina Edelman"/>
    <s v="Corporate"/>
    <s v="United States"/>
    <s v="Bristol"/>
    <s v="Tennessee"/>
    <n v="37620"/>
    <s v="South"/>
    <s v="FUR-CH-10002647"/>
    <s v="Furniture"/>
    <s v="Chairs"/>
    <s v="Situations Contoured Folding Chairs, 4/Set"/>
    <n v="170.35200000000003"/>
    <n v="3"/>
    <n v="0.2"/>
    <n v="10.647000000000006"/>
  </r>
  <r>
    <n v="3843"/>
    <s v="CA-2011-101931"/>
    <x v="2"/>
    <x v="919"/>
    <d v="2011-10-31T00:00:00"/>
    <s v="First Class"/>
    <s v="TS-21370"/>
    <s v="Todd Sumrall"/>
    <s v="Corporate"/>
    <s v="United States"/>
    <s v="Los Angeles"/>
    <s v="California"/>
    <n v="90049"/>
    <s v="West"/>
    <s v="OFF-BI-10004140"/>
    <s v="Office Supplies"/>
    <s v="Binders"/>
    <s v="Avery Non-Stick Binders"/>
    <n v="7.1840000000000011"/>
    <n v="2"/>
    <n v="0.2"/>
    <n v="2.2449999999999992"/>
  </r>
  <r>
    <n v="3844"/>
    <s v="CA-2011-101931"/>
    <x v="2"/>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1-101931"/>
    <x v="2"/>
    <x v="919"/>
    <d v="2011-10-31T00:00:00"/>
    <s v="First Class"/>
    <s v="TS-21370"/>
    <s v="Todd Sumrall"/>
    <s v="Corporate"/>
    <s v="United States"/>
    <s v="Los Angeles"/>
    <s v="California"/>
    <n v="90049"/>
    <s v="West"/>
    <s v="OFF-SU-10000646"/>
    <s v="Office Supplies"/>
    <s v="Supplies"/>
    <s v="Premier Automatic Letter Opener"/>
    <n v="480.74"/>
    <n v="2"/>
    <n v="0"/>
    <n v="14.422200000000032"/>
  </r>
  <r>
    <n v="3846"/>
    <s v="CA-2011-101931"/>
    <x v="2"/>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1-101931"/>
    <x v="2"/>
    <x v="919"/>
    <d v="2011-10-31T00:00:00"/>
    <s v="First Class"/>
    <s v="TS-21370"/>
    <s v="Todd Sumrall"/>
    <s v="Corporate"/>
    <s v="United States"/>
    <s v="Los Angeles"/>
    <s v="California"/>
    <n v="90049"/>
    <s v="West"/>
    <s v="OFF-ST-10003442"/>
    <s v="Office Supplies"/>
    <s v="Storage"/>
    <s v="Eldon Portable Mobile Manager"/>
    <n v="141.4"/>
    <n v="5"/>
    <n v="0"/>
    <n v="38.177999999999997"/>
  </r>
  <r>
    <n v="3848"/>
    <s v="CA-2014-129000"/>
    <x v="3"/>
    <x v="920"/>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4-161053"/>
    <x v="3"/>
    <x v="585"/>
    <d v="2014-09-24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4-161053"/>
    <x v="3"/>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2-142377"/>
    <x v="1"/>
    <x v="784"/>
    <d v="2012-12-09T00:00:00"/>
    <s v="Standard Class"/>
    <s v="MS-17980"/>
    <s v="Michael Stewart"/>
    <s v="Corporate"/>
    <s v="United States"/>
    <s v="Springfield"/>
    <s v="Missouri"/>
    <n v="65807"/>
    <s v="Central"/>
    <s v="OFF-PA-10001970"/>
    <s v="Office Supplies"/>
    <s v="Paper"/>
    <s v="Xerox 1881"/>
    <n v="85.96"/>
    <n v="7"/>
    <n v="0"/>
    <n v="40.401199999999996"/>
  </r>
  <r>
    <n v="3852"/>
    <s v="CA-2012-127593"/>
    <x v="1"/>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4-130526"/>
    <x v="3"/>
    <x v="200"/>
    <d v="2014-11-30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4-131849"/>
    <x v="3"/>
    <x v="921"/>
    <d v="2014-06-11T00:00:00"/>
    <s v="Standard Class"/>
    <s v="GH-14410"/>
    <s v="Gary Hansen"/>
    <s v="Home Office"/>
    <s v="United States"/>
    <s v="San Francisco"/>
    <s v="California"/>
    <n v="94122"/>
    <s v="West"/>
    <s v="FUR-FU-10004164"/>
    <s v="Furniture"/>
    <s v="Furnishings"/>
    <s v="Eldon 300 Class Desk Accessories, Black"/>
    <n v="4.95"/>
    <n v="1"/>
    <n v="0"/>
    <n v="2.1780000000000004"/>
  </r>
  <r>
    <n v="3855"/>
    <s v="US-2014-131849"/>
    <x v="3"/>
    <x v="921"/>
    <d v="2014-06-11T00:00:00"/>
    <s v="Standard Class"/>
    <s v="GH-14410"/>
    <s v="Gary Hansen"/>
    <s v="Home Office"/>
    <s v="United States"/>
    <s v="San Francisco"/>
    <s v="California"/>
    <n v="94122"/>
    <s v="West"/>
    <s v="OFF-ST-10002957"/>
    <s v="Office Supplies"/>
    <s v="Storage"/>
    <s v="Sterilite Show Offs Storage Containers"/>
    <n v="26.400000000000002"/>
    <n v="5"/>
    <n v="0"/>
    <n v="0"/>
  </r>
  <r>
    <n v="3856"/>
    <s v="US-2014-105389"/>
    <x v="3"/>
    <x v="436"/>
    <d v="2014-10-29T00:00:00"/>
    <s v="Second Class"/>
    <s v="DM-13015"/>
    <s v="Darrin Martin"/>
    <s v="Consumer"/>
    <s v="United States"/>
    <s v="San Antonio"/>
    <s v="Texas"/>
    <n v="78207"/>
    <s v="Central"/>
    <s v="OFF-BI-10004364"/>
    <s v="Office Supplies"/>
    <s v="Binders"/>
    <s v="Storex Dura Pro Binders"/>
    <n v="3.5639999999999992"/>
    <n v="3"/>
    <n v="0.8"/>
    <n v="-6.2370000000000019"/>
  </r>
  <r>
    <n v="3857"/>
    <s v="US-2014-105389"/>
    <x v="3"/>
    <x v="436"/>
    <d v="2014-10-29T00:00:00"/>
    <s v="Second Class"/>
    <s v="DM-13015"/>
    <s v="Darrin Martin"/>
    <s v="Consumer"/>
    <s v="United States"/>
    <s v="San Antonio"/>
    <s v="Texas"/>
    <n v="78207"/>
    <s v="Central"/>
    <s v="TEC-PH-10002824"/>
    <s v="Technology"/>
    <s v="Phones"/>
    <s v="Jabra SPEAK 410 Multidevice Speakerphone"/>
    <n v="823.96000000000015"/>
    <n v="5"/>
    <n v="0.2"/>
    <n v="51.497499999999974"/>
  </r>
  <r>
    <n v="3858"/>
    <s v="US-2014-105389"/>
    <x v="3"/>
    <x v="436"/>
    <d v="2014-10-29T00:00:00"/>
    <s v="Second Class"/>
    <s v="DM-13015"/>
    <s v="Darrin Martin"/>
    <s v="Consumer"/>
    <s v="United States"/>
    <s v="San Antonio"/>
    <s v="Texas"/>
    <n v="78207"/>
    <s v="Central"/>
    <s v="OFF-AR-10000634"/>
    <s v="Office Supplies"/>
    <s v="Art"/>
    <s v="Newell 320"/>
    <n v="10.272000000000002"/>
    <n v="3"/>
    <n v="0.2"/>
    <n v="0.89880000000000004"/>
  </r>
  <r>
    <n v="3859"/>
    <s v="CA-2011-140816"/>
    <x v="2"/>
    <x v="414"/>
    <d v="2011-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4-154039"/>
    <x v="3"/>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4-154039"/>
    <x v="3"/>
    <x v="922"/>
    <d v="2014-02-23T00:00:00"/>
    <s v="Standard Class"/>
    <s v="JK-16120"/>
    <s v="Julie Kriz"/>
    <s v="Home Office"/>
    <s v="United States"/>
    <s v="Chicago"/>
    <s v="Illinois"/>
    <n v="60653"/>
    <s v="Central"/>
    <s v="TEC-PH-10002789"/>
    <s v="Technology"/>
    <s v="Phones"/>
    <s v="LG Exalt"/>
    <n v="124.79200000000002"/>
    <n v="1"/>
    <n v="0.2"/>
    <n v="10.919299999999996"/>
  </r>
  <r>
    <n v="3862"/>
    <s v="CA-2011-135755"/>
    <x v="2"/>
    <x v="523"/>
    <d v="2011-05-10T00:00:00"/>
    <s v="Standard Class"/>
    <s v="NC-18415"/>
    <s v="Nathan Cano"/>
    <s v="Consumer"/>
    <s v="United States"/>
    <s v="Yonkers"/>
    <s v="New York"/>
    <n v="10701"/>
    <s v="East"/>
    <s v="OFF-BI-10004828"/>
    <s v="Office Supplies"/>
    <s v="Binders"/>
    <s v="GBC Poly Designer Binding Covers"/>
    <n v="40.176000000000002"/>
    <n v="3"/>
    <n v="0.2"/>
    <n v="14.563799999999997"/>
  </r>
  <r>
    <n v="3863"/>
    <s v="CA-2011-135755"/>
    <x v="2"/>
    <x v="523"/>
    <d v="2011-05-10T00:00:00"/>
    <s v="Standard Class"/>
    <s v="NC-18415"/>
    <s v="Nathan Cano"/>
    <s v="Consumer"/>
    <s v="United States"/>
    <s v="Yonkers"/>
    <s v="New York"/>
    <n v="10701"/>
    <s v="East"/>
    <s v="OFF-BI-10003981"/>
    <s v="Office Supplies"/>
    <s v="Binders"/>
    <s v="Avery Durable Plastic 1&quot; Binders"/>
    <n v="10.896000000000001"/>
    <n v="3"/>
    <n v="0.2"/>
    <n v="3.9497999999999998"/>
  </r>
  <r>
    <n v="3864"/>
    <s v="CA-2014-123246"/>
    <x v="3"/>
    <x v="161"/>
    <d v="2014-10-20T00:00:00"/>
    <s v="Second Class"/>
    <s v="AJ-10960"/>
    <s v="Astrea Jones"/>
    <s v="Consumer"/>
    <s v="United States"/>
    <s v="San Diego"/>
    <s v="California"/>
    <n v="92037"/>
    <s v="West"/>
    <s v="OFF-AR-10001770"/>
    <s v="Office Supplies"/>
    <s v="Art"/>
    <s v="Economy #2 Pencils"/>
    <n v="10.64"/>
    <n v="4"/>
    <n v="0"/>
    <n v="2.7664"/>
  </r>
  <r>
    <n v="3865"/>
    <s v="CA-2012-157133"/>
    <x v="1"/>
    <x v="109"/>
    <d v="2012-12-03T00:00:00"/>
    <s v="Standard Class"/>
    <s v="LC-16885"/>
    <s v="Lena Creighton"/>
    <s v="Consumer"/>
    <s v="United States"/>
    <s v="Champaign"/>
    <s v="Illinois"/>
    <n v="61821"/>
    <s v="Central"/>
    <s v="FUR-FU-10004904"/>
    <s v="Furniture"/>
    <s v="Furnishings"/>
    <s v="Eldon &quot;L&quot; Workstation Diamond Chairmat"/>
    <n v="151.96"/>
    <n v="5"/>
    <n v="0.6"/>
    <n v="-182.35200000000003"/>
  </r>
  <r>
    <n v="3866"/>
    <s v="CA-2011-124709"/>
    <x v="2"/>
    <x v="923"/>
    <d v="2011-07-29T00:00:00"/>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4-146360"/>
    <x v="3"/>
    <x v="756"/>
    <d v="2014-04-26T00:00:00"/>
    <s v="Second Class"/>
    <s v="SC-20305"/>
    <s v="Sean Christensen"/>
    <s v="Consumer"/>
    <s v="United States"/>
    <s v="Lawrence"/>
    <s v="Indiana"/>
    <n v="46226"/>
    <s v="Central"/>
    <s v="TEC-AC-10003590"/>
    <s v="Technology"/>
    <s v="Accessories"/>
    <s v="TRENDnet 56K USB 2.0 Phone, Internet and Fax Modem"/>
    <n v="155.34"/>
    <n v="6"/>
    <n v="0"/>
    <n v="55.922399999999996"/>
  </r>
  <r>
    <n v="3868"/>
    <s v="CA-2012-132486"/>
    <x v="1"/>
    <x v="924"/>
    <d v="2012-10-27T00:00:00"/>
    <s v="Second Class"/>
    <s v="JF-15355"/>
    <s v="Jay Fein"/>
    <s v="Consumer"/>
    <s v="United States"/>
    <s v="San Diego"/>
    <s v="California"/>
    <n v="92105"/>
    <s v="West"/>
    <s v="TEC-AC-10000710"/>
    <s v="Technology"/>
    <s v="Accessories"/>
    <s v="Maxell DVD-RAM Discs"/>
    <n v="148.32"/>
    <n v="9"/>
    <n v="0"/>
    <n v="63.777600000000007"/>
  </r>
  <r>
    <n v="3869"/>
    <s v="CA-2012-132486"/>
    <x v="1"/>
    <x v="924"/>
    <d v="2012-10-27T00:00:00"/>
    <s v="Second Class"/>
    <s v="JF-15355"/>
    <s v="Jay Fein"/>
    <s v="Consumer"/>
    <s v="United States"/>
    <s v="San Diego"/>
    <s v="California"/>
    <n v="92105"/>
    <s v="West"/>
    <s v="FUR-CH-10004495"/>
    <s v="Furniture"/>
    <s v="Chairs"/>
    <s v="Global Leather and Oak Executive Chair, Black"/>
    <n v="240.78400000000002"/>
    <n v="1"/>
    <n v="0.2"/>
    <n v="27.088199999999965"/>
  </r>
  <r>
    <n v="3870"/>
    <s v="CA-2012-132486"/>
    <x v="1"/>
    <x v="924"/>
    <d v="2012-10-27T00:00:00"/>
    <s v="Second Class"/>
    <s v="JF-15355"/>
    <s v="Jay Fein"/>
    <s v="Consumer"/>
    <s v="United States"/>
    <s v="San Diego"/>
    <s v="California"/>
    <n v="92105"/>
    <s v="West"/>
    <s v="FUR-CH-10004540"/>
    <s v="Furniture"/>
    <s v="Chairs"/>
    <s v="Global Chrome Stack Chair"/>
    <n v="191.96800000000002"/>
    <n v="7"/>
    <n v="0.2"/>
    <n v="16.797200000000004"/>
  </r>
  <r>
    <n v="3871"/>
    <s v="CA-2012-132486"/>
    <x v="1"/>
    <x v="924"/>
    <d v="2012-10-27T00:00:00"/>
    <s v="Second Class"/>
    <s v="JF-15355"/>
    <s v="Jay Fein"/>
    <s v="Consumer"/>
    <s v="United States"/>
    <s v="San Diego"/>
    <s v="California"/>
    <n v="92105"/>
    <s v="West"/>
    <s v="OFF-PA-10004971"/>
    <s v="Office Supplies"/>
    <s v="Paper"/>
    <s v="Xerox 196"/>
    <n v="11.56"/>
    <n v="2"/>
    <n v="0"/>
    <n v="5.6644000000000005"/>
  </r>
  <r>
    <n v="3872"/>
    <s v="CA-2012-132486"/>
    <x v="1"/>
    <x v="924"/>
    <d v="2012-10-27T00:00:00"/>
    <s v="Second Class"/>
    <s v="JF-15355"/>
    <s v="Jay Fein"/>
    <s v="Consumer"/>
    <s v="United States"/>
    <s v="San Diego"/>
    <s v="California"/>
    <n v="92105"/>
    <s v="West"/>
    <s v="OFF-EN-10002600"/>
    <s v="Office Supplies"/>
    <s v="Envelopes"/>
    <s v="Redi-Strip #10 Envelopes, 4 1/8 x 9 1/2"/>
    <n v="11.8"/>
    <n v="4"/>
    <n v="0"/>
    <n v="5.6639999999999997"/>
  </r>
  <r>
    <n v="3873"/>
    <s v="CA-2012-132486"/>
    <x v="1"/>
    <x v="924"/>
    <d v="2012-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s v="Tennessee"/>
    <n v="37604"/>
    <s v="South"/>
    <s v="OFF-EN-10001099"/>
    <s v="Office Supplies"/>
    <s v="Envelopes"/>
    <s v="Staples"/>
    <n v="23.472000000000001"/>
    <n v="3"/>
    <n v="0.2"/>
    <n v="7.6283999999999974"/>
  </r>
  <r>
    <n v="3875"/>
    <s v="CA-2013-136231"/>
    <x v="0"/>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3-136231"/>
    <x v="0"/>
    <x v="64"/>
    <d v="2013-09-08T00:00:00"/>
    <s v="Second Class"/>
    <s v="DM-13015"/>
    <s v="Darrin Martin"/>
    <s v="Consumer"/>
    <s v="United States"/>
    <s v="Johnson City"/>
    <s v="Tennessee"/>
    <n v="37604"/>
    <s v="South"/>
    <s v="TEC-PH-10002660"/>
    <s v="Technology"/>
    <s v="Phones"/>
    <s v="Nortel Networks T7316 E Nt8 B27"/>
    <n v="108.78399999999999"/>
    <n v="2"/>
    <n v="0.2"/>
    <n v="6.7990000000000066"/>
  </r>
  <r>
    <n v="3877"/>
    <s v="CA-2013-136231"/>
    <x v="0"/>
    <x v="64"/>
    <d v="2013-09-08T00:00:00"/>
    <s v="Second Class"/>
    <s v="DM-13015"/>
    <s v="Darrin Martin"/>
    <s v="Consumer"/>
    <s v="United States"/>
    <s v="Johnson City"/>
    <s v="Tennessee"/>
    <n v="37604"/>
    <s v="South"/>
    <s v="OFF-PA-10000327"/>
    <s v="Office Supplies"/>
    <s v="Paper"/>
    <s v="Xerox 1971"/>
    <n v="10.272000000000002"/>
    <n v="3"/>
    <n v="0.2"/>
    <n v="3.2099999999999982"/>
  </r>
  <r>
    <n v="3878"/>
    <s v="CA-2013-140641"/>
    <x v="0"/>
    <x v="99"/>
    <d v="2013-11-03T00:00:00"/>
    <s v="Standard Class"/>
    <s v="EP-13915"/>
    <s v="Emily Phan"/>
    <s v="Consumer"/>
    <s v="United States"/>
    <s v="Tampa"/>
    <s v="Florida"/>
    <n v="33614"/>
    <s v="South"/>
    <s v="OFF-BI-10001191"/>
    <s v="Office Supplies"/>
    <s v="Binders"/>
    <s v="Canvas Sectional Post Binders"/>
    <n v="38.190000000000012"/>
    <n v="5"/>
    <n v="0.7"/>
    <n v="-26.732999999999997"/>
  </r>
  <r>
    <n v="3879"/>
    <s v="CA-2011-151001"/>
    <x v="2"/>
    <x v="26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1-151001"/>
    <x v="2"/>
    <x v="267"/>
    <d v="2011-04-07T00:00:00"/>
    <s v="First Class"/>
    <s v="JG-15805"/>
    <s v="John Grady"/>
    <s v="Corporate"/>
    <s v="United States"/>
    <s v="Decatur"/>
    <s v="Illinois"/>
    <n v="62521"/>
    <s v="Central"/>
    <s v="OFF-ST-10001031"/>
    <s v="Office Supplies"/>
    <s v="Storage"/>
    <s v="Adjustable Personal File Tote"/>
    <n v="52.096000000000004"/>
    <n v="4"/>
    <n v="0.2"/>
    <n v="3.9072000000000031"/>
  </r>
  <r>
    <n v="3881"/>
    <s v="CA-2012-129896"/>
    <x v="1"/>
    <x v="925"/>
    <d v="2012-06-20T00:00:00"/>
    <s v="Standard Class"/>
    <s v="PF-19120"/>
    <s v="Peter Fuller"/>
    <s v="Consumer"/>
    <s v="United States"/>
    <s v="Gilbert"/>
    <s v="Arizona"/>
    <n v="85234"/>
    <s v="West"/>
    <s v="OFF-PA-10002245"/>
    <s v="Office Supplies"/>
    <s v="Paper"/>
    <s v="Xerox 1895"/>
    <n v="9.5680000000000014"/>
    <n v="2"/>
    <n v="0.2"/>
    <n v="2.9899999999999993"/>
  </r>
  <r>
    <n v="3882"/>
    <s v="CA-2012-129896"/>
    <x v="1"/>
    <x v="925"/>
    <d v="2012-06-20T00:00:00"/>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2-129896"/>
    <x v="1"/>
    <x v="925"/>
    <d v="2012-06-20T00:00:00"/>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2-129896"/>
    <x v="1"/>
    <x v="925"/>
    <d v="2012-06-20T00:00:00"/>
    <s v="Standard Class"/>
    <s v="PF-19120"/>
    <s v="Peter Fuller"/>
    <s v="Consumer"/>
    <s v="United States"/>
    <s v="Gilbert"/>
    <s v="Arizona"/>
    <n v="85234"/>
    <s v="West"/>
    <s v="FUR-FU-10002396"/>
    <s v="Furniture"/>
    <s v="Furnishings"/>
    <s v="DAX Copper Panel Document Frame, 5 x 7 Size"/>
    <n v="40.256"/>
    <n v="4"/>
    <n v="0.2"/>
    <n v="11.070400000000003"/>
  </r>
  <r>
    <n v="3885"/>
    <s v="CA-2011-152849"/>
    <x v="2"/>
    <x v="260"/>
    <d v="2011-07-12T00:00:00"/>
    <s v="Standard Class"/>
    <s v="DW-13195"/>
    <s v="David Wiener"/>
    <s v="Corporate"/>
    <s v="United States"/>
    <s v="Knoxville"/>
    <s v="Tennessee"/>
    <n v="37918"/>
    <s v="South"/>
    <s v="OFF-AR-10002833"/>
    <s v="Office Supplies"/>
    <s v="Art"/>
    <s v="Newell 322"/>
    <n v="4.3680000000000003"/>
    <n v="3"/>
    <n v="0.2"/>
    <n v="0.3822000000000001"/>
  </r>
  <r>
    <n v="3886"/>
    <s v="US-2014-127341"/>
    <x v="3"/>
    <x v="926"/>
    <d v="2014-02-03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3-167759"/>
    <x v="0"/>
    <x v="840"/>
    <d v="2013-03-09T00:00:00"/>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1-100895"/>
    <x v="2"/>
    <x v="270"/>
    <d v="2011-06-06T00:00:00"/>
    <s v="Standard Class"/>
    <s v="SV-20785"/>
    <s v="Stewart Visinsky"/>
    <s v="Consumer"/>
    <s v="United States"/>
    <s v="Roswell"/>
    <s v="Georgia"/>
    <n v="30076"/>
    <s v="South"/>
    <s v="OFF-AR-10004511"/>
    <s v="Office Supplies"/>
    <s v="Art"/>
    <s v="Sanford Colorific Scented Colored Pencils, 12/Pack"/>
    <n v="8.56"/>
    <n v="2"/>
    <n v="0"/>
    <n v="2.6536"/>
  </r>
  <r>
    <n v="3889"/>
    <s v="CA-2011-100895"/>
    <x v="2"/>
    <x v="270"/>
    <d v="2011-06-06T00:00:00"/>
    <s v="Standard Class"/>
    <s v="SV-20785"/>
    <s v="Stewart Visinsky"/>
    <s v="Consumer"/>
    <s v="United States"/>
    <s v="Roswell"/>
    <s v="Georgia"/>
    <n v="30076"/>
    <s v="South"/>
    <s v="TEC-PH-10001425"/>
    <s v="Technology"/>
    <s v="Phones"/>
    <s v="Mophie Juice Pack Helium for iPhone"/>
    <n v="239.96999999999997"/>
    <n v="3"/>
    <n v="0"/>
    <n v="67.191599999999994"/>
  </r>
  <r>
    <n v="3890"/>
    <s v="CA-2011-100895"/>
    <x v="2"/>
    <x v="270"/>
    <d v="2011-06-06T00:00:00"/>
    <s v="Standard Class"/>
    <s v="SV-20785"/>
    <s v="Stewart Visinsky"/>
    <s v="Consumer"/>
    <s v="United States"/>
    <s v="Roswell"/>
    <s v="Georgia"/>
    <n v="30076"/>
    <s v="South"/>
    <s v="OFF-ST-10001490"/>
    <s v="Office Supplies"/>
    <s v="Storage"/>
    <s v="Hot File 7-Pocket, Floor Stand"/>
    <n v="356.94"/>
    <n v="2"/>
    <n v="0"/>
    <n v="107.08199999999997"/>
  </r>
  <r>
    <n v="3891"/>
    <s v="US-2013-163881"/>
    <x v="0"/>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3-163881"/>
    <x v="0"/>
    <x v="390"/>
    <d v="2013-12-01T00:00:00"/>
    <s v="Standard Class"/>
    <s v="SP-20860"/>
    <s v="Sung Pak"/>
    <s v="Corporate"/>
    <s v="United States"/>
    <s v="Los Angeles"/>
    <s v="California"/>
    <n v="90036"/>
    <s v="West"/>
    <s v="FUR-CH-10001394"/>
    <s v="Furniture"/>
    <s v="Chairs"/>
    <s v="Global Leather Executive Chair"/>
    <n v="1684.7520000000002"/>
    <n v="6"/>
    <n v="0.2"/>
    <n v="210.59399999999977"/>
  </r>
  <r>
    <n v="3893"/>
    <s v="US-2013-163881"/>
    <x v="0"/>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3-144547"/>
    <x v="0"/>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1-112200"/>
    <x v="2"/>
    <x v="754"/>
    <d v="2011-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4-110212"/>
    <x v="3"/>
    <x v="927"/>
    <d v="2014-05-06T00:00:00"/>
    <s v="Standard Class"/>
    <s v="SJ-20125"/>
    <s v="Sanjit Jacobs"/>
    <s v="Home Office"/>
    <s v="United States"/>
    <s v="Texarkana"/>
    <s v="Arkansas"/>
    <n v="71854"/>
    <s v="South"/>
    <s v="TEC-AC-10002331"/>
    <s v="Technology"/>
    <s v="Accessories"/>
    <s v="Maxell 74 Minute CDR, 10/Pack"/>
    <n v="48.9"/>
    <n v="5"/>
    <n v="0"/>
    <n v="18.093"/>
  </r>
  <r>
    <n v="3897"/>
    <s v="CA-2014-134285"/>
    <x v="3"/>
    <x v="226"/>
    <d v="2014-12-13T00:00:00"/>
    <s v="Standard Class"/>
    <s v="DS-13180"/>
    <s v="David Smith"/>
    <s v="Corporate"/>
    <s v="United States"/>
    <s v="San Antonio"/>
    <s v="Texas"/>
    <n v="78207"/>
    <s v="Central"/>
    <s v="OFF-FA-10000611"/>
    <s v="Office Supplies"/>
    <s v="Fasteners"/>
    <s v="Binder Clips by OIC"/>
    <n v="3.5519999999999996"/>
    <n v="3"/>
    <n v="0.2"/>
    <n v="1.2431999999999999"/>
  </r>
  <r>
    <n v="3898"/>
    <s v="CA-2014-134285"/>
    <x v="3"/>
    <x v="226"/>
    <d v="2014-12-13T00:00:00"/>
    <s v="Standard Class"/>
    <s v="DS-13180"/>
    <s v="David Smith"/>
    <s v="Corporate"/>
    <s v="United States"/>
    <s v="San Antonio"/>
    <s v="Texas"/>
    <n v="78207"/>
    <s v="Central"/>
    <s v="OFF-PA-10000304"/>
    <s v="Office Supplies"/>
    <s v="Paper"/>
    <s v="Xerox 1995"/>
    <n v="15.552000000000003"/>
    <n v="3"/>
    <n v="0.2"/>
    <n v="5.4432"/>
  </r>
  <r>
    <n v="3899"/>
    <s v="CA-2014-102267"/>
    <x v="3"/>
    <x v="329"/>
    <d v="2014-12-05T00:00:00"/>
    <s v="Standard Class"/>
    <s v="SC-20800"/>
    <s v="Stuart Calhoun"/>
    <s v="Consumer"/>
    <s v="United States"/>
    <s v="Edinburg"/>
    <s v="Texas"/>
    <n v="78539"/>
    <s v="Central"/>
    <s v="OFF-FA-10000611"/>
    <s v="Office Supplies"/>
    <s v="Fasteners"/>
    <s v="Binder Clips by OIC"/>
    <n v="2.3679999999999999"/>
    <n v="2"/>
    <n v="0.2"/>
    <n v="0.82879999999999987"/>
  </r>
  <r>
    <n v="3900"/>
    <s v="CA-2014-157980"/>
    <x v="3"/>
    <x v="226"/>
    <d v="2014-12-10T00:00:00"/>
    <s v="First Class"/>
    <s v="SH-20395"/>
    <s v="Shahid Hopkins"/>
    <s v="Consumer"/>
    <s v="United States"/>
    <s v="Toledo"/>
    <s v="Ohio"/>
    <n v="43615"/>
    <s v="East"/>
    <s v="TEC-AC-10002567"/>
    <s v="Technology"/>
    <s v="Accessories"/>
    <s v="Logitech G602 Wireless Gaming Mouse"/>
    <n v="127.98399999999999"/>
    <n v="2"/>
    <n v="0.2"/>
    <n v="25.596799999999998"/>
  </r>
  <r>
    <n v="3901"/>
    <s v="CA-2012-121097"/>
    <x v="1"/>
    <x v="928"/>
    <d v="2012-01-08T00:00:00"/>
    <s v="Standard Class"/>
    <s v="SF-20965"/>
    <s v="Sylvia Foulston"/>
    <s v="Corporate"/>
    <s v="United States"/>
    <s v="Baytown"/>
    <s v="Texas"/>
    <n v="77520"/>
    <s v="Central"/>
    <s v="OFF-PA-10001937"/>
    <s v="Office Supplies"/>
    <s v="Paper"/>
    <s v="Xerox 21"/>
    <n v="10.368000000000002"/>
    <n v="2"/>
    <n v="0.2"/>
    <n v="3.6288"/>
  </r>
  <r>
    <n v="3902"/>
    <s v="CA-2012-151043"/>
    <x v="1"/>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2-119312"/>
    <x v="1"/>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2-167010"/>
    <x v="1"/>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2-167010"/>
    <x v="1"/>
    <x v="57"/>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2-167010"/>
    <x v="1"/>
    <x v="57"/>
    <d v="2012-04-10T00:00:00"/>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2-167010"/>
    <x v="1"/>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2-167010"/>
    <x v="1"/>
    <x v="57"/>
    <d v="2012-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s v="Pennsylvania"/>
    <n v="19143"/>
    <s v="East"/>
    <s v="TEC-PH-10002844"/>
    <s v="Technology"/>
    <s v="Phones"/>
    <s v="Speck Products Candyshell Flip Case"/>
    <n v="41.988"/>
    <n v="2"/>
    <n v="0.4"/>
    <n v="-9.7972000000000037"/>
  </r>
  <r>
    <n v="3910"/>
    <s v="CA-2012-167010"/>
    <x v="1"/>
    <x v="57"/>
    <d v="2012-04-10T00:00:00"/>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2-167010"/>
    <x v="1"/>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4-126788"/>
    <x v="3"/>
    <x v="929"/>
    <d v="2014-06-07T00:00:00"/>
    <s v="First Class"/>
    <s v="AB-10105"/>
    <s v="Adrian Barton"/>
    <s v="Consumer"/>
    <s v="United States"/>
    <s v="Pearland"/>
    <s v="Texas"/>
    <n v="77581"/>
    <s v="Central"/>
    <s v="TEC-PH-10001619"/>
    <s v="Technology"/>
    <s v="Phones"/>
    <s v="LG G3"/>
    <n v="470.37600000000009"/>
    <n v="3"/>
    <n v="0.2"/>
    <n v="52.917299999999955"/>
  </r>
  <r>
    <n v="3913"/>
    <s v="CA-2014-148068"/>
    <x v="3"/>
    <x v="65"/>
    <d v="2014-09-26T00:00:00"/>
    <s v="Standard Class"/>
    <s v="MM-18280"/>
    <s v="Muhammed MacIntyre"/>
    <s v="Corporate"/>
    <s v="United States"/>
    <s v="New York City"/>
    <s v="New York"/>
    <n v="10035"/>
    <s v="East"/>
    <s v="OFF-PA-10001639"/>
    <s v="Office Supplies"/>
    <s v="Paper"/>
    <s v="Xerox 203"/>
    <n v="19.440000000000001"/>
    <n v="3"/>
    <n v="0"/>
    <n v="9.3312000000000008"/>
  </r>
  <r>
    <n v="3914"/>
    <s v="CA-2014-148068"/>
    <x v="3"/>
    <x v="65"/>
    <d v="2014-09-26T00:00:00"/>
    <s v="Standard Class"/>
    <s v="MM-18280"/>
    <s v="Muhammed MacIntyre"/>
    <s v="Corporate"/>
    <s v="United States"/>
    <s v="New York City"/>
    <s v="New York"/>
    <n v="10035"/>
    <s v="East"/>
    <s v="FUR-FU-10002268"/>
    <s v="Furniture"/>
    <s v="Furnishings"/>
    <s v="Ultra Door Push Plate"/>
    <n v="9.82"/>
    <n v="2"/>
    <n v="0"/>
    <n v="3.2405999999999997"/>
  </r>
  <r>
    <n v="3915"/>
    <s v="US-2014-142573"/>
    <x v="3"/>
    <x v="930"/>
    <d v="2014-07-24T00:00:00"/>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4-142573"/>
    <x v="3"/>
    <x v="930"/>
    <d v="2014-07-24T00:00:00"/>
    <s v="Standard Class"/>
    <s v="ML-17410"/>
    <s v="Maris LaWare"/>
    <s v="Consumer"/>
    <s v="United States"/>
    <s v="Phoenix"/>
    <s v="Arizona"/>
    <n v="85023"/>
    <s v="West"/>
    <s v="FUR-CH-10004218"/>
    <s v="Furniture"/>
    <s v="Chairs"/>
    <s v="Global Fabric Manager's Chair, Dark Gray"/>
    <n v="161.56800000000001"/>
    <n v="2"/>
    <n v="0.2"/>
    <n v="10.098000000000006"/>
  </r>
  <r>
    <n v="3917"/>
    <s v="US-2014-142573"/>
    <x v="3"/>
    <x v="930"/>
    <d v="2014-07-24T00:00:00"/>
    <s v="Standard Class"/>
    <s v="ML-17410"/>
    <s v="Maris LaWare"/>
    <s v="Consumer"/>
    <s v="United States"/>
    <s v="Phoenix"/>
    <s v="Arizona"/>
    <n v="85023"/>
    <s v="West"/>
    <s v="OFF-PA-10000246"/>
    <s v="Office Supplies"/>
    <s v="Paper"/>
    <s v="Riverleaf Stik-Withit Designer Note Cubes"/>
    <n v="16.096"/>
    <n v="2"/>
    <n v="0.2"/>
    <n v="5.2312000000000003"/>
  </r>
  <r>
    <n v="3918"/>
    <s v="US-2014-142573"/>
    <x v="3"/>
    <x v="930"/>
    <d v="2014-07-24T00:00:00"/>
    <s v="Standard Class"/>
    <s v="ML-17410"/>
    <s v="Maris LaWare"/>
    <s v="Consumer"/>
    <s v="United States"/>
    <s v="Phoenix"/>
    <s v="Arizona"/>
    <n v="85023"/>
    <s v="West"/>
    <s v="OFF-BI-10003350"/>
    <s v="Office Supplies"/>
    <s v="Binders"/>
    <s v="Acco Expandable Hanging Binders"/>
    <n v="7.6560000000000006"/>
    <n v="4"/>
    <n v="0.7"/>
    <n v="-6.1247999999999987"/>
  </r>
  <r>
    <n v="3919"/>
    <s v="US-2014-142573"/>
    <x v="3"/>
    <x v="930"/>
    <d v="2014-07-24T00:00:00"/>
    <s v="Standard Class"/>
    <s v="ML-17410"/>
    <s v="Maris LaWare"/>
    <s v="Consumer"/>
    <s v="United States"/>
    <s v="Phoenix"/>
    <s v="Arizona"/>
    <n v="85023"/>
    <s v="West"/>
    <s v="FUR-CH-10000513"/>
    <s v="Furniture"/>
    <s v="Chairs"/>
    <s v="High-Back Leather Manager's Chair"/>
    <n v="311.97600000000006"/>
    <n v="3"/>
    <n v="0.2"/>
    <n v="-42.89670000000001"/>
  </r>
  <r>
    <n v="3920"/>
    <s v="US-2012-148817"/>
    <x v="1"/>
    <x v="494"/>
    <d v="2012-12-07T00:00:00"/>
    <s v="Standard Class"/>
    <s v="KD-16495"/>
    <s v="Keith Dawkins"/>
    <s v="Corporate"/>
    <s v="United States"/>
    <s v="Chesapeake"/>
    <s v="Virginia"/>
    <n v="23320"/>
    <s v="South"/>
    <s v="OFF-ST-10001321"/>
    <s v="Office Supplies"/>
    <s v="Storage"/>
    <s v="Decoflex Hanging Personal Folder File, Blue"/>
    <n v="61.68"/>
    <n v="4"/>
    <n v="0"/>
    <n v="16.653600000000004"/>
  </r>
  <r>
    <n v="3921"/>
    <s v="US-2012-148817"/>
    <x v="1"/>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3-110044"/>
    <x v="0"/>
    <x v="931"/>
    <d v="2013-07-03T00:00:00"/>
    <s v="Second Class"/>
    <s v="RF-19735"/>
    <s v="Roland Fjeld"/>
    <s v="Consumer"/>
    <s v="United States"/>
    <s v="Chicago"/>
    <s v="Illinois"/>
    <n v="60610"/>
    <s v="Central"/>
    <s v="TEC-PH-10001299"/>
    <s v="Technology"/>
    <s v="Phones"/>
    <s v="Polycom CX300 Desktop Phone USB VoIP phone"/>
    <n v="359.97600000000006"/>
    <n v="3"/>
    <n v="0.2"/>
    <n v="35.997600000000006"/>
  </r>
  <r>
    <n v="3923"/>
    <s v="CA-2014-146920"/>
    <x v="3"/>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4-146920"/>
    <x v="3"/>
    <x v="735"/>
    <d v="2014-09-02T00:00:00"/>
    <s v="Standard Class"/>
    <s v="SC-20305"/>
    <s v="Sean Christensen"/>
    <s v="Consumer"/>
    <s v="United States"/>
    <s v="Chicago"/>
    <s v="Illinois"/>
    <n v="60623"/>
    <s v="Central"/>
    <s v="OFF-PA-10001461"/>
    <s v="Office Supplies"/>
    <s v="Paper"/>
    <s v="HP Office Paper (20Lb. and 87 Bright)"/>
    <n v="26.720000000000002"/>
    <n v="5"/>
    <n v="0.2"/>
    <n v="9.3520000000000003"/>
  </r>
  <r>
    <n v="3925"/>
    <s v="CA-2011-103940"/>
    <x v="2"/>
    <x v="328"/>
    <d v="2011-09-21T00:00:00"/>
    <s v="Standard Class"/>
    <s v="BN-11515"/>
    <s v="Bradley Nguyen"/>
    <s v="Consumer"/>
    <s v="United States"/>
    <s v="Seattle"/>
    <s v="Washington"/>
    <n v="98103"/>
    <s v="West"/>
    <s v="OFF-ST-10004963"/>
    <s v="Office Supplies"/>
    <s v="Storage"/>
    <s v="Eldon Gobal File Keepers"/>
    <n v="30.28"/>
    <n v="2"/>
    <n v="0"/>
    <n v="1.2111999999999981"/>
  </r>
  <r>
    <n v="3926"/>
    <s v="CA-2011-103940"/>
    <x v="2"/>
    <x v="328"/>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1-103940"/>
    <x v="2"/>
    <x v="328"/>
    <d v="2011-09-21T00:00:00"/>
    <s v="Standard Class"/>
    <s v="BN-11515"/>
    <s v="Bradley Nguyen"/>
    <s v="Consumer"/>
    <s v="United States"/>
    <s v="Seattle"/>
    <s v="Washington"/>
    <n v="98103"/>
    <s v="West"/>
    <s v="FUR-FU-10004671"/>
    <s v="Furniture"/>
    <s v="Furnishings"/>
    <s v="Executive Impressions 12&quot; Wall Clock"/>
    <n v="35.340000000000003"/>
    <n v="2"/>
    <n v="0"/>
    <n v="13.429200000000002"/>
  </r>
  <r>
    <n v="3928"/>
    <s v="CA-2011-103940"/>
    <x v="2"/>
    <x v="328"/>
    <d v="2011-09-21T00:00:00"/>
    <s v="Standard Class"/>
    <s v="BN-11515"/>
    <s v="Bradley Nguyen"/>
    <s v="Consumer"/>
    <s v="United States"/>
    <s v="Seattle"/>
    <s v="Washington"/>
    <n v="98103"/>
    <s v="West"/>
    <s v="OFF-BI-10002735"/>
    <s v="Office Supplies"/>
    <s v="Binders"/>
    <s v="GBC Prestige Therm-A-Bind Covers"/>
    <n v="137.24"/>
    <n v="5"/>
    <n v="0.2"/>
    <n v="46.3185"/>
  </r>
  <r>
    <n v="3929"/>
    <s v="CA-2013-162082"/>
    <x v="0"/>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3-162082"/>
    <x v="0"/>
    <x v="560"/>
    <d v="2013-03-18T00:00:00"/>
    <s v="First Class"/>
    <s v="JS-15880"/>
    <s v="John Stevenson"/>
    <s v="Consumer"/>
    <s v="United States"/>
    <s v="Harlingen"/>
    <s v="Texas"/>
    <n v="78550"/>
    <s v="Central"/>
    <s v="OFF-PA-10001934"/>
    <s v="Office Supplies"/>
    <s v="Paper"/>
    <s v="Xerox 1993"/>
    <n v="5.1840000000000011"/>
    <n v="1"/>
    <n v="0.2"/>
    <n v="1.8792"/>
  </r>
  <r>
    <n v="3931"/>
    <s v="CA-2013-162082"/>
    <x v="0"/>
    <x v="560"/>
    <d v="2013-03-18T00:00:00"/>
    <s v="First Class"/>
    <s v="JS-15880"/>
    <s v="John Stevenson"/>
    <s v="Consumer"/>
    <s v="United States"/>
    <s v="Harlingen"/>
    <s v="Texas"/>
    <n v="78550"/>
    <s v="Central"/>
    <s v="OFF-AR-10001044"/>
    <s v="Office Supplies"/>
    <s v="Art"/>
    <s v="BOSTON Ranger #55 Pencil Sharpener, Black"/>
    <n v="145.54400000000001"/>
    <n v="7"/>
    <n v="0.2"/>
    <n v="16.373699999999992"/>
  </r>
  <r>
    <n v="3932"/>
    <s v="CA-2013-132094"/>
    <x v="0"/>
    <x v="370"/>
    <d v="2013-09-03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3-132094"/>
    <x v="0"/>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4-123001"/>
    <x v="3"/>
    <x v="264"/>
    <d v="2014-09-09T00:00:00"/>
    <s v="Standard Class"/>
    <s v="AW-10840"/>
    <s v="Anthony Witt"/>
    <s v="Consumer"/>
    <s v="United States"/>
    <s v="Bakersfield"/>
    <s v="California"/>
    <n v="93309"/>
    <s v="West"/>
    <s v="OFF-AR-10001919"/>
    <s v="Office Supplies"/>
    <s v="Art"/>
    <s v="OIC #2 Pencils, Medium Soft"/>
    <n v="9.3999999999999986"/>
    <n v="5"/>
    <n v="0"/>
    <n v="2.7259999999999995"/>
  </r>
  <r>
    <n v="3935"/>
    <s v="CA-2014-123001"/>
    <x v="3"/>
    <x v="264"/>
    <d v="2014-09-09T00:00:00"/>
    <s v="Standard Class"/>
    <s v="AW-10840"/>
    <s v="Anthony Witt"/>
    <s v="Consumer"/>
    <s v="United States"/>
    <s v="Bakersfield"/>
    <s v="California"/>
    <n v="93309"/>
    <s v="West"/>
    <s v="OFF-LA-10004544"/>
    <s v="Office Supplies"/>
    <s v="Labels"/>
    <s v="Avery 505"/>
    <n v="74"/>
    <n v="5"/>
    <n v="0"/>
    <n v="37"/>
  </r>
  <r>
    <n v="3936"/>
    <s v="CA-2014-123001"/>
    <x v="3"/>
    <x v="264"/>
    <d v="2014-09-09T00:00:00"/>
    <s v="Standard Class"/>
    <s v="AW-10840"/>
    <s v="Anthony Witt"/>
    <s v="Consumer"/>
    <s v="United States"/>
    <s v="Bakersfield"/>
    <s v="California"/>
    <n v="93309"/>
    <s v="West"/>
    <s v="TEC-PH-10003484"/>
    <s v="Technology"/>
    <s v="Phones"/>
    <s v="Ooma Telo VoIP Home Phone System"/>
    <n v="201.584"/>
    <n v="2"/>
    <n v="0.2"/>
    <n v="12.599000000000004"/>
  </r>
  <r>
    <n v="3937"/>
    <s v="CA-2012-118955"/>
    <x v="1"/>
    <x v="382"/>
    <d v="2012-06-20T00:00:00"/>
    <s v="Standard Class"/>
    <s v="LS-17230"/>
    <s v="Lycoris Saunders"/>
    <s v="Consumer"/>
    <s v="United States"/>
    <s v="Grand Prairie"/>
    <s v="Texas"/>
    <n v="75051"/>
    <s v="Central"/>
    <s v="OFF-EN-10001028"/>
    <s v="Office Supplies"/>
    <s v="Envelopes"/>
    <s v="Staples"/>
    <n v="28.752000000000002"/>
    <n v="3"/>
    <n v="0.2"/>
    <n v="9.3443999999999985"/>
  </r>
  <r>
    <n v="3938"/>
    <s v="CA-2012-118955"/>
    <x v="1"/>
    <x v="382"/>
    <d v="2012-06-20T00:00:00"/>
    <s v="Standard Class"/>
    <s v="LS-17230"/>
    <s v="Lycoris Saunders"/>
    <s v="Consumer"/>
    <s v="United States"/>
    <s v="Grand Prairie"/>
    <s v="Texas"/>
    <n v="75051"/>
    <s v="Central"/>
    <s v="OFF-PA-10004156"/>
    <s v="Office Supplies"/>
    <s v="Paper"/>
    <s v="Xerox 188"/>
    <n v="27.216000000000001"/>
    <n v="3"/>
    <n v="0.2"/>
    <n v="9.8657999999999983"/>
  </r>
  <r>
    <n v="3939"/>
    <s v="CA-2012-118955"/>
    <x v="1"/>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3-143448"/>
    <x v="0"/>
    <x v="107"/>
    <d v="2013-12-11T00:00:00"/>
    <s v="Same Day"/>
    <s v="MH-17455"/>
    <s v="Mark Hamilton"/>
    <s v="Consumer"/>
    <s v="United States"/>
    <s v="Greenwood"/>
    <s v="Indiana"/>
    <n v="46142"/>
    <s v="Central"/>
    <s v="FUR-CH-10003379"/>
    <s v="Furniture"/>
    <s v="Chairs"/>
    <s v="Global Commerce Series High-Back Swivel/Tilt Chairs"/>
    <n v="1424.9"/>
    <n v="5"/>
    <n v="0"/>
    <n v="356.22500000000002"/>
  </r>
  <r>
    <n v="3941"/>
    <s v="CA-2014-117863"/>
    <x v="3"/>
    <x v="796"/>
    <d v="2014-05-24T00:00:00"/>
    <s v="Standard Class"/>
    <s v="TS-21340"/>
    <s v="Toby Swindell"/>
    <s v="Consumer"/>
    <s v="United States"/>
    <s v="New York City"/>
    <s v="New York"/>
    <n v="10024"/>
    <s v="East"/>
    <s v="FUR-FU-10002456"/>
    <s v="Furniture"/>
    <s v="Furnishings"/>
    <s v="Master Caster Door Stop, Large Neon Orange"/>
    <n v="14.56"/>
    <n v="2"/>
    <n v="0"/>
    <n v="6.2608000000000015"/>
  </r>
  <r>
    <n v="3942"/>
    <s v="CA-2014-117863"/>
    <x v="3"/>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4-160458"/>
    <x v="3"/>
    <x v="837"/>
    <d v="2014-05-30T00:00:00"/>
    <s v="Second Class"/>
    <s v="EH-13945"/>
    <s v="Eric Hoffmann"/>
    <s v="Consumer"/>
    <s v="United States"/>
    <s v="Memphis"/>
    <s v="Tennessee"/>
    <n v="38109"/>
    <s v="South"/>
    <s v="OFF-PA-10001166"/>
    <s v="Office Supplies"/>
    <s v="Paper"/>
    <s v="Xerox 2"/>
    <n v="25.920000000000005"/>
    <n v="5"/>
    <n v="0.2"/>
    <n v="9.0719999999999992"/>
  </r>
  <r>
    <n v="3944"/>
    <s v="US-2013-142685"/>
    <x v="0"/>
    <x v="661"/>
    <d v="2013-07-01T00:00:00"/>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3-133144"/>
    <x v="0"/>
    <x v="458"/>
    <d v="2013-05-22T00:00:00"/>
    <s v="Second Class"/>
    <s v="DO-13435"/>
    <s v="Denny Ordway"/>
    <s v="Consumer"/>
    <s v="United States"/>
    <s v="Los Angeles"/>
    <s v="California"/>
    <n v="90036"/>
    <s v="West"/>
    <s v="OFF-PA-10004971"/>
    <s v="Office Supplies"/>
    <s v="Paper"/>
    <s v="Xerox 196"/>
    <n v="17.34"/>
    <n v="3"/>
    <n v="0"/>
    <n v="8.4966000000000008"/>
  </r>
  <r>
    <n v="3946"/>
    <s v="CA-2014-167871"/>
    <x v="3"/>
    <x v="551"/>
    <d v="2014-11-24T00:00:00"/>
    <s v="Standard Class"/>
    <s v="AF-10870"/>
    <s v="Art Ferguson"/>
    <s v="Consumer"/>
    <s v="United States"/>
    <s v="Homestead"/>
    <s v="Florida"/>
    <n v="33030"/>
    <s v="South"/>
    <s v="OFF-PA-10001977"/>
    <s v="Office Supplies"/>
    <s v="Paper"/>
    <s v="Xerox 194"/>
    <n v="44.384"/>
    <n v="1"/>
    <n v="0.2"/>
    <n v="15.534399999999998"/>
  </r>
  <r>
    <n v="3947"/>
    <s v="CA-2014-167871"/>
    <x v="3"/>
    <x v="551"/>
    <d v="2014-11-24T00:00:00"/>
    <s v="Standard Class"/>
    <s v="AF-10870"/>
    <s v="Art Ferguson"/>
    <s v="Consumer"/>
    <s v="United States"/>
    <s v="Homestead"/>
    <s v="Florida"/>
    <n v="33030"/>
    <s v="South"/>
    <s v="OFF-SU-10001225"/>
    <s v="Office Supplies"/>
    <s v="Supplies"/>
    <s v="Staples"/>
    <n v="2.9440000000000004"/>
    <n v="1"/>
    <n v="0.2"/>
    <n v="-0.66240000000000021"/>
  </r>
  <r>
    <n v="3948"/>
    <s v="CA-2013-119963"/>
    <x v="0"/>
    <x v="741"/>
    <d v="2013-11-23T00:00:00"/>
    <s v="Standard Class"/>
    <s v="SN-20710"/>
    <s v="Steve Nguyen"/>
    <s v="Home Office"/>
    <s v="United States"/>
    <s v="Pasadena"/>
    <s v="Texas"/>
    <n v="77506"/>
    <s v="Central"/>
    <s v="OFF-AR-10003514"/>
    <s v="Office Supplies"/>
    <s v="Art"/>
    <s v="4009 Highlighters by Sanford"/>
    <n v="6.3680000000000003"/>
    <n v="2"/>
    <n v="0.2"/>
    <n v="1.0347999999999993"/>
  </r>
  <r>
    <n v="3949"/>
    <s v="CA-2013-119963"/>
    <x v="0"/>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3-119963"/>
    <x v="0"/>
    <x v="741"/>
    <d v="2013-11-23T00:00:00"/>
    <s v="Standard Class"/>
    <s v="SN-20710"/>
    <s v="Steve Nguyen"/>
    <s v="Home Office"/>
    <s v="United States"/>
    <s v="Pasadena"/>
    <s v="Texas"/>
    <n v="77506"/>
    <s v="Central"/>
    <s v="OFF-PA-10001970"/>
    <s v="Office Supplies"/>
    <s v="Paper"/>
    <s v="Xerox 1881"/>
    <n v="19.648"/>
    <n v="2"/>
    <n v="0.2"/>
    <n v="6.6311999999999989"/>
  </r>
  <r>
    <n v="3951"/>
    <s v="CA-2013-119963"/>
    <x v="0"/>
    <x v="741"/>
    <d v="2013-11-23T00:00:00"/>
    <s v="Standard Class"/>
    <s v="SN-20710"/>
    <s v="Steve Nguyen"/>
    <s v="Home Office"/>
    <s v="United States"/>
    <s v="Pasadena"/>
    <s v="Texas"/>
    <n v="77506"/>
    <s v="Central"/>
    <s v="FUR-CH-10003817"/>
    <s v="Furniture"/>
    <s v="Chairs"/>
    <s v="Global Value Steno Chair, Gray"/>
    <n v="255.108"/>
    <n v="6"/>
    <n v="0.3"/>
    <n v="-18.221999999999994"/>
  </r>
  <r>
    <n v="3952"/>
    <s v="CA-2011-121167"/>
    <x v="2"/>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3-151862"/>
    <x v="0"/>
    <x v="398"/>
    <d v="2013-03-09T00:00:00"/>
    <s v="Standard Class"/>
    <s v="ON-18715"/>
    <s v="Odella Nelson"/>
    <s v="Corporate"/>
    <s v="United States"/>
    <s v="Denver"/>
    <s v="Colorado"/>
    <n v="80219"/>
    <s v="West"/>
    <s v="TEC-PH-10003535"/>
    <s v="Technology"/>
    <s v="Phones"/>
    <s v="RCA ViSYS 25423RE1 Corded phone"/>
    <n v="159.98400000000001"/>
    <n v="2"/>
    <n v="0.2"/>
    <n v="13.998599999999989"/>
  </r>
  <r>
    <n v="3954"/>
    <s v="CA-2014-152961"/>
    <x v="3"/>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1-133228"/>
    <x v="2"/>
    <x v="527"/>
    <d v="2011-04-09T00:00:00"/>
    <s v="Standard Class"/>
    <s v="MS-17710"/>
    <s v="Maurice Satty"/>
    <s v="Consumer"/>
    <s v="United States"/>
    <s v="Detroit"/>
    <s v="Michigan"/>
    <n v="48205"/>
    <s v="Central"/>
    <s v="FUR-FU-10004020"/>
    <s v="Furniture"/>
    <s v="Furnishings"/>
    <s v="Advantus Panel Wall Acrylic Frame"/>
    <n v="5.47"/>
    <n v="1"/>
    <n v="0"/>
    <n v="2.3521000000000001"/>
  </r>
  <r>
    <n v="3956"/>
    <s v="CA-2011-133228"/>
    <x v="2"/>
    <x v="527"/>
    <d v="2011-04-09T00:00:00"/>
    <s v="Standard Class"/>
    <s v="MS-17710"/>
    <s v="Maurice Satty"/>
    <s v="Consumer"/>
    <s v="United States"/>
    <s v="Detroit"/>
    <s v="Michigan"/>
    <n v="48205"/>
    <s v="Central"/>
    <s v="OFF-AR-10001955"/>
    <s v="Office Supplies"/>
    <s v="Art"/>
    <s v="Newell 319"/>
    <n v="79.36"/>
    <n v="4"/>
    <n v="0"/>
    <n v="23.807999999999993"/>
  </r>
  <r>
    <n v="3957"/>
    <s v="CA-2013-114951"/>
    <x v="0"/>
    <x v="190"/>
    <d v="2013-07-04T00:00:00"/>
    <s v="Standard Class"/>
    <s v="DN-13690"/>
    <s v="Duane Noonan"/>
    <s v="Consumer"/>
    <s v="United States"/>
    <s v="San Francisco"/>
    <s v="California"/>
    <n v="94109"/>
    <s v="West"/>
    <s v="FUR-FU-10002364"/>
    <s v="Furniture"/>
    <s v="Furnishings"/>
    <s v="Eldon Expressions Wood Desk Accessories, Oak"/>
    <n v="22.14"/>
    <n v="3"/>
    <n v="0"/>
    <n v="6.4205999999999976"/>
  </r>
  <r>
    <n v="3958"/>
    <s v="CA-2013-156573"/>
    <x v="0"/>
    <x v="211"/>
    <d v="2013-06-03T00:00:00"/>
    <s v="Standard Class"/>
    <s v="RB-19360"/>
    <s v="Raymond Buch"/>
    <s v="Consumer"/>
    <s v="United States"/>
    <s v="Nashville"/>
    <s v="Tennessee"/>
    <n v="37211"/>
    <s v="South"/>
    <s v="OFF-BI-10002414"/>
    <s v="Office Supplies"/>
    <s v="Binders"/>
    <s v="GBC ProClick Spines for 32-Hole Punch"/>
    <n v="11.277000000000001"/>
    <n v="3"/>
    <n v="0.7"/>
    <n v="-8.6456999999999979"/>
  </r>
  <r>
    <n v="3959"/>
    <s v="CA-2013-156573"/>
    <x v="0"/>
    <x v="211"/>
    <d v="2013-06-03T00:00:00"/>
    <s v="Standard Class"/>
    <s v="RB-19360"/>
    <s v="Raymond Buch"/>
    <s v="Consumer"/>
    <s v="United States"/>
    <s v="Nashville"/>
    <s v="Tennessee"/>
    <n v="37211"/>
    <s v="South"/>
    <s v="OFF-AR-10003732"/>
    <s v="Office Supplies"/>
    <s v="Art"/>
    <s v="Newell 333"/>
    <n v="4.4479999999999995"/>
    <n v="2"/>
    <n v="0.2"/>
    <n v="0.3335999999999999"/>
  </r>
  <r>
    <n v="3960"/>
    <s v="CA-2013-156573"/>
    <x v="0"/>
    <x v="211"/>
    <d v="2013-06-03T00:00:00"/>
    <s v="Standard Class"/>
    <s v="RB-19360"/>
    <s v="Raymond Buch"/>
    <s v="Consumer"/>
    <s v="United States"/>
    <s v="Nashville"/>
    <s v="Tennessee"/>
    <n v="37211"/>
    <s v="South"/>
    <s v="FUR-FU-10001085"/>
    <s v="Furniture"/>
    <s v="Furnishings"/>
    <s v="3M Polarizing Light Filter Sleeves"/>
    <n v="44.76"/>
    <n v="3"/>
    <n v="0.2"/>
    <n v="14.546999999999995"/>
  </r>
  <r>
    <n v="3961"/>
    <s v="CA-2012-113901"/>
    <x v="1"/>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2-113901"/>
    <x v="1"/>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4-134838"/>
    <x v="3"/>
    <x v="600"/>
    <d v="2014-02-21T00:00:00"/>
    <s v="First Class"/>
    <s v="ED-13885"/>
    <s v="Emily Ducich"/>
    <s v="Home Office"/>
    <s v="United States"/>
    <s v="Los Angeles"/>
    <s v="California"/>
    <n v="90045"/>
    <s v="West"/>
    <s v="OFF-AR-10000634"/>
    <s v="Office Supplies"/>
    <s v="Art"/>
    <s v="Newell 320"/>
    <n v="12.84"/>
    <n v="3"/>
    <n v="0"/>
    <n v="3.4668000000000005"/>
  </r>
  <r>
    <n v="3964"/>
    <s v="CA-2014-134838"/>
    <x v="3"/>
    <x v="600"/>
    <d v="2014-02-21T00:00:00"/>
    <s v="First Class"/>
    <s v="ED-13885"/>
    <s v="Emily Ducich"/>
    <s v="Home Office"/>
    <s v="United States"/>
    <s v="Los Angeles"/>
    <s v="California"/>
    <n v="90045"/>
    <s v="West"/>
    <s v="FUR-FU-10004018"/>
    <s v="Furniture"/>
    <s v="Furnishings"/>
    <s v="Tensor Computer Mounted Lamp"/>
    <n v="44.67"/>
    <n v="3"/>
    <n v="0"/>
    <n v="12.060900000000002"/>
  </r>
  <r>
    <n v="3965"/>
    <s v="CA-2013-120257"/>
    <x v="0"/>
    <x v="897"/>
    <d v="2013-09-29T00:00:00"/>
    <s v="Standard Class"/>
    <s v="PW-19240"/>
    <s v="Pierre Wener"/>
    <s v="Consumer"/>
    <s v="United States"/>
    <s v="Philadelphia"/>
    <s v="Pennsylvania"/>
    <n v="19140"/>
    <s v="East"/>
    <s v="OFF-AR-10003481"/>
    <s v="Office Supplies"/>
    <s v="Art"/>
    <s v="Newell 348"/>
    <n v="7.8719999999999999"/>
    <n v="3"/>
    <n v="0.2"/>
    <n v="0.88559999999999883"/>
  </r>
  <r>
    <n v="3966"/>
    <s v="CA-2011-164910"/>
    <x v="2"/>
    <x v="607"/>
    <d v="2011-11-17T00:00:00"/>
    <s v="Second Class"/>
    <s v="DM-13345"/>
    <s v="Denise Monton"/>
    <s v="Corporate"/>
    <s v="United States"/>
    <s v="Asheville"/>
    <s v="North Carolina"/>
    <n v="28806"/>
    <s v="South"/>
    <s v="OFF-AR-10003651"/>
    <s v="Office Supplies"/>
    <s v="Art"/>
    <s v="Newell 350"/>
    <n v="7.8719999999999999"/>
    <n v="3"/>
    <n v="0.2"/>
    <n v="0.88559999999999883"/>
  </r>
  <r>
    <n v="3967"/>
    <s v="CA-2013-149902"/>
    <x v="0"/>
    <x v="178"/>
    <d v="2013-04-07T00:00:00"/>
    <s v="Standard Class"/>
    <s v="DW-13540"/>
    <s v="Don Weiss"/>
    <s v="Consumer"/>
    <s v="United States"/>
    <s v="New York City"/>
    <s v="New York"/>
    <n v="10024"/>
    <s v="East"/>
    <s v="OFF-AR-10002956"/>
    <s v="Office Supplies"/>
    <s v="Art"/>
    <s v="Boston 16801 Nautilus Battery Pencil Sharpener"/>
    <n v="88.04"/>
    <n v="4"/>
    <n v="0"/>
    <n v="22.8904"/>
  </r>
  <r>
    <n v="3968"/>
    <s v="CA-2013-146010"/>
    <x v="0"/>
    <x v="244"/>
    <d v="2013-05-24T00:00:00"/>
    <s v="First Class"/>
    <s v="EH-14125"/>
    <s v="Eugene Hildebrand"/>
    <s v="Home Office"/>
    <s v="United States"/>
    <s v="Colorado Springs"/>
    <s v="Colorado"/>
    <n v="80906"/>
    <s v="West"/>
    <s v="OFF-BI-10003638"/>
    <s v="Office Supplies"/>
    <s v="Binders"/>
    <s v="GBC Durable Plastic Covers"/>
    <n v="40.635000000000012"/>
    <n v="7"/>
    <n v="0.7"/>
    <n v="-32.507999999999996"/>
  </r>
  <r>
    <n v="3969"/>
    <s v="US-2012-163685"/>
    <x v="1"/>
    <x v="932"/>
    <d v="2012-06-05T00:00:00"/>
    <s v="Standard Class"/>
    <s v="KE-16420"/>
    <s v="Katrina Edelman"/>
    <s v="Corporate"/>
    <s v="United States"/>
    <s v="San Antonio"/>
    <s v="Texas"/>
    <n v="78207"/>
    <s v="Central"/>
    <s v="OFF-BI-10001890"/>
    <s v="Office Supplies"/>
    <s v="Binders"/>
    <s v="Avery Poly Binder Pockets"/>
    <n v="5.7279999999999989"/>
    <n v="8"/>
    <n v="0.8"/>
    <n v="-9.1648000000000032"/>
  </r>
  <r>
    <n v="3970"/>
    <s v="US-2012-163685"/>
    <x v="1"/>
    <x v="932"/>
    <d v="2012-06-05T00:00:00"/>
    <s v="Standard Class"/>
    <s v="KE-16420"/>
    <s v="Katrina Edelman"/>
    <s v="Corporate"/>
    <s v="United States"/>
    <s v="San Antonio"/>
    <s v="Texas"/>
    <n v="78207"/>
    <s v="Central"/>
    <s v="OFF-PA-10002606"/>
    <s v="Office Supplies"/>
    <s v="Paper"/>
    <s v="Xerox 1928"/>
    <n v="42.24"/>
    <n v="10"/>
    <n v="0.2"/>
    <n v="13.199999999999998"/>
  </r>
  <r>
    <n v="3971"/>
    <s v="CA-2011-135090"/>
    <x v="2"/>
    <x v="754"/>
    <d v="2011-11-26T00:00:00"/>
    <s v="Standard Class"/>
    <s v="SP-20920"/>
    <s v="Susan Pistek"/>
    <s v="Consumer"/>
    <s v="United States"/>
    <s v="Los Angeles"/>
    <s v="California"/>
    <n v="90036"/>
    <s v="West"/>
    <s v="OFF-PA-10002245"/>
    <s v="Office Supplies"/>
    <s v="Paper"/>
    <s v="Xerox 1895"/>
    <n v="53.820000000000007"/>
    <n v="9"/>
    <n v="0"/>
    <n v="24.218999999999998"/>
  </r>
  <r>
    <n v="3972"/>
    <s v="CA-2012-132374"/>
    <x v="1"/>
    <x v="933"/>
    <d v="2012-02-24T00:00:00"/>
    <s v="Second Class"/>
    <s v="PS-19045"/>
    <s v="Penelope Sewall"/>
    <s v="Home Office"/>
    <s v="United States"/>
    <s v="Sterling Heights"/>
    <s v="Michigan"/>
    <n v="48310"/>
    <s v="Central"/>
    <s v="OFF-AR-10001615"/>
    <s v="Office Supplies"/>
    <s v="Art"/>
    <s v="Newell 34"/>
    <n v="79.36"/>
    <n v="4"/>
    <n v="0"/>
    <n v="20.633600000000001"/>
  </r>
  <r>
    <n v="3973"/>
    <s v="CA-2013-167556"/>
    <x v="0"/>
    <x v="892"/>
    <d v="2013-04-03T00:00:00"/>
    <s v="Standard Class"/>
    <s v="JM-15250"/>
    <s v="Janet Martin"/>
    <s v="Consumer"/>
    <s v="United States"/>
    <s v="New York City"/>
    <s v="New York"/>
    <n v="10009"/>
    <s v="East"/>
    <s v="OFF-PA-10000466"/>
    <s v="Office Supplies"/>
    <s v="Paper"/>
    <s v="Memo Book, 100 Message Capacity, 5 3/8” x 11”"/>
    <n v="13.48"/>
    <n v="2"/>
    <n v="0"/>
    <n v="6.74"/>
  </r>
  <r>
    <n v="3974"/>
    <s v="CA-2013-167556"/>
    <x v="0"/>
    <x v="892"/>
    <d v="2013-04-03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3-167556"/>
    <x v="0"/>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3-167556"/>
    <x v="0"/>
    <x v="892"/>
    <d v="2013-04-03T00:00:00"/>
    <s v="Standard Class"/>
    <s v="JM-15250"/>
    <s v="Janet Martin"/>
    <s v="Consumer"/>
    <s v="United States"/>
    <s v="New York City"/>
    <s v="New York"/>
    <n v="10009"/>
    <s v="East"/>
    <s v="OFF-BI-10000320"/>
    <s v="Office Supplies"/>
    <s v="Binders"/>
    <s v="GBC Plastic Binding Combs"/>
    <n v="41.328000000000003"/>
    <n v="7"/>
    <n v="0.2"/>
    <n v="14.981400000000001"/>
  </r>
  <r>
    <n v="3977"/>
    <s v="US-2013-116400"/>
    <x v="0"/>
    <x v="332"/>
    <d v="2013-10-25T00:00:00"/>
    <s v="First Class"/>
    <s v="EB-13930"/>
    <s v="Eric Barreto"/>
    <s v="Consumer"/>
    <s v="United States"/>
    <s v="Richmond"/>
    <s v="Virginia"/>
    <n v="23223"/>
    <s v="South"/>
    <s v="FUR-FU-10003731"/>
    <s v="Furniture"/>
    <s v="Furnishings"/>
    <s v="Eldon Expressions Wood and Plastic Desk Accessories, Oak"/>
    <n v="39.92"/>
    <n v="4"/>
    <n v="0"/>
    <n v="11.177600000000002"/>
  </r>
  <r>
    <n v="3978"/>
    <s v="CA-2014-101308"/>
    <x v="3"/>
    <x v="280"/>
    <d v="2014-10-08T00:00:00"/>
    <s v="Standard Class"/>
    <s v="FG-14260"/>
    <s v="Frank Gastineau"/>
    <s v="Home Office"/>
    <s v="United States"/>
    <s v="Seattle"/>
    <s v="Washington"/>
    <n v="98105"/>
    <s v="West"/>
    <s v="OFF-FA-10002780"/>
    <s v="Office Supplies"/>
    <s v="Fasteners"/>
    <s v="Staples"/>
    <n v="8.94"/>
    <n v="3"/>
    <n v="0"/>
    <n v="4.1123999999999992"/>
  </r>
  <r>
    <n v="3979"/>
    <s v="CA-2014-101308"/>
    <x v="3"/>
    <x v="280"/>
    <d v="2014-10-08T00:00:00"/>
    <s v="Standard Class"/>
    <s v="FG-14260"/>
    <s v="Frank Gastineau"/>
    <s v="Home Office"/>
    <s v="United States"/>
    <s v="Seattle"/>
    <s v="Washington"/>
    <n v="98105"/>
    <s v="West"/>
    <s v="TEC-PH-10003800"/>
    <s v="Technology"/>
    <s v="Phones"/>
    <s v="i.Sound Portable Power - 8000 mAh"/>
    <n v="84.784000000000006"/>
    <n v="2"/>
    <n v="0.2"/>
    <n v="-20.136200000000006"/>
  </r>
  <r>
    <n v="3980"/>
    <s v="CA-2011-114517"/>
    <x v="2"/>
    <x v="851"/>
    <d v="2011-12-27T00:00:00"/>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1-114517"/>
    <x v="2"/>
    <x v="851"/>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4-119564"/>
    <x v="3"/>
    <x v="934"/>
    <d v="2014-12-21T00:00:00"/>
    <s v="Standard Class"/>
    <s v="PL-18925"/>
    <s v="Paul Lucas"/>
    <s v="Home Office"/>
    <s v="United States"/>
    <s v="Seattle"/>
    <s v="Washington"/>
    <n v="98115"/>
    <s v="West"/>
    <s v="FUR-FU-10003096"/>
    <s v="Furniture"/>
    <s v="Furnishings"/>
    <s v="Master Giant Foot Doorstop, Safety Yellow"/>
    <n v="22.77"/>
    <n v="3"/>
    <n v="0"/>
    <n v="9.7911000000000001"/>
  </r>
  <r>
    <n v="3983"/>
    <s v="CA-2013-135265"/>
    <x v="0"/>
    <x v="274"/>
    <d v="2013-07-10T00:00:00"/>
    <s v="Second Class"/>
    <s v="CC-12370"/>
    <s v="Christopher Conant"/>
    <s v="Consumer"/>
    <s v="United States"/>
    <s v="Los Angeles"/>
    <s v="California"/>
    <n v="90045"/>
    <s v="West"/>
    <s v="FUR-CH-10003061"/>
    <s v="Furniture"/>
    <s v="Chairs"/>
    <s v="Global Leather Task Chair, Black"/>
    <n v="287.96800000000002"/>
    <n v="4"/>
    <n v="0.2"/>
    <n v="-3.5996000000000521"/>
  </r>
  <r>
    <n v="3984"/>
    <s v="CA-2013-135265"/>
    <x v="0"/>
    <x v="274"/>
    <d v="2013-07-10T00:00:00"/>
    <s v="Second Class"/>
    <s v="CC-12370"/>
    <s v="Christopher Conant"/>
    <s v="Consumer"/>
    <s v="United States"/>
    <s v="Los Angeles"/>
    <s v="California"/>
    <n v="90045"/>
    <s v="West"/>
    <s v="TEC-CO-10003763"/>
    <s v="Technology"/>
    <s v="Copiers"/>
    <s v="Canon PC1060 Personal Laser Copier"/>
    <n v="2799.9600000000005"/>
    <n v="5"/>
    <n v="0.2"/>
    <n v="944.98649999999986"/>
  </r>
  <r>
    <n v="3985"/>
    <s v="CA-2013-135265"/>
    <x v="0"/>
    <x v="274"/>
    <d v="2013-07-10T00:00:00"/>
    <s v="Second Class"/>
    <s v="CC-12370"/>
    <s v="Christopher Conant"/>
    <s v="Consumer"/>
    <s v="United States"/>
    <s v="Los Angeles"/>
    <s v="California"/>
    <n v="90045"/>
    <s v="West"/>
    <s v="OFF-PA-10002923"/>
    <s v="Office Supplies"/>
    <s v="Paper"/>
    <s v="Xerox 1942"/>
    <n v="48.94"/>
    <n v="1"/>
    <n v="0"/>
    <n v="24.47"/>
  </r>
  <r>
    <n v="3986"/>
    <s v="CA-2013-108735"/>
    <x v="0"/>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4-112333"/>
    <x v="3"/>
    <x v="798"/>
    <d v="2014-04-15T00:00:00"/>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4-112333"/>
    <x v="3"/>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3-159415"/>
    <x v="0"/>
    <x v="764"/>
    <d v="2013-04-23T00:00:00"/>
    <s v="Standard Class"/>
    <s v="CS-12175"/>
    <s v="Charles Sheldon"/>
    <s v="Corporate"/>
    <s v="United States"/>
    <s v="Columbia"/>
    <s v="Tennessee"/>
    <n v="38401"/>
    <s v="South"/>
    <s v="FUR-FU-10003798"/>
    <s v="Furniture"/>
    <s v="Furnishings"/>
    <s v="Ultra Door Kickplate, 8&quot;H x 34&quot;W"/>
    <n v="79.12"/>
    <n v="5"/>
    <n v="0.2"/>
    <n v="13.845999999999997"/>
  </r>
  <r>
    <n v="3990"/>
    <s v="CA-2011-122588"/>
    <x v="2"/>
    <x v="641"/>
    <d v="2011-11-27T00:00:00"/>
    <s v="Second Class"/>
    <s v="AR-10540"/>
    <s v="Andy Reiter"/>
    <s v="Consumer"/>
    <s v="United States"/>
    <s v="Woonsocket"/>
    <s v="Rhode Island"/>
    <n v="2895"/>
    <s v="East"/>
    <s v="FUR-FU-10001095"/>
    <s v="Furniture"/>
    <s v="Furnishings"/>
    <s v="DAX Black Cherry Wood-Tone Poster Frame"/>
    <n v="52.96"/>
    <n v="2"/>
    <n v="0"/>
    <n v="20.1248"/>
  </r>
  <r>
    <n v="3991"/>
    <s v="CA-2011-137589"/>
    <x v="2"/>
    <x v="935"/>
    <d v="2011-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2-161998"/>
    <x v="1"/>
    <x v="489"/>
    <d v="2012-05-05T00:00:00"/>
    <s v="Standard Class"/>
    <s v="DB-13120"/>
    <s v="David Bremer"/>
    <s v="Corporate"/>
    <s v="United States"/>
    <s v="Tampa"/>
    <s v="Florida"/>
    <n v="33614"/>
    <s v="South"/>
    <s v="FUR-FU-10001095"/>
    <s v="Furniture"/>
    <s v="Furnishings"/>
    <s v="DAX Black Cherry Wood-Tone Poster Frame"/>
    <n v="63.552000000000007"/>
    <n v="3"/>
    <n v="0.2"/>
    <n v="14.299199999999999"/>
  </r>
  <r>
    <n v="3993"/>
    <s v="CA-2012-161998"/>
    <x v="1"/>
    <x v="489"/>
    <d v="2012-05-05T00:00:00"/>
    <s v="Standard Class"/>
    <s v="DB-13120"/>
    <s v="David Bremer"/>
    <s v="Corporate"/>
    <s v="United States"/>
    <s v="Tampa"/>
    <s v="Florida"/>
    <n v="33614"/>
    <s v="South"/>
    <s v="OFF-SU-10004261"/>
    <s v="Office Supplies"/>
    <s v="Supplies"/>
    <s v="Fiskars 8&quot; Scissors, 2/Pack"/>
    <n v="41.375999999999998"/>
    <n v="3"/>
    <n v="0.2"/>
    <n v="4.6547999999999927"/>
  </r>
  <r>
    <n v="3994"/>
    <s v="CA-2012-161998"/>
    <x v="1"/>
    <x v="489"/>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2-105627"/>
    <x v="1"/>
    <x v="936"/>
    <d v="2012-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2-105627"/>
    <x v="1"/>
    <x v="936"/>
    <d v="2012-03-12T00:00:00"/>
    <s v="Standard Class"/>
    <s v="DK-12895"/>
    <s v="Dana Kaydos"/>
    <s v="Consumer"/>
    <s v="United States"/>
    <s v="Kenosha"/>
    <s v="Wisconsin"/>
    <n v="53142"/>
    <s v="Central"/>
    <s v="FUR-CH-10002084"/>
    <s v="Furniture"/>
    <s v="Chairs"/>
    <s v="Hon Mobius Operator's Chair"/>
    <n v="860.93"/>
    <n v="7"/>
    <n v="0"/>
    <n v="189.40460000000002"/>
  </r>
  <r>
    <n v="3997"/>
    <s v="CA-2012-105627"/>
    <x v="1"/>
    <x v="936"/>
    <d v="2012-03-12T00:00:00"/>
    <s v="Standard Class"/>
    <s v="DK-12895"/>
    <s v="Dana Kaydos"/>
    <s v="Consumer"/>
    <s v="United States"/>
    <s v="Kenosha"/>
    <s v="Wisconsin"/>
    <n v="53142"/>
    <s v="Central"/>
    <s v="TEC-PH-10003012"/>
    <s v="Technology"/>
    <s v="Phones"/>
    <s v="Nortel Meridian M3904 Professional Digital phone"/>
    <n v="769.95"/>
    <n v="5"/>
    <n v="0"/>
    <n v="223.28549999999993"/>
  </r>
  <r>
    <n v="3998"/>
    <s v="CA-2012-105627"/>
    <x v="1"/>
    <x v="936"/>
    <d v="2012-03-12T00:00:00"/>
    <s v="Standard Class"/>
    <s v="DK-12895"/>
    <s v="Dana Kaydos"/>
    <s v="Consumer"/>
    <s v="United States"/>
    <s v="Kenosha"/>
    <s v="Wisconsin"/>
    <n v="53142"/>
    <s v="Central"/>
    <s v="OFF-AR-10002704"/>
    <s v="Office Supplies"/>
    <s v="Art"/>
    <s v="Boston 1900 Electric Pencil Sharpener"/>
    <n v="14.98"/>
    <n v="1"/>
    <n v="0"/>
    <n v="4.4939999999999998"/>
  </r>
  <r>
    <n v="3999"/>
    <s v="CA-2012-105627"/>
    <x v="1"/>
    <x v="936"/>
    <d v="2012-03-12T00:00:00"/>
    <s v="Standard Class"/>
    <s v="DK-12895"/>
    <s v="Dana Kaydos"/>
    <s v="Consumer"/>
    <s v="United States"/>
    <s v="Kenosha"/>
    <s v="Wisconsin"/>
    <n v="53142"/>
    <s v="Central"/>
    <s v="FUR-FU-10000308"/>
    <s v="Furniture"/>
    <s v="Furnishings"/>
    <s v="Deflect-o Glass Clear Studded Chair Mats"/>
    <n v="373.08"/>
    <n v="6"/>
    <n v="0"/>
    <n v="82.077600000000004"/>
  </r>
  <r>
    <n v="4000"/>
    <s v="US-2012-149629"/>
    <x v="1"/>
    <x v="789"/>
    <d v="2012-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1-116834"/>
    <x v="2"/>
    <x v="856"/>
    <d v="2011-10-16T00:00:00"/>
    <s v="Standard Class"/>
    <s v="Dp-13240"/>
    <s v="Dean percer"/>
    <s v="Home Office"/>
    <s v="United States"/>
    <s v="Seattle"/>
    <s v="Washington"/>
    <n v="98115"/>
    <s v="West"/>
    <s v="FUR-FU-10001196"/>
    <s v="Furniture"/>
    <s v="Furnishings"/>
    <s v="DAX Cubicle Frames - 8x10"/>
    <n v="63.47"/>
    <n v="11"/>
    <n v="0"/>
    <n v="19.040999999999997"/>
  </r>
  <r>
    <n v="4002"/>
    <s v="CA-2011-116834"/>
    <x v="2"/>
    <x v="856"/>
    <d v="2011-10-16T00:00:00"/>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3-145730"/>
    <x v="0"/>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3-145730"/>
    <x v="0"/>
    <x v="840"/>
    <d v="2013-03-09T00:00:00"/>
    <s v="Standard Class"/>
    <s v="CC-12220"/>
    <s v="Chris Cortes"/>
    <s v="Consumer"/>
    <s v="United States"/>
    <s v="San Antonio"/>
    <s v="Texas"/>
    <n v="78207"/>
    <s v="Central"/>
    <s v="TEC-MA-10001016"/>
    <s v="Technology"/>
    <s v="Machines"/>
    <s v="Canon PC170 Desktop Personal Copier"/>
    <n v="287.90999999999997"/>
    <n v="3"/>
    <n v="0.4"/>
    <n v="33.589499999999987"/>
  </r>
  <r>
    <n v="4005"/>
    <s v="CA-2013-145730"/>
    <x v="0"/>
    <x v="840"/>
    <d v="2013-03-09T00:00:00"/>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2-168732"/>
    <x v="1"/>
    <x v="895"/>
    <d v="2012-12-16T00:00:00"/>
    <s v="Standard Class"/>
    <s v="KM-16660"/>
    <s v="Khloe Miller"/>
    <s v="Consumer"/>
    <s v="United States"/>
    <s v="Roswell"/>
    <s v="Georgia"/>
    <n v="30076"/>
    <s v="South"/>
    <s v="OFF-AR-10003087"/>
    <s v="Office Supplies"/>
    <s v="Art"/>
    <s v="Staples"/>
    <n v="1.78"/>
    <n v="1"/>
    <n v="0"/>
    <n v="0.49839999999999995"/>
  </r>
  <r>
    <n v="4007"/>
    <s v="US-2012-168732"/>
    <x v="1"/>
    <x v="895"/>
    <d v="2012-12-16T00:00:00"/>
    <s v="Standard Class"/>
    <s v="KM-16660"/>
    <s v="Khloe Miller"/>
    <s v="Consumer"/>
    <s v="United States"/>
    <s v="Roswell"/>
    <s v="Georgia"/>
    <n v="30076"/>
    <s v="South"/>
    <s v="OFF-PA-10000520"/>
    <s v="Office Supplies"/>
    <s v="Paper"/>
    <s v="Xerox 201"/>
    <n v="25.92"/>
    <n v="4"/>
    <n v="0"/>
    <n v="12.441600000000001"/>
  </r>
  <r>
    <n v="4008"/>
    <s v="US-2012-168732"/>
    <x v="1"/>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2-107468"/>
    <x v="1"/>
    <x v="217"/>
    <d v="2012-12-22T00:00:00"/>
    <s v="Standard Class"/>
    <s v="MK-17905"/>
    <s v="Michael Kennedy"/>
    <s v="Corporate"/>
    <s v="United States"/>
    <s v="Louisville"/>
    <s v="Colorado"/>
    <n v="80027"/>
    <s v="West"/>
    <s v="OFF-AR-10000634"/>
    <s v="Office Supplies"/>
    <s v="Art"/>
    <s v="Newell 320"/>
    <n v="6.8480000000000008"/>
    <n v="2"/>
    <n v="0.2"/>
    <n v="0.59920000000000018"/>
  </r>
  <r>
    <n v="4010"/>
    <s v="CA-2014-144463"/>
    <x v="3"/>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4-100811"/>
    <x v="3"/>
    <x v="610"/>
    <d v="2014-11-25T00:00:00"/>
    <s v="First Class"/>
    <s v="CC-12475"/>
    <s v="Cindy Chapman"/>
    <s v="Consumer"/>
    <s v="United States"/>
    <s v="Philadelphia"/>
    <s v="Pennsylvania"/>
    <n v="19143"/>
    <s v="East"/>
    <s v="OFF-PA-10001204"/>
    <s v="Office Supplies"/>
    <s v="Paper"/>
    <s v="Xerox 1972"/>
    <n v="8.4480000000000004"/>
    <n v="2"/>
    <n v="0.2"/>
    <n v="2.6399999999999997"/>
  </r>
  <r>
    <n v="4012"/>
    <s v="CA-2014-100811"/>
    <x v="3"/>
    <x v="610"/>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2-153612"/>
    <x v="1"/>
    <x v="937"/>
    <d v="2012-12-27T00:00:00"/>
    <s v="Standard Class"/>
    <s v="BT-11305"/>
    <s v="Beth Thompson"/>
    <s v="Home Office"/>
    <s v="United States"/>
    <s v="Superior"/>
    <s v="Wisconsin"/>
    <n v="54880"/>
    <s v="Central"/>
    <s v="OFF-AR-10000203"/>
    <s v="Office Supplies"/>
    <s v="Art"/>
    <s v="Newell 336"/>
    <n v="17.12"/>
    <n v="4"/>
    <n v="0"/>
    <n v="4.9647999999999985"/>
  </r>
  <r>
    <n v="4014"/>
    <s v="CA-2012-165624"/>
    <x v="1"/>
    <x v="841"/>
    <d v="2012-08-28T00:00:00"/>
    <s v="Standard Class"/>
    <s v="FH-14350"/>
    <s v="Fred Harton"/>
    <s v="Consumer"/>
    <s v="United States"/>
    <s v="Atlanta"/>
    <s v="Georgia"/>
    <n v="30318"/>
    <s v="South"/>
    <s v="OFF-AP-10000828"/>
    <s v="Office Supplies"/>
    <s v="Appliances"/>
    <s v="Avanti 4.4 Cu. Ft. Refrigerator"/>
    <n v="542.93999999999994"/>
    <n v="3"/>
    <n v="0"/>
    <n v="152.02319999999997"/>
  </r>
  <r>
    <n v="4015"/>
    <s v="CA-2012-165624"/>
    <x v="1"/>
    <x v="841"/>
    <d v="2012-08-28T00:00:00"/>
    <s v="Standard Class"/>
    <s v="FH-14350"/>
    <s v="Fred Harton"/>
    <s v="Consumer"/>
    <s v="United States"/>
    <s v="Atlanta"/>
    <s v="Georgia"/>
    <n v="30318"/>
    <s v="South"/>
    <s v="OFF-LA-10003190"/>
    <s v="Office Supplies"/>
    <s v="Labels"/>
    <s v="Avery 474"/>
    <n v="8.64"/>
    <n v="3"/>
    <n v="0"/>
    <n v="4.2336"/>
  </r>
  <r>
    <n v="4016"/>
    <s v="CA-2012-165624"/>
    <x v="1"/>
    <x v="841"/>
    <d v="2012-08-28T00:00:00"/>
    <s v="Standard Class"/>
    <s v="FH-14350"/>
    <s v="Fred Harton"/>
    <s v="Consumer"/>
    <s v="United States"/>
    <s v="Atlanta"/>
    <s v="Georgia"/>
    <n v="30318"/>
    <s v="South"/>
    <s v="OFF-PA-10002319"/>
    <s v="Office Supplies"/>
    <s v="Paper"/>
    <s v="Xerox 1944"/>
    <n v="193.79999999999998"/>
    <n v="5"/>
    <n v="0"/>
    <n v="94.962000000000003"/>
  </r>
  <r>
    <n v="4017"/>
    <s v="CA-2012-165624"/>
    <x v="1"/>
    <x v="841"/>
    <d v="2012-08-28T00:00:00"/>
    <s v="Standard Class"/>
    <s v="FH-14350"/>
    <s v="Fred Harton"/>
    <s v="Consumer"/>
    <s v="United States"/>
    <s v="Atlanta"/>
    <s v="Georgia"/>
    <n v="30318"/>
    <s v="South"/>
    <s v="OFF-PA-10003893"/>
    <s v="Office Supplies"/>
    <s v="Paper"/>
    <s v="Xerox 1962"/>
    <n v="21.400000000000002"/>
    <n v="5"/>
    <n v="0"/>
    <n v="9.629999999999999"/>
  </r>
  <r>
    <n v="4018"/>
    <s v="CA-2012-165624"/>
    <x v="1"/>
    <x v="841"/>
    <d v="2012-08-28T00:00:00"/>
    <s v="Standard Class"/>
    <s v="FH-14350"/>
    <s v="Fred Harton"/>
    <s v="Consumer"/>
    <s v="United States"/>
    <s v="Atlanta"/>
    <s v="Georgia"/>
    <n v="30318"/>
    <s v="South"/>
    <s v="OFF-PA-10002499"/>
    <s v="Office Supplies"/>
    <s v="Paper"/>
    <s v="Xerox 1890"/>
    <n v="97.88"/>
    <n v="2"/>
    <n v="0"/>
    <n v="48.94"/>
  </r>
  <r>
    <n v="4019"/>
    <s v="CA-2012-165624"/>
    <x v="1"/>
    <x v="841"/>
    <d v="2012-08-28T00:00:00"/>
    <s v="Standard Class"/>
    <s v="FH-14350"/>
    <s v="Fred Harton"/>
    <s v="Consumer"/>
    <s v="United States"/>
    <s v="Atlanta"/>
    <s v="Georgia"/>
    <n v="30318"/>
    <s v="South"/>
    <s v="TEC-AC-10004568"/>
    <s v="Technology"/>
    <s v="Accessories"/>
    <s v="Maxell LTO Ultrium - 800 GB"/>
    <n v="251.91"/>
    <n v="9"/>
    <n v="0"/>
    <n v="47.862899999999982"/>
  </r>
  <r>
    <n v="4020"/>
    <s v="CA-2012-165624"/>
    <x v="1"/>
    <x v="841"/>
    <d v="2012-08-28T00:00:00"/>
    <s v="Standard Class"/>
    <s v="FH-14350"/>
    <s v="Fred Harton"/>
    <s v="Consumer"/>
    <s v="United States"/>
    <s v="Atlanta"/>
    <s v="Georgia"/>
    <n v="30318"/>
    <s v="South"/>
    <s v="OFF-AP-10001492"/>
    <s v="Office Supplies"/>
    <s v="Appliances"/>
    <s v="Acco Six-Outlet Power Strip, 4' Cord Length"/>
    <n v="25.86"/>
    <n v="3"/>
    <n v="0"/>
    <n v="6.7236000000000002"/>
  </r>
  <r>
    <n v="4021"/>
    <s v="CA-2011-154963"/>
    <x v="2"/>
    <x v="169"/>
    <d v="2011-06-27T00:00:00"/>
    <s v="Standard Class"/>
    <s v="AA-10645"/>
    <s v="Anna Andreadi"/>
    <s v="Consumer"/>
    <s v="United States"/>
    <s v="Chester"/>
    <s v="Pennsylvania"/>
    <n v="19013"/>
    <s v="East"/>
    <s v="FUR-CH-10004698"/>
    <s v="Furniture"/>
    <s v="Chairs"/>
    <s v="Padded Folding Chairs, Black, 4/Carton"/>
    <n v="170.05799999999999"/>
    <n v="3"/>
    <n v="0.3"/>
    <n v="-4.858799999999988"/>
  </r>
  <r>
    <n v="4022"/>
    <s v="CA-2011-154963"/>
    <x v="2"/>
    <x v="169"/>
    <d v="2011-06-27T00:00:00"/>
    <s v="Standard Class"/>
    <s v="AA-10645"/>
    <s v="Anna Andreadi"/>
    <s v="Consumer"/>
    <s v="United States"/>
    <s v="Chester"/>
    <s v="Pennsylvania"/>
    <n v="19013"/>
    <s v="East"/>
    <s v="TEC-PH-10004093"/>
    <s v="Technology"/>
    <s v="Phones"/>
    <s v="Panasonic Kx-TS550"/>
    <n v="82.782000000000011"/>
    <n v="3"/>
    <n v="0.4"/>
    <n v="-15.176700000000004"/>
  </r>
  <r>
    <n v="4023"/>
    <s v="CA-2011-154963"/>
    <x v="2"/>
    <x v="169"/>
    <d v="2011-06-27T00:00:00"/>
    <s v="Standard Class"/>
    <s v="AA-10645"/>
    <s v="Anna Andreadi"/>
    <s v="Consumer"/>
    <s v="United States"/>
    <s v="Chester"/>
    <s v="Pennsylvania"/>
    <n v="19013"/>
    <s v="East"/>
    <s v="FUR-CH-10000454"/>
    <s v="Furniture"/>
    <s v="Chairs"/>
    <s v="Hon Deluxe Fabric Upholstered Stacking Chairs, Rounded Back"/>
    <n v="853.92999999999984"/>
    <n v="5"/>
    <n v="0.3"/>
    <n v="0"/>
  </r>
  <r>
    <n v="4024"/>
    <s v="CA-2014-130764"/>
    <x v="3"/>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4-130764"/>
    <x v="3"/>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4-139311"/>
    <x v="3"/>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s v="Texas"/>
    <n v="76021"/>
    <s v="Central"/>
    <s v="OFF-AR-10004582"/>
    <s v="Office Supplies"/>
    <s v="Art"/>
    <s v="BIC Brite Liner Grip Highlighters"/>
    <n v="9.1840000000000011"/>
    <n v="7"/>
    <n v="0.2"/>
    <n v="2.8699999999999992"/>
  </r>
  <r>
    <n v="4028"/>
    <s v="CA-2014-139311"/>
    <x v="3"/>
    <x v="938"/>
    <d v="2014-08-14T00:00:00"/>
    <s v="First Class"/>
    <s v="SF-20965"/>
    <s v="Sylvia Foulston"/>
    <s v="Corporate"/>
    <s v="United States"/>
    <s v="Bedford"/>
    <s v="Texas"/>
    <n v="76021"/>
    <s v="Central"/>
    <s v="TEC-PH-10001557"/>
    <s v="Technology"/>
    <s v="Phones"/>
    <s v="Pyle PMP37LED"/>
    <n v="153.584"/>
    <n v="2"/>
    <n v="0.2"/>
    <n v="13.438599999999994"/>
  </r>
  <r>
    <n v="4029"/>
    <s v="CA-2014-139311"/>
    <x v="3"/>
    <x v="938"/>
    <d v="2014-08-14T00:00:00"/>
    <s v="First Class"/>
    <s v="SF-20965"/>
    <s v="Sylvia Foulston"/>
    <s v="Corporate"/>
    <s v="United States"/>
    <s v="Bedford"/>
    <s v="Texas"/>
    <n v="76021"/>
    <s v="Central"/>
    <s v="OFF-BI-10004209"/>
    <s v="Office Supplies"/>
    <s v="Binders"/>
    <s v="Fellowes Twister Kit, Gray/Clear, 3/pkg"/>
    <n v="12.863999999999995"/>
    <n v="8"/>
    <n v="0.8"/>
    <n v="-22.512"/>
  </r>
  <r>
    <n v="4030"/>
    <s v="CA-2014-124296"/>
    <x v="3"/>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4-124296"/>
    <x v="3"/>
    <x v="165"/>
    <d v="2014-12-29T00:00:00"/>
    <s v="Standard Class"/>
    <s v="CS-12355"/>
    <s v="Christine Sundaresam"/>
    <s v="Consumer"/>
    <s v="United States"/>
    <s v="Lafayette"/>
    <s v="Louisiana"/>
    <n v="70506"/>
    <s v="South"/>
    <s v="FUR-CH-10002439"/>
    <s v="Furniture"/>
    <s v="Chairs"/>
    <s v="Iceberg Nesting Folding Chair, 19w x 6d x 43h"/>
    <n v="232.88"/>
    <n v="4"/>
    <n v="0"/>
    <n v="60.5488"/>
  </r>
  <r>
    <n v="4032"/>
    <s v="CA-2013-169957"/>
    <x v="0"/>
    <x v="182"/>
    <d v="2013-10-01T00:00:00"/>
    <s v="Standard Class"/>
    <s v="SN-20710"/>
    <s v="Steve Nguyen"/>
    <s v="Home Office"/>
    <s v="United States"/>
    <s v="Covington"/>
    <s v="Washington"/>
    <n v="98042"/>
    <s v="West"/>
    <s v="OFF-AP-10000576"/>
    <s v="Office Supplies"/>
    <s v="Appliances"/>
    <s v="Belkin 7 Outlet SurgeMaster II"/>
    <n v="236.88"/>
    <n v="6"/>
    <n v="0"/>
    <n v="66.326400000000007"/>
  </r>
  <r>
    <n v="4033"/>
    <s v="CA-2013-169957"/>
    <x v="0"/>
    <x v="182"/>
    <d v="2013-10-01T00:00:00"/>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3-169957"/>
    <x v="0"/>
    <x v="182"/>
    <d v="2013-10-01T00:00:00"/>
    <s v="Standard Class"/>
    <s v="SN-20710"/>
    <s v="Steve Nguyen"/>
    <s v="Home Office"/>
    <s v="United States"/>
    <s v="Covington"/>
    <s v="Washington"/>
    <n v="98042"/>
    <s v="West"/>
    <s v="TEC-AC-10003063"/>
    <s v="Technology"/>
    <s v="Accessories"/>
    <s v="Micro Innovations USB RF Wireless Keyboard with Mouse"/>
    <n v="100"/>
    <n v="4"/>
    <n v="0"/>
    <n v="21"/>
  </r>
  <r>
    <n v="4035"/>
    <s v="US-2013-108777"/>
    <x v="0"/>
    <x v="939"/>
    <d v="2013-12-13T00:00:00"/>
    <s v="Same Day"/>
    <s v="JM-15655"/>
    <s v="Jim Mitchum"/>
    <s v="Corporate"/>
    <s v="United States"/>
    <s v="Lorain"/>
    <s v="Ohio"/>
    <n v="44052"/>
    <s v="East"/>
    <s v="OFF-BI-10003982"/>
    <s v="Office Supplies"/>
    <s v="Binders"/>
    <s v="Wilson Jones Century Plastic Molded Ring Binders"/>
    <n v="18.693000000000001"/>
    <n v="3"/>
    <n v="0.7"/>
    <n v="-14.331299999999992"/>
  </r>
  <r>
    <n v="4036"/>
    <s v="US-2013-108777"/>
    <x v="0"/>
    <x v="939"/>
    <d v="2013-12-13T00:00:00"/>
    <s v="Same Day"/>
    <s v="JM-15655"/>
    <s v="Jim Mitchum"/>
    <s v="Corporate"/>
    <s v="United States"/>
    <s v="Lorain"/>
    <s v="Ohio"/>
    <n v="44052"/>
    <s v="East"/>
    <s v="TEC-AC-10002567"/>
    <s v="Technology"/>
    <s v="Accessories"/>
    <s v="Logitech G602 Wireless Gaming Mouse"/>
    <n v="383.952"/>
    <n v="6"/>
    <n v="0.2"/>
    <n v="76.790399999999977"/>
  </r>
  <r>
    <n v="4037"/>
    <s v="CA-2012-148859"/>
    <x v="1"/>
    <x v="75"/>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1-110786"/>
    <x v="2"/>
    <x v="282"/>
    <d v="2012-01-02T00:00:00"/>
    <s v="Standard Class"/>
    <s v="AJ-10795"/>
    <s v="Anthony Johnson"/>
    <s v="Corporate"/>
    <s v="United States"/>
    <s v="San Francisco"/>
    <s v="California"/>
    <n v="94110"/>
    <s v="West"/>
    <s v="FUR-FU-10000550"/>
    <s v="Furniture"/>
    <s v="Furnishings"/>
    <s v="Stacking Trays by OIC"/>
    <n v="24.900000000000002"/>
    <n v="5"/>
    <n v="0"/>
    <n v="8.2169999999999987"/>
  </r>
  <r>
    <n v="4039"/>
    <s v="CA-2011-110786"/>
    <x v="2"/>
    <x v="282"/>
    <d v="2012-01-02T00:00:00"/>
    <s v="Standard Class"/>
    <s v="AJ-10795"/>
    <s v="Anthony Johnson"/>
    <s v="Corporate"/>
    <s v="United States"/>
    <s v="San Francisco"/>
    <s v="California"/>
    <n v="94110"/>
    <s v="West"/>
    <s v="OFF-PA-10000528"/>
    <s v="Office Supplies"/>
    <s v="Paper"/>
    <s v="Xerox 1981"/>
    <n v="21.12"/>
    <n v="4"/>
    <n v="0"/>
    <n v="9.5039999999999996"/>
  </r>
  <r>
    <n v="4040"/>
    <s v="CA-2011-110786"/>
    <x v="2"/>
    <x v="282"/>
    <d v="2012-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1-110786"/>
    <x v="2"/>
    <x v="282"/>
    <d v="2012-01-02T00:00:00"/>
    <s v="Standard Class"/>
    <s v="AJ-10795"/>
    <s v="Anthony Johnson"/>
    <s v="Corporate"/>
    <s v="United States"/>
    <s v="San Francisco"/>
    <s v="California"/>
    <n v="94110"/>
    <s v="West"/>
    <s v="OFF-BI-10003305"/>
    <s v="Office Supplies"/>
    <s v="Binders"/>
    <s v="Avery Hanging File Binders"/>
    <n v="14.352000000000002"/>
    <n v="3"/>
    <n v="0.2"/>
    <n v="4.6643999999999988"/>
  </r>
  <r>
    <n v="4042"/>
    <s v="CA-2011-110786"/>
    <x v="2"/>
    <x v="282"/>
    <d v="2012-01-02T00:00:00"/>
    <s v="Standard Class"/>
    <s v="AJ-10795"/>
    <s v="Anthony Johnson"/>
    <s v="Corporate"/>
    <s v="United States"/>
    <s v="San Francisco"/>
    <s v="California"/>
    <n v="94110"/>
    <s v="West"/>
    <s v="TEC-PH-10001425"/>
    <s v="Technology"/>
    <s v="Phones"/>
    <s v="Mophie Juice Pack Helium for iPhone"/>
    <n v="191.976"/>
    <n v="3"/>
    <n v="0.2"/>
    <n v="19.197599999999994"/>
  </r>
  <r>
    <n v="4043"/>
    <s v="CA-2011-110786"/>
    <x v="2"/>
    <x v="282"/>
    <d v="2012-01-02T00:00:00"/>
    <s v="Standard Class"/>
    <s v="AJ-10795"/>
    <s v="Anthony Johnson"/>
    <s v="Corporate"/>
    <s v="United States"/>
    <s v="San Francisco"/>
    <s v="California"/>
    <n v="94110"/>
    <s v="West"/>
    <s v="OFF-LA-10001474"/>
    <s v="Office Supplies"/>
    <s v="Labels"/>
    <s v="Avery 477"/>
    <n v="274.77"/>
    <n v="9"/>
    <n v="0"/>
    <n v="126.39420000000001"/>
  </r>
  <r>
    <n v="4044"/>
    <s v="CA-2011-110786"/>
    <x v="2"/>
    <x v="282"/>
    <d v="2012-01-02T00:00:00"/>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2-137750"/>
    <x v="1"/>
    <x v="608"/>
    <d v="2012-06-30T00:00:00"/>
    <s v="Standard Class"/>
    <s v="JF-15565"/>
    <s v="Jill Fjeld"/>
    <s v="Consumer"/>
    <s v="United States"/>
    <s v="San Francisco"/>
    <s v="California"/>
    <n v="94110"/>
    <s v="West"/>
    <s v="FUR-FU-10001979"/>
    <s v="Furniture"/>
    <s v="Furnishings"/>
    <s v="Dana Halogen Swing-Arm Architect Lamp"/>
    <n v="204.85"/>
    <n v="5"/>
    <n v="0"/>
    <n v="57.358000000000011"/>
  </r>
  <r>
    <n v="4046"/>
    <s v="CA-2012-136378"/>
    <x v="1"/>
    <x v="788"/>
    <d v="2012-04-07T00:00:00"/>
    <s v="Standard Class"/>
    <s v="CS-11845"/>
    <s v="Cari Sayre"/>
    <s v="Corporate"/>
    <s v="United States"/>
    <s v="Houston"/>
    <s v="Texas"/>
    <n v="77070"/>
    <s v="Central"/>
    <s v="OFF-BI-10003707"/>
    <s v="Office Supplies"/>
    <s v="Binders"/>
    <s v="Aluminum Screw Posts"/>
    <n v="9.155999999999997"/>
    <n v="3"/>
    <n v="0.8"/>
    <n v="-13.734000000000002"/>
  </r>
  <r>
    <n v="4047"/>
    <s v="CA-2014-100356"/>
    <x v="3"/>
    <x v="208"/>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2-166520"/>
    <x v="1"/>
    <x v="747"/>
    <d v="2012-07-19T00:00:00"/>
    <s v="First Class"/>
    <s v="KE-16420"/>
    <s v="Katrina Edelman"/>
    <s v="Corporate"/>
    <s v="United States"/>
    <s v="New York City"/>
    <s v="New York"/>
    <n v="10035"/>
    <s v="East"/>
    <s v="OFF-PA-10000501"/>
    <s v="Office Supplies"/>
    <s v="Paper"/>
    <s v="Petty Cash Envelope"/>
    <n v="80.88"/>
    <n v="3"/>
    <n v="0"/>
    <n v="39.6312"/>
  </r>
  <r>
    <n v="4049"/>
    <s v="US-2012-166520"/>
    <x v="1"/>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4-136350"/>
    <x v="3"/>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4-136350"/>
    <x v="3"/>
    <x v="92"/>
    <d v="2014-06-27T00:00:00"/>
    <s v="Second Class"/>
    <s v="GA-14515"/>
    <s v="George Ashbrook"/>
    <s v="Consumer"/>
    <s v="United States"/>
    <s v="New York City"/>
    <s v="New York"/>
    <n v="10011"/>
    <s v="East"/>
    <s v="FUR-CH-10001891"/>
    <s v="Furniture"/>
    <s v="Chairs"/>
    <s v="Global Deluxe Office Fabric Chairs"/>
    <n v="172.76400000000001"/>
    <n v="2"/>
    <n v="0.1"/>
    <n v="32.633200000000016"/>
  </r>
  <r>
    <n v="4052"/>
    <s v="CA-2011-122931"/>
    <x v="2"/>
    <x v="411"/>
    <d v="2011-10-03T00:00:00"/>
    <s v="Standard Class"/>
    <s v="SM-20950"/>
    <s v="Suzanne McNair"/>
    <s v="Corporate"/>
    <s v="United States"/>
    <s v="Philadelphia"/>
    <s v="Pennsylvania"/>
    <n v="19134"/>
    <s v="East"/>
    <s v="OFF-AR-10003469"/>
    <s v="Office Supplies"/>
    <s v="Art"/>
    <s v="Nontoxic Chalk"/>
    <n v="4.2240000000000002"/>
    <n v="3"/>
    <n v="0.2"/>
    <n v="1.4783999999999997"/>
  </r>
  <r>
    <n v="4053"/>
    <s v="CA-2011-122931"/>
    <x v="2"/>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1-122931"/>
    <x v="2"/>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1-122931"/>
    <x v="2"/>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1-122931"/>
    <x v="2"/>
    <x v="411"/>
    <d v="2011-10-03T00:00:00"/>
    <s v="Standard Class"/>
    <s v="SM-20950"/>
    <s v="Suzanne McNair"/>
    <s v="Corporate"/>
    <s v="United States"/>
    <s v="Philadelphia"/>
    <s v="Pennsylvania"/>
    <n v="19134"/>
    <s v="East"/>
    <s v="OFF-ST-10004459"/>
    <s v="Office Supplies"/>
    <s v="Storage"/>
    <s v="Tennsco Single-Tier Lockers"/>
    <n v="1801.6320000000001"/>
    <n v="6"/>
    <n v="0.2"/>
    <n v="-337.80600000000004"/>
  </r>
  <r>
    <n v="4057"/>
    <s v="CA-2011-122931"/>
    <x v="2"/>
    <x v="411"/>
    <d v="2011-10-03T00:00:00"/>
    <s v="Standard Class"/>
    <s v="SM-20950"/>
    <s v="Suzanne McNair"/>
    <s v="Corporate"/>
    <s v="United States"/>
    <s v="Philadelphia"/>
    <s v="Pennsylvania"/>
    <n v="19134"/>
    <s v="East"/>
    <s v="FUR-TA-10004147"/>
    <s v="Furniture"/>
    <s v="Tables"/>
    <s v="Hon 4060 Series Tables"/>
    <n v="67.175999999999988"/>
    <n v="1"/>
    <n v="0.4"/>
    <n v="-20.152800000000006"/>
  </r>
  <r>
    <n v="4058"/>
    <s v="CA-2011-163034"/>
    <x v="2"/>
    <x v="156"/>
    <d v="2011-11-28T00:00:00"/>
    <s v="Standard Class"/>
    <s v="DK-12985"/>
    <s v="Darren Koutras"/>
    <s v="Consumer"/>
    <s v="United States"/>
    <s v="Chicago"/>
    <s v="Illinois"/>
    <n v="60610"/>
    <s v="Central"/>
    <s v="OFF-ST-10000046"/>
    <s v="Office Supplies"/>
    <s v="Storage"/>
    <s v="Fellowes Super Stor/Drawer Files"/>
    <n v="646.20000000000005"/>
    <n v="5"/>
    <n v="0.2"/>
    <n v="-8.0774999999999864"/>
  </r>
  <r>
    <n v="4059"/>
    <s v="CA-2012-124058"/>
    <x v="1"/>
    <x v="312"/>
    <d v="2012-11-24T00:00:00"/>
    <s v="Standard Class"/>
    <s v="LC-16885"/>
    <s v="Lena Creighton"/>
    <s v="Consumer"/>
    <s v="United States"/>
    <s v="Oakland"/>
    <s v="California"/>
    <n v="94601"/>
    <s v="West"/>
    <s v="TEC-PH-10004774"/>
    <s v="Technology"/>
    <s v="Phones"/>
    <s v="Gear Head AU3700S Headset"/>
    <n v="72.744000000000014"/>
    <n v="7"/>
    <n v="0.2"/>
    <n v="-15.458100000000007"/>
  </r>
  <r>
    <n v="4060"/>
    <s v="CA-2012-124058"/>
    <x v="1"/>
    <x v="312"/>
    <d v="2012-11-24T00:00:00"/>
    <s v="Standard Class"/>
    <s v="LC-16885"/>
    <s v="Lena Creighton"/>
    <s v="Consumer"/>
    <s v="United States"/>
    <s v="Oakland"/>
    <s v="California"/>
    <n v="94601"/>
    <s v="West"/>
    <s v="FUR-CH-10000595"/>
    <s v="Furniture"/>
    <s v="Chairs"/>
    <s v="Safco Contoured Stacking Chairs"/>
    <n v="572.16000000000008"/>
    <n v="3"/>
    <n v="0.2"/>
    <n v="35.759999999999962"/>
  </r>
  <r>
    <n v="4061"/>
    <s v="CA-2013-129196"/>
    <x v="0"/>
    <x v="474"/>
    <d v="2013-11-08T00:00:00"/>
    <s v="Standard Class"/>
    <s v="XP-21865"/>
    <s v="Xylona Preis"/>
    <s v="Consumer"/>
    <s v="United States"/>
    <s v="Chicago"/>
    <s v="Illinois"/>
    <n v="60610"/>
    <s v="Central"/>
    <s v="TEC-AC-10002473"/>
    <s v="Technology"/>
    <s v="Accessories"/>
    <s v="Maxell 4.7GB DVD-R"/>
    <n v="68.111999999999995"/>
    <n v="3"/>
    <n v="0.2"/>
    <n v="17.879399999999997"/>
  </r>
  <r>
    <n v="4062"/>
    <s v="US-2012-138716"/>
    <x v="1"/>
    <x v="14"/>
    <d v="2012-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3-122182"/>
    <x v="0"/>
    <x v="612"/>
    <d v="2013-03-15T00:00:00"/>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1-130358"/>
    <x v="2"/>
    <x v="670"/>
    <d v="2011-06-26T00:00:00"/>
    <s v="First Class"/>
    <s v="DL-13330"/>
    <s v="Denise Leinenbach"/>
    <s v="Consumer"/>
    <s v="United States"/>
    <s v="Concord"/>
    <s v="North Carolina"/>
    <n v="28027"/>
    <s v="South"/>
    <s v="OFF-AR-10002766"/>
    <s v="Office Supplies"/>
    <s v="Art"/>
    <s v="Prang Drawing Pencil Set"/>
    <n v="20.015999999999998"/>
    <n v="9"/>
    <n v="0.2"/>
    <n v="1.7514000000000003"/>
  </r>
  <r>
    <n v="4065"/>
    <s v="US-2011-130358"/>
    <x v="2"/>
    <x v="670"/>
    <d v="2011-06-26T00:00:00"/>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1-102673"/>
    <x v="2"/>
    <x v="301"/>
    <d v="2011-11-05T00:00:00"/>
    <s v="Standard Class"/>
    <s v="KH-16630"/>
    <s v="Ken Heidel"/>
    <s v="Corporate"/>
    <s v="United States"/>
    <s v="Charlotte"/>
    <s v="North Carolina"/>
    <n v="28205"/>
    <s v="South"/>
    <s v="OFF-FA-10003021"/>
    <s v="Office Supplies"/>
    <s v="Fasteners"/>
    <s v="Staples"/>
    <n v="7.52"/>
    <n v="5"/>
    <n v="0.2"/>
    <n v="1.4099999999999997"/>
  </r>
  <r>
    <n v="4067"/>
    <s v="CA-2011-102673"/>
    <x v="2"/>
    <x v="301"/>
    <d v="2011-11-05T00:00:00"/>
    <s v="Standard Class"/>
    <s v="KH-16630"/>
    <s v="Ken Heidel"/>
    <s v="Corporate"/>
    <s v="United States"/>
    <s v="Charlotte"/>
    <s v="North Carolina"/>
    <n v="28205"/>
    <s v="South"/>
    <s v="OFF-AR-10000634"/>
    <s v="Office Supplies"/>
    <s v="Art"/>
    <s v="Newell 320"/>
    <n v="10.272000000000002"/>
    <n v="3"/>
    <n v="0.2"/>
    <n v="0.89880000000000004"/>
  </r>
  <r>
    <n v="4068"/>
    <s v="CA-2011-102673"/>
    <x v="2"/>
    <x v="301"/>
    <d v="2011-11-05T00:00:00"/>
    <s v="Standard Class"/>
    <s v="KH-16630"/>
    <s v="Ken Heidel"/>
    <s v="Corporate"/>
    <s v="United States"/>
    <s v="Charlotte"/>
    <s v="North Carolina"/>
    <n v="28205"/>
    <s v="South"/>
    <s v="OFF-LA-10001771"/>
    <s v="Office Supplies"/>
    <s v="Labels"/>
    <s v="Avery 513"/>
    <n v="47.808000000000007"/>
    <n v="12"/>
    <n v="0.2"/>
    <n v="15.537599999999998"/>
  </r>
  <r>
    <n v="4069"/>
    <s v="CA-2011-102673"/>
    <x v="2"/>
    <x v="301"/>
    <d v="2011-11-05T00:00:00"/>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3-145303"/>
    <x v="0"/>
    <x v="770"/>
    <d v="2013-09-01T00:00:00"/>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3-145303"/>
    <x v="0"/>
    <x v="770"/>
    <d v="2013-09-01T00:00:00"/>
    <s v="First Class"/>
    <s v="TP-21415"/>
    <s v="Tom Prescott"/>
    <s v="Consumer"/>
    <s v="United States"/>
    <s v="Dallas"/>
    <s v="Texas"/>
    <n v="75081"/>
    <s v="Central"/>
    <s v="OFF-BI-10002414"/>
    <s v="Office Supplies"/>
    <s v="Binders"/>
    <s v="GBC ProClick Spines for 32-Hole Punch"/>
    <n v="10.023999999999997"/>
    <n v="4"/>
    <n v="0.8"/>
    <n v="-16.539600000000007"/>
  </r>
  <r>
    <n v="4072"/>
    <s v="CA-2013-145303"/>
    <x v="0"/>
    <x v="770"/>
    <d v="2013-09-0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2-156104"/>
    <x v="1"/>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2-164308"/>
    <x v="1"/>
    <x v="496"/>
    <d v="2012-09-27T00:00:00"/>
    <s v="First Class"/>
    <s v="SC-20680"/>
    <s v="Steve Carroll"/>
    <s v="Home Office"/>
    <s v="United States"/>
    <s v="Broken Arrow"/>
    <s v="Oklahoma"/>
    <n v="74012"/>
    <s v="Central"/>
    <s v="TEC-PH-10004120"/>
    <s v="Technology"/>
    <s v="Phones"/>
    <s v="AT&amp;T 1080 Phone"/>
    <n v="821.94"/>
    <n v="6"/>
    <n v="0"/>
    <n v="213.70440000000002"/>
  </r>
  <r>
    <n v="4075"/>
    <s v="CA-2014-108112"/>
    <x v="3"/>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4-108112"/>
    <x v="3"/>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2-100685"/>
    <x v="1"/>
    <x v="546"/>
    <d v="2012-12-21T00:00:00"/>
    <s v="Second Class"/>
    <s v="SM-20950"/>
    <s v="Suzanne McNair"/>
    <s v="Corporate"/>
    <s v="United States"/>
    <s v="Omaha"/>
    <s v="Nebraska"/>
    <n v="68104"/>
    <s v="Central"/>
    <s v="OFF-BI-10003094"/>
    <s v="Office Supplies"/>
    <s v="Binders"/>
    <s v="Self-Adhesive Ring Binder Labels"/>
    <n v="7.04"/>
    <n v="2"/>
    <n v="0"/>
    <n v="3.3087999999999997"/>
  </r>
  <r>
    <n v="4078"/>
    <s v="CA-2012-100685"/>
    <x v="1"/>
    <x v="546"/>
    <d v="2012-12-21T00:00:00"/>
    <s v="Second Class"/>
    <s v="SM-20950"/>
    <s v="Suzanne McNair"/>
    <s v="Corporate"/>
    <s v="United States"/>
    <s v="Omaha"/>
    <s v="Nebraska"/>
    <n v="68104"/>
    <s v="Central"/>
    <s v="OFF-FA-10003472"/>
    <s v="Office Supplies"/>
    <s v="Fasteners"/>
    <s v="Bagged Rubber Bands"/>
    <n v="5.04"/>
    <n v="4"/>
    <n v="0"/>
    <n v="0.2016"/>
  </r>
  <r>
    <n v="4079"/>
    <s v="CA-2012-100685"/>
    <x v="1"/>
    <x v="546"/>
    <d v="2012-12-21T00:00:00"/>
    <s v="Second Class"/>
    <s v="SM-20950"/>
    <s v="Suzanne McNair"/>
    <s v="Corporate"/>
    <s v="United States"/>
    <s v="Omaha"/>
    <s v="Nebraska"/>
    <n v="68104"/>
    <s v="Central"/>
    <s v="OFF-PA-10001289"/>
    <s v="Office Supplies"/>
    <s v="Paper"/>
    <s v="White Computer Printout Paper by Universal"/>
    <n v="116.28"/>
    <n v="3"/>
    <n v="0"/>
    <n v="56.977199999999996"/>
  </r>
  <r>
    <n v="4080"/>
    <s v="CA-2012-165414"/>
    <x v="1"/>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3-140417"/>
    <x v="0"/>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3-140417"/>
    <x v="0"/>
    <x v="477"/>
    <d v="2013-09-30T00:00:00"/>
    <s v="Standard Class"/>
    <s v="KE-16420"/>
    <s v="Katrina Edelman"/>
    <s v="Corporate"/>
    <s v="United States"/>
    <s v="Tigard"/>
    <s v="Oregon"/>
    <n v="97224"/>
    <s v="West"/>
    <s v="OFF-BI-10004828"/>
    <s v="Office Supplies"/>
    <s v="Binders"/>
    <s v="GBC Poly Designer Binding Covers"/>
    <n v="5.0220000000000002"/>
    <n v="1"/>
    <n v="0.7"/>
    <n v="-3.5153999999999996"/>
  </r>
  <r>
    <n v="4083"/>
    <s v="US-2014-151316"/>
    <x v="3"/>
    <x v="92"/>
    <d v="2014-07-01T00:00:00"/>
    <s v="Standard Class"/>
    <s v="MC-17635"/>
    <s v="Matthew Clasen"/>
    <s v="Corporate"/>
    <s v="United States"/>
    <s v="Decatur"/>
    <s v="Illinois"/>
    <n v="62521"/>
    <s v="Central"/>
    <s v="OFF-BI-10004632"/>
    <s v="Office Supplies"/>
    <s v="Binders"/>
    <s v="Ibico Hi-Tech Manual Binding System"/>
    <n v="182.99399999999997"/>
    <n v="3"/>
    <n v="0.8"/>
    <n v="-320.23950000000013"/>
  </r>
  <r>
    <n v="4084"/>
    <s v="US-2014-151316"/>
    <x v="3"/>
    <x v="92"/>
    <d v="2014-07-01T00:00:00"/>
    <s v="Standard Class"/>
    <s v="MC-17635"/>
    <s v="Matthew Clasen"/>
    <s v="Corporate"/>
    <s v="United States"/>
    <s v="Decatur"/>
    <s v="Illinois"/>
    <n v="62521"/>
    <s v="Central"/>
    <s v="OFF-PA-10000327"/>
    <s v="Office Supplies"/>
    <s v="Paper"/>
    <s v="Xerox 1971"/>
    <n v="10.272000000000002"/>
    <n v="3"/>
    <n v="0.2"/>
    <n v="3.2099999999999982"/>
  </r>
  <r>
    <n v="4085"/>
    <s v="CA-2014-163692"/>
    <x v="3"/>
    <x v="210"/>
    <d v="2014-09-10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3-111913"/>
    <x v="0"/>
    <x v="578"/>
    <d v="2013-08-07T00:00:00"/>
    <s v="Second Class"/>
    <s v="LC-16930"/>
    <s v="Linda Cazamias"/>
    <s v="Corporate"/>
    <s v="United States"/>
    <s v="Sacramento"/>
    <s v="California"/>
    <n v="95823"/>
    <s v="West"/>
    <s v="TEC-PH-10002275"/>
    <s v="Technology"/>
    <s v="Phones"/>
    <s v="Mitel 5320 IP Phone VoIP phone"/>
    <n v="302.38400000000001"/>
    <n v="2"/>
    <n v="0.2"/>
    <n v="30.238400000000013"/>
  </r>
  <r>
    <n v="4087"/>
    <s v="CA-2013-111913"/>
    <x v="0"/>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3-111913"/>
    <x v="0"/>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1-156559"/>
    <x v="2"/>
    <x v="710"/>
    <d v="2011-08-26T00:00:00"/>
    <s v="Standard Class"/>
    <s v="LH-16900"/>
    <s v="Lena Hernandez"/>
    <s v="Consumer"/>
    <s v="United States"/>
    <s v="Jonesboro"/>
    <s v="Arkansas"/>
    <n v="72401"/>
    <s v="South"/>
    <s v="FUR-BO-10000711"/>
    <s v="Furniture"/>
    <s v="Bookcases"/>
    <s v="Hon Metal Bookcases, Gray"/>
    <n v="638.82000000000005"/>
    <n v="9"/>
    <n v="0"/>
    <n v="172.48140000000001"/>
  </r>
  <r>
    <n v="4090"/>
    <s v="CA-2013-161473"/>
    <x v="0"/>
    <x v="178"/>
    <d v="2013-04-06T00:00:00"/>
    <s v="Standard Class"/>
    <s v="TB-21175"/>
    <s v="Thomas Boland"/>
    <s v="Corporate"/>
    <s v="United States"/>
    <s v="New York City"/>
    <s v="New York"/>
    <n v="10035"/>
    <s v="East"/>
    <s v="OFF-LA-10001297"/>
    <s v="Office Supplies"/>
    <s v="Labels"/>
    <s v="Avery 473"/>
    <n v="20.7"/>
    <n v="2"/>
    <n v="0"/>
    <n v="9.9359999999999999"/>
  </r>
  <r>
    <n v="4091"/>
    <s v="CA-2013-161473"/>
    <x v="0"/>
    <x v="178"/>
    <d v="2013-04-06T00:00:00"/>
    <s v="Standard Class"/>
    <s v="TB-21175"/>
    <s v="Thomas Boland"/>
    <s v="Corporate"/>
    <s v="United States"/>
    <s v="New York City"/>
    <s v="New York"/>
    <n v="10035"/>
    <s v="East"/>
    <s v="OFF-SU-10001574"/>
    <s v="Office Supplies"/>
    <s v="Supplies"/>
    <s v="Acme Value Line Scissors"/>
    <n v="10.95"/>
    <n v="3"/>
    <n v="0"/>
    <n v="3.2849999999999993"/>
  </r>
  <r>
    <n v="4092"/>
    <s v="CA-2013-161473"/>
    <x v="0"/>
    <x v="178"/>
    <d v="2013-04-06T00:00:00"/>
    <s v="Standard Class"/>
    <s v="TB-21175"/>
    <s v="Thomas Boland"/>
    <s v="Corporate"/>
    <s v="United States"/>
    <s v="New York City"/>
    <s v="New York"/>
    <n v="10035"/>
    <s v="East"/>
    <s v="OFF-BI-10003305"/>
    <s v="Office Supplies"/>
    <s v="Binders"/>
    <s v="Avery Hanging File Binders"/>
    <n v="14.352000000000002"/>
    <n v="3"/>
    <n v="0.2"/>
    <n v="4.6643999999999988"/>
  </r>
  <r>
    <n v="4093"/>
    <s v="CA-2014-166576"/>
    <x v="3"/>
    <x v="941"/>
    <d v="2014-05-19T00:00:00"/>
    <s v="First Class"/>
    <s v="JM-15865"/>
    <s v="John Murray"/>
    <s v="Consumer"/>
    <s v="United States"/>
    <s v="Akron"/>
    <s v="Ohio"/>
    <n v="44312"/>
    <s v="East"/>
    <s v="OFF-ST-10002574"/>
    <s v="Office Supplies"/>
    <s v="Storage"/>
    <s v="SAFCO Commercial Wire Shelving, Black"/>
    <n v="221.024"/>
    <n v="2"/>
    <n v="0.2"/>
    <n v="-55.256"/>
  </r>
  <r>
    <n v="4094"/>
    <s v="CA-2012-102491"/>
    <x v="1"/>
    <x v="252"/>
    <d v="2012-08-28T00:00:00"/>
    <s v="Standard Class"/>
    <s v="KW-16435"/>
    <s v="Katrina Willman"/>
    <s v="Consumer"/>
    <s v="United States"/>
    <s v="Florence"/>
    <s v="Kentucky"/>
    <n v="41042"/>
    <s v="South"/>
    <s v="TEC-MA-10000864"/>
    <s v="Technology"/>
    <s v="Machines"/>
    <s v="Cisco 9971 IP Video Phone Charcoal"/>
    <n v="3080"/>
    <n v="7"/>
    <n v="0"/>
    <n v="1416.7999999999997"/>
  </r>
  <r>
    <n v="4095"/>
    <s v="CA-2012-102491"/>
    <x v="1"/>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2-102491"/>
    <x v="1"/>
    <x v="252"/>
    <d v="2012-08-28T00:00:00"/>
    <s v="Standard Class"/>
    <s v="KW-16435"/>
    <s v="Katrina Willman"/>
    <s v="Consumer"/>
    <s v="United States"/>
    <s v="Florence"/>
    <s v="Kentucky"/>
    <n v="41042"/>
    <s v="South"/>
    <s v="TEC-PH-10001619"/>
    <s v="Technology"/>
    <s v="Phones"/>
    <s v="LG G3"/>
    <n v="587.97"/>
    <n v="3"/>
    <n v="0"/>
    <n v="170.51129999999998"/>
  </r>
  <r>
    <n v="4097"/>
    <s v="CA-2011-116904"/>
    <x v="2"/>
    <x v="865"/>
    <d v="2011-09-28T00:00:00"/>
    <s v="Standard Class"/>
    <s v="SC-20095"/>
    <s v="Sanjit Chand"/>
    <s v="Consumer"/>
    <s v="United States"/>
    <s v="Minneapolis"/>
    <s v="Minnesota"/>
    <n v="55407"/>
    <s v="Central"/>
    <s v="OFF-PA-10004888"/>
    <s v="Office Supplies"/>
    <s v="Paper"/>
    <s v="Xerox 217"/>
    <n v="32.400000000000006"/>
    <n v="5"/>
    <n v="0"/>
    <n v="15.552000000000001"/>
  </r>
  <r>
    <n v="4098"/>
    <s v="CA-2011-116904"/>
    <x v="2"/>
    <x v="865"/>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1-116904"/>
    <x v="2"/>
    <x v="865"/>
    <d v="2011-09-28T00:00:00"/>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1-116904"/>
    <x v="2"/>
    <x v="865"/>
    <d v="2011-09-28T00:00:00"/>
    <s v="Standard Class"/>
    <s v="SC-20095"/>
    <s v="Sanjit Chand"/>
    <s v="Consumer"/>
    <s v="United States"/>
    <s v="Minneapolis"/>
    <s v="Minnesota"/>
    <n v="55407"/>
    <s v="Central"/>
    <s v="OFF-BI-10000301"/>
    <s v="Office Supplies"/>
    <s v="Binders"/>
    <s v="GBC Instant Report Kit"/>
    <n v="12.94"/>
    <n v="2"/>
    <n v="0"/>
    <n v="6.47"/>
  </r>
  <r>
    <n v="4101"/>
    <s v="US-2014-102288"/>
    <x v="3"/>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s v="Texas"/>
    <n v="77095"/>
    <s v="Central"/>
    <s v="OFF-PA-10000740"/>
    <s v="Office Supplies"/>
    <s v="Paper"/>
    <s v="Xerox 1982"/>
    <n v="146.17600000000002"/>
    <n v="8"/>
    <n v="0.2"/>
    <n v="47.50719999999999"/>
  </r>
  <r>
    <n v="4104"/>
    <s v="CA-2014-137456"/>
    <x v="3"/>
    <x v="202"/>
    <d v="2014-12-22T00:00:00"/>
    <s v="Same Day"/>
    <s v="RB-19465"/>
    <s v="Rick Bensley"/>
    <s v="Home Office"/>
    <s v="United States"/>
    <s v="Fremont"/>
    <s v="Nebraska"/>
    <n v="68025"/>
    <s v="Central"/>
    <s v="FUR-FU-10001940"/>
    <s v="Furniture"/>
    <s v="Furnishings"/>
    <s v="Staples"/>
    <n v="15.92"/>
    <n v="2"/>
    <n v="0"/>
    <n v="7.0048000000000012"/>
  </r>
  <r>
    <n v="4105"/>
    <s v="US-2014-155999"/>
    <x v="3"/>
    <x v="783"/>
    <d v="2014-08-14T00:00:00"/>
    <s v="Standard Class"/>
    <s v="JK-15370"/>
    <s v="Jay Kimmel"/>
    <s v="Consumer"/>
    <s v="United States"/>
    <s v="San Diego"/>
    <s v="California"/>
    <n v="92105"/>
    <s v="West"/>
    <s v="TEC-PH-10000439"/>
    <s v="Technology"/>
    <s v="Phones"/>
    <s v="GE DSL Phone Line Filter"/>
    <n v="159.96000000000004"/>
    <n v="5"/>
    <n v="0.2"/>
    <n v="17.995499999999979"/>
  </r>
  <r>
    <n v="4106"/>
    <s v="US-2014-155999"/>
    <x v="3"/>
    <x v="783"/>
    <d v="2014-08-14T00:00:00"/>
    <s v="Standard Class"/>
    <s v="JK-15370"/>
    <s v="Jay Kimmel"/>
    <s v="Consumer"/>
    <s v="United States"/>
    <s v="San Diego"/>
    <s v="California"/>
    <n v="92105"/>
    <s v="West"/>
    <s v="OFF-BI-10000404"/>
    <s v="Office Supplies"/>
    <s v="Binders"/>
    <s v="Avery Printable Repositionable Plastic Tabs"/>
    <n v="13.76"/>
    <n v="2"/>
    <n v="0.2"/>
    <n v="4.6440000000000001"/>
  </r>
  <r>
    <n v="4107"/>
    <s v="US-2013-148334"/>
    <x v="0"/>
    <x v="250"/>
    <d v="2013-08-27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2-105599"/>
    <x v="1"/>
    <x v="67"/>
    <d v="2012-09-07T00:00:00"/>
    <s v="Same Day"/>
    <s v="MC-17275"/>
    <s v="Marc Crier"/>
    <s v="Consumer"/>
    <s v="United States"/>
    <s v="New York City"/>
    <s v="New York"/>
    <n v="10011"/>
    <s v="East"/>
    <s v="OFF-ST-10002486"/>
    <s v="Office Supplies"/>
    <s v="Storage"/>
    <s v="Eldon Shelf Savers Cubes and Bins"/>
    <n v="13.96"/>
    <n v="2"/>
    <n v="0"/>
    <n v="0.27919999999999945"/>
  </r>
  <r>
    <n v="4109"/>
    <s v="CA-2012-105599"/>
    <x v="1"/>
    <x v="67"/>
    <d v="2012-09-07T00:00:00"/>
    <s v="Same Day"/>
    <s v="MC-17275"/>
    <s v="Marc Crier"/>
    <s v="Consumer"/>
    <s v="United States"/>
    <s v="New York City"/>
    <s v="New York"/>
    <n v="10011"/>
    <s v="East"/>
    <s v="FUR-TA-10003837"/>
    <s v="Furniture"/>
    <s v="Tables"/>
    <s v="Anderson Hickey Conga Table Tops &amp; Accessories"/>
    <n v="27.414000000000001"/>
    <n v="3"/>
    <n v="0.4"/>
    <n v="-14.163900000000005"/>
  </r>
  <r>
    <n v="4110"/>
    <s v="CA-2012-153717"/>
    <x v="1"/>
    <x v="707"/>
    <d v="2013-01-01T00:00:00"/>
    <s v="Standard Class"/>
    <s v="DL-13495"/>
    <s v="Dionis Lloyd"/>
    <s v="Corporate"/>
    <s v="United States"/>
    <s v="Detroit"/>
    <s v="Michigan"/>
    <n v="48227"/>
    <s v="Central"/>
    <s v="TEC-PH-10002923"/>
    <s v="Technology"/>
    <s v="Phones"/>
    <s v="Logitech B530 USB Headset - headset - Full size, Binaural"/>
    <n v="73.98"/>
    <n v="2"/>
    <n v="0"/>
    <n v="19.974600000000002"/>
  </r>
  <r>
    <n v="4111"/>
    <s v="CA-2012-153717"/>
    <x v="1"/>
    <x v="707"/>
    <d v="2013-01-01T00:00:00"/>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2-153717"/>
    <x v="1"/>
    <x v="707"/>
    <d v="2013-01-01T00:00:00"/>
    <s v="Standard Class"/>
    <s v="DL-13495"/>
    <s v="Dionis Lloyd"/>
    <s v="Corporate"/>
    <s v="United States"/>
    <s v="Detroit"/>
    <s v="Michigan"/>
    <n v="48227"/>
    <s v="Central"/>
    <s v="OFF-PA-10002160"/>
    <s v="Office Supplies"/>
    <s v="Paper"/>
    <s v="Xerox 1978"/>
    <n v="17.34"/>
    <n v="3"/>
    <n v="0"/>
    <n v="8.4966000000000008"/>
  </r>
  <r>
    <n v="4113"/>
    <s v="CA-2012-153717"/>
    <x v="1"/>
    <x v="707"/>
    <d v="2013-01-01T00:00:00"/>
    <s v="Standard Class"/>
    <s v="DL-13495"/>
    <s v="Dionis Lloyd"/>
    <s v="Corporate"/>
    <s v="United States"/>
    <s v="Detroit"/>
    <s v="Michigan"/>
    <n v="48227"/>
    <s v="Central"/>
    <s v="OFF-AR-10002375"/>
    <s v="Office Supplies"/>
    <s v="Art"/>
    <s v="Newell 351"/>
    <n v="3.28"/>
    <n v="1"/>
    <n v="0"/>
    <n v="0.9511999999999996"/>
  </r>
  <r>
    <n v="4114"/>
    <s v="CA-2012-116687"/>
    <x v="1"/>
    <x v="942"/>
    <d v="2012-05-07T00:00:00"/>
    <s v="Standard Class"/>
    <s v="NC-18625"/>
    <s v="Noah Childs"/>
    <s v="Corporate"/>
    <s v="United States"/>
    <s v="Houston"/>
    <s v="Texas"/>
    <n v="77095"/>
    <s v="Central"/>
    <s v="OFF-LA-10000443"/>
    <s v="Office Supplies"/>
    <s v="Labels"/>
    <s v="Avery 501"/>
    <n v="8.8559999999999999"/>
    <n v="3"/>
    <n v="0.2"/>
    <n v="2.9888999999999997"/>
  </r>
  <r>
    <n v="4115"/>
    <s v="CA-2012-116687"/>
    <x v="1"/>
    <x v="942"/>
    <d v="2012-05-07T00:00:00"/>
    <s v="Standard Class"/>
    <s v="NC-18625"/>
    <s v="Noah Childs"/>
    <s v="Corporate"/>
    <s v="United States"/>
    <s v="Houston"/>
    <s v="Texas"/>
    <n v="77095"/>
    <s v="Central"/>
    <s v="TEC-PH-10001750"/>
    <s v="Technology"/>
    <s v="Phones"/>
    <s v="Samsung Rugby III"/>
    <n v="158.376"/>
    <n v="3"/>
    <n v="0.2"/>
    <n v="13.857900000000008"/>
  </r>
  <r>
    <n v="4116"/>
    <s v="CA-2013-163573"/>
    <x v="0"/>
    <x v="390"/>
    <d v="2013-11-28T00:00:00"/>
    <s v="First Class"/>
    <s v="AC-10450"/>
    <s v="Amy Cox"/>
    <s v="Consumer"/>
    <s v="United States"/>
    <s v="Seattle"/>
    <s v="Washington"/>
    <n v="98105"/>
    <s v="West"/>
    <s v="OFF-BI-10004632"/>
    <s v="Office Supplies"/>
    <s v="Binders"/>
    <s v="Ibico Hi-Tech Manual Binding System"/>
    <n v="1219.96"/>
    <n v="5"/>
    <n v="0.2"/>
    <n v="381.23749999999995"/>
  </r>
  <r>
    <n v="4117"/>
    <s v="CA-2012-153416"/>
    <x v="1"/>
    <x v="27"/>
    <d v="2012-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2-153416"/>
    <x v="1"/>
    <x v="27"/>
    <d v="2012-11-29T00:00:00"/>
    <s v="Standard Class"/>
    <s v="TS-21340"/>
    <s v="Toby Swindell"/>
    <s v="Consumer"/>
    <s v="United States"/>
    <s v="Los Angeles"/>
    <s v="California"/>
    <n v="90036"/>
    <s v="West"/>
    <s v="OFF-PA-10002005"/>
    <s v="Office Supplies"/>
    <s v="Paper"/>
    <s v="Xerox 225"/>
    <n v="19.440000000000001"/>
    <n v="3"/>
    <n v="0"/>
    <n v="9.3312000000000008"/>
  </r>
  <r>
    <n v="4119"/>
    <s v="CA-2012-153416"/>
    <x v="1"/>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2-153416"/>
    <x v="1"/>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4-117394"/>
    <x v="3"/>
    <x v="507"/>
    <d v="2014-09-11T00:00:00"/>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4-133823"/>
    <x v="3"/>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4-133823"/>
    <x v="3"/>
    <x v="943"/>
    <d v="2014-05-13T00:00:00"/>
    <s v="Same Day"/>
    <s v="LP-17080"/>
    <s v="Liz Pelletier"/>
    <s v="Consumer"/>
    <s v="United States"/>
    <s v="Seattle"/>
    <s v="Washington"/>
    <n v="98103"/>
    <s v="West"/>
    <s v="OFF-LA-10004545"/>
    <s v="Office Supplies"/>
    <s v="Labels"/>
    <s v="Avery 50"/>
    <n v="37.589999999999996"/>
    <n v="3"/>
    <n v="0"/>
    <n v="17.667299999999997"/>
  </r>
  <r>
    <n v="4124"/>
    <s v="CA-2014-133823"/>
    <x v="3"/>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s v="New York"/>
    <n v="13601"/>
    <s v="East"/>
    <s v="OFF-AP-10004249"/>
    <s v="Office Supplies"/>
    <s v="Appliances"/>
    <s v="Staples"/>
    <n v="35.910000000000004"/>
    <n v="3"/>
    <n v="0"/>
    <n v="9.6956999999999987"/>
  </r>
  <r>
    <n v="4126"/>
    <s v="CA-2014-123239"/>
    <x v="3"/>
    <x v="944"/>
    <d v="2014-08-0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4-156769"/>
    <x v="3"/>
    <x v="636"/>
    <d v="2014-05-10T00:00:00"/>
    <s v="First Class"/>
    <s v="GZ-14470"/>
    <s v="Gary Zandusky"/>
    <s v="Consumer"/>
    <s v="United States"/>
    <s v="Arlington"/>
    <s v="Virginia"/>
    <n v="22204"/>
    <s v="South"/>
    <s v="OFF-AR-10003179"/>
    <s v="Office Supplies"/>
    <s v="Art"/>
    <s v="Dixon Ticonderoga Core-Lock Colored Pencils"/>
    <n v="54.66"/>
    <n v="6"/>
    <n v="0"/>
    <n v="18.037799999999997"/>
  </r>
  <r>
    <n v="4128"/>
    <s v="CA-2011-127299"/>
    <x v="2"/>
    <x v="111"/>
    <d v="2011-09-24T00:00:00"/>
    <s v="Standard Class"/>
    <s v="JL-15835"/>
    <s v="John Lee"/>
    <s v="Consumer"/>
    <s v="United States"/>
    <s v="Charlotte"/>
    <s v="North Carolina"/>
    <n v="28205"/>
    <s v="South"/>
    <s v="OFF-ST-10003722"/>
    <s v="Office Supplies"/>
    <s v="Storage"/>
    <s v="Project Tote Personal File"/>
    <n v="67.343999999999994"/>
    <n v="6"/>
    <n v="0.2"/>
    <n v="7.5761999999999894"/>
  </r>
  <r>
    <n v="4129"/>
    <s v="CA-2011-127299"/>
    <x v="2"/>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2-121272"/>
    <x v="1"/>
    <x v="368"/>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1-115336"/>
    <x v="2"/>
    <x v="728"/>
    <d v="2011-11-25T00:00:00"/>
    <s v="Standard Class"/>
    <s v="AB-10600"/>
    <s v="Ann Blume"/>
    <s v="Corporate"/>
    <s v="United States"/>
    <s v="Chicago"/>
    <s v="Illinois"/>
    <n v="60623"/>
    <s v="Central"/>
    <s v="OFF-BI-10001107"/>
    <s v="Office Supplies"/>
    <s v="Binders"/>
    <s v="GBC White Gloss Covers, Plain Front"/>
    <n v="14.479999999999997"/>
    <n v="5"/>
    <n v="0.8"/>
    <n v="-23.89200000000001"/>
  </r>
  <r>
    <n v="4132"/>
    <s v="CA-2012-111703"/>
    <x v="1"/>
    <x v="740"/>
    <d v="2012-07-09T00:00:00"/>
    <s v="Standard Class"/>
    <s v="KB-16315"/>
    <s v="Karl Braun"/>
    <s v="Consumer"/>
    <s v="United States"/>
    <s v="Hollywood"/>
    <s v="Florida"/>
    <n v="33021"/>
    <s v="South"/>
    <s v="OFF-PA-10000349"/>
    <s v="Office Supplies"/>
    <s v="Paper"/>
    <s v="Staples"/>
    <n v="11.952000000000002"/>
    <n v="3"/>
    <n v="0.2"/>
    <n v="4.0338000000000003"/>
  </r>
  <r>
    <n v="4133"/>
    <s v="CA-2012-111703"/>
    <x v="1"/>
    <x v="740"/>
    <d v="2012-07-09T00:00:00"/>
    <s v="Standard Class"/>
    <s v="KB-16315"/>
    <s v="Karl Braun"/>
    <s v="Consumer"/>
    <s v="United States"/>
    <s v="Hollywood"/>
    <s v="Florida"/>
    <n v="33021"/>
    <s v="South"/>
    <s v="OFF-PA-10003349"/>
    <s v="Office Supplies"/>
    <s v="Paper"/>
    <s v="Xerox 1957"/>
    <n v="15.552000000000003"/>
    <n v="3"/>
    <n v="0.2"/>
    <n v="5.6375999999999999"/>
  </r>
  <r>
    <n v="4134"/>
    <s v="CA-2011-128839"/>
    <x v="2"/>
    <x v="78"/>
    <d v="2011-09-13T00:00:00"/>
    <s v="Standard Class"/>
    <s v="TT-21070"/>
    <s v="Ted Trevino"/>
    <s v="Consumer"/>
    <s v="United States"/>
    <s v="Chesapeake"/>
    <s v="Virginia"/>
    <n v="23320"/>
    <s v="South"/>
    <s v="OFF-FA-10002280"/>
    <s v="Office Supplies"/>
    <s v="Fasteners"/>
    <s v="Advantus Plastic Paper Clips"/>
    <n v="45"/>
    <n v="9"/>
    <n v="0"/>
    <n v="21.599999999999998"/>
  </r>
  <r>
    <n v="4135"/>
    <s v="CA-2011-128839"/>
    <x v="2"/>
    <x v="78"/>
    <d v="2011-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4-105914"/>
    <x v="3"/>
    <x v="280"/>
    <d v="2014-10-09T00:00:00"/>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4-105914"/>
    <x v="3"/>
    <x v="280"/>
    <d v="2014-10-09T00:00:00"/>
    <s v="Standard Class"/>
    <s v="PV-18985"/>
    <s v="Paul Van Hugh"/>
    <s v="Home Office"/>
    <s v="United States"/>
    <s v="Los Angeles"/>
    <s v="California"/>
    <n v="90036"/>
    <s v="West"/>
    <s v="OFF-ST-10003716"/>
    <s v="Office Supplies"/>
    <s v="Storage"/>
    <s v="Tennsco Double-Tier Lockers"/>
    <n v="1575.14"/>
    <n v="7"/>
    <n v="0"/>
    <n v="204.76820000000001"/>
  </r>
  <r>
    <n v="4138"/>
    <s v="CA-2014-110926"/>
    <x v="3"/>
    <x v="123"/>
    <d v="2014-11-24T00:00:00"/>
    <s v="Standard Class"/>
    <s v="DD-13570"/>
    <s v="Dorothy Dickinson"/>
    <s v="Consumer"/>
    <s v="United States"/>
    <s v="Alexandria"/>
    <s v="Virginia"/>
    <n v="22304"/>
    <s v="South"/>
    <s v="OFF-FA-10000624"/>
    <s v="Office Supplies"/>
    <s v="Fasteners"/>
    <s v="OIC Binder Clips"/>
    <n v="25.060000000000002"/>
    <n v="7"/>
    <n v="0"/>
    <n v="12.530000000000001"/>
  </r>
  <r>
    <n v="4139"/>
    <s v="CA-2013-117226"/>
    <x v="0"/>
    <x v="945"/>
    <d v="2014-01-02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4-127313"/>
    <x v="3"/>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4-127313"/>
    <x v="3"/>
    <x v="96"/>
    <d v="2014-12-05T00:00:00"/>
    <s v="First Class"/>
    <s v="RA-19285"/>
    <s v="Ralph Arnett"/>
    <s v="Consumer"/>
    <s v="United States"/>
    <s v="Philadelphia"/>
    <s v="Pennsylvania"/>
    <n v="19120"/>
    <s v="East"/>
    <s v="FUR-FU-10003798"/>
    <s v="Furniture"/>
    <s v="Furnishings"/>
    <s v="Ultra Door Kickplate, 8&quot;H x 34&quot;W"/>
    <n v="79.12"/>
    <n v="5"/>
    <n v="0.2"/>
    <n v="13.845999999999997"/>
  </r>
  <r>
    <n v="4142"/>
    <s v="CA-2013-136287"/>
    <x v="0"/>
    <x v="900"/>
    <d v="2013-06-18T00:00:00"/>
    <s v="Standard Class"/>
    <s v="SS-20590"/>
    <s v="Sonia Sunley"/>
    <s v="Consumer"/>
    <s v="United States"/>
    <s v="Wichita"/>
    <s v="Kansas"/>
    <n v="67212"/>
    <s v="Central"/>
    <s v="OFF-LA-10003148"/>
    <s v="Office Supplies"/>
    <s v="Labels"/>
    <s v="Avery 51"/>
    <n v="18.899999999999999"/>
    <n v="3"/>
    <n v="0"/>
    <n v="8.6939999999999991"/>
  </r>
  <r>
    <n v="4143"/>
    <s v="US-2011-107699"/>
    <x v="2"/>
    <x v="946"/>
    <d v="2011-05-23T00:00:00"/>
    <s v="Standard Class"/>
    <s v="JH-15820"/>
    <s v="John Huston"/>
    <s v="Consumer"/>
    <s v="United States"/>
    <s v="Midland"/>
    <s v="Michigan"/>
    <n v="48640"/>
    <s v="Central"/>
    <s v="OFF-BI-10001249"/>
    <s v="Office Supplies"/>
    <s v="Binders"/>
    <s v="Avery Heavy-Duty EZD View Binder with Locking Rings"/>
    <n v="57.42"/>
    <n v="9"/>
    <n v="0"/>
    <n v="26.413199999999996"/>
  </r>
  <r>
    <n v="4144"/>
    <s v="CA-2014-112725"/>
    <x v="3"/>
    <x v="289"/>
    <d v="2014-02-07T00:00:00"/>
    <s v="Standard Class"/>
    <s v="EH-14125"/>
    <s v="Eugene Hildebrand"/>
    <s v="Home Office"/>
    <s v="United States"/>
    <s v="San Francisco"/>
    <s v="California"/>
    <n v="94110"/>
    <s v="West"/>
    <s v="OFF-AR-10003759"/>
    <s v="Office Supplies"/>
    <s v="Art"/>
    <s v="Crayola Anti Dust Chalk, 12/Pack"/>
    <n v="12.74"/>
    <n v="7"/>
    <n v="0"/>
    <n v="5.7329999999999997"/>
  </r>
  <r>
    <n v="4145"/>
    <s v="CA-2014-112725"/>
    <x v="3"/>
    <x v="289"/>
    <d v="2014-02-07T00:00:00"/>
    <s v="Standard Class"/>
    <s v="EH-14125"/>
    <s v="Eugene Hildebrand"/>
    <s v="Home Office"/>
    <s v="United States"/>
    <s v="San Francisco"/>
    <s v="California"/>
    <n v="94110"/>
    <s v="West"/>
    <s v="OFF-AR-10001227"/>
    <s v="Office Supplies"/>
    <s v="Art"/>
    <s v="Newell 338"/>
    <n v="8.82"/>
    <n v="3"/>
    <n v="0"/>
    <n v="2.3814000000000002"/>
  </r>
  <r>
    <n v="4146"/>
    <s v="CA-2014-112725"/>
    <x v="3"/>
    <x v="289"/>
    <d v="2014-02-07T00:00:00"/>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2-136196"/>
    <x v="1"/>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s v="Texas"/>
    <n v="78745"/>
    <s v="Central"/>
    <s v="OFF-ST-10004507"/>
    <s v="Office Supplies"/>
    <s v="Storage"/>
    <s v="Advantus Rolling Storage Box"/>
    <n v="13.719999999999999"/>
    <n v="1"/>
    <n v="0.2"/>
    <n v="1.2004999999999999"/>
  </r>
  <r>
    <n v="4150"/>
    <s v="CA-2014-106068"/>
    <x v="3"/>
    <x v="436"/>
    <d v="2014-10-29T00:00:00"/>
    <s v="Standard Class"/>
    <s v="RB-19330"/>
    <s v="Randy Bradley"/>
    <s v="Consumer"/>
    <s v="United States"/>
    <s v="Austin"/>
    <s v="Texas"/>
    <n v="78745"/>
    <s v="Central"/>
    <s v="TEC-AC-10002942"/>
    <s v="Technology"/>
    <s v="Accessories"/>
    <s v="WD My Passport Ultra 1TB Portable External Hard Drive"/>
    <n v="55.2"/>
    <n v="1"/>
    <n v="0.2"/>
    <n v="-2.0700000000000038"/>
  </r>
  <r>
    <n v="4151"/>
    <s v="CA-2014-106068"/>
    <x v="3"/>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4-100160"/>
    <x v="3"/>
    <x v="210"/>
    <d v="2014-09-12T00:00:00"/>
    <s v="Standard Class"/>
    <s v="CB-12025"/>
    <s v="Cassandra Brandow"/>
    <s v="Consumer"/>
    <s v="United States"/>
    <s v="Philadelphia"/>
    <s v="Pennsylvania"/>
    <n v="19134"/>
    <s v="East"/>
    <s v="OFF-LA-10002475"/>
    <s v="Office Supplies"/>
    <s v="Labels"/>
    <s v="Avery 519"/>
    <n v="29.24"/>
    <n v="5"/>
    <n v="0.2"/>
    <n v="9.8685000000000009"/>
  </r>
  <r>
    <n v="4153"/>
    <s v="CA-2014-100160"/>
    <x v="3"/>
    <x v="210"/>
    <d v="2014-09-12T00:00:00"/>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4-100160"/>
    <x v="3"/>
    <x v="210"/>
    <d v="2014-09-12T00:00:00"/>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3-139689"/>
    <x v="0"/>
    <x v="723"/>
    <d v="2014-01-04T00:00:00"/>
    <s v="Standard Class"/>
    <s v="MP-17965"/>
    <s v="Michael Paige"/>
    <s v="Corporate"/>
    <s v="United States"/>
    <s v="Bristol"/>
    <s v="Tennessee"/>
    <n v="37620"/>
    <s v="South"/>
    <s v="OFF-BI-10004781"/>
    <s v="Office Supplies"/>
    <s v="Binders"/>
    <s v="GBC Wire Binding Strips"/>
    <n v="38.088000000000001"/>
    <n v="4"/>
    <n v="0.7"/>
    <n v="-27.93119999999999"/>
  </r>
  <r>
    <n v="4156"/>
    <s v="CA-2013-139689"/>
    <x v="0"/>
    <x v="723"/>
    <d v="2014-01-04T00:00:00"/>
    <s v="Standard Class"/>
    <s v="MP-17965"/>
    <s v="Michael Paige"/>
    <s v="Corporate"/>
    <s v="United States"/>
    <s v="Bristol"/>
    <s v="Tennessee"/>
    <n v="37620"/>
    <s v="South"/>
    <s v="OFF-BI-10000145"/>
    <s v="Office Supplies"/>
    <s v="Binders"/>
    <s v="Zipper Ring Binder Pockets"/>
    <n v="2.8080000000000007"/>
    <n v="3"/>
    <n v="0.7"/>
    <n v="-1.9656000000000002"/>
  </r>
  <r>
    <n v="4157"/>
    <s v="CA-2012-101091"/>
    <x v="1"/>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2-101091"/>
    <x v="1"/>
    <x v="901"/>
    <d v="2012-12-09T00:00:00"/>
    <s v="Second Class"/>
    <s v="SW-20245"/>
    <s v="Scot Wooten"/>
    <s v="Consumer"/>
    <s v="United States"/>
    <s v="Philadelphia"/>
    <s v="Pennsylvania"/>
    <n v="19140"/>
    <s v="East"/>
    <s v="OFF-BI-10001107"/>
    <s v="Office Supplies"/>
    <s v="Binders"/>
    <s v="GBC White Gloss Covers, Plain Front"/>
    <n v="26.064000000000007"/>
    <n v="6"/>
    <n v="0.7"/>
    <n v="-19.982399999999991"/>
  </r>
  <r>
    <n v="4159"/>
    <s v="CA-2011-126907"/>
    <x v="2"/>
    <x v="301"/>
    <d v="2011-11-08T00:00:00"/>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3-164588"/>
    <x v="0"/>
    <x v="947"/>
    <d v="2013-04-24T00:00:00"/>
    <s v="Standard Class"/>
    <s v="AP-10915"/>
    <s v="Arthur Prichep"/>
    <s v="Consumer"/>
    <s v="United States"/>
    <s v="Columbus"/>
    <s v="Georgia"/>
    <n v="31907"/>
    <s v="South"/>
    <s v="OFF-AR-10003056"/>
    <s v="Office Supplies"/>
    <s v="Art"/>
    <s v="Newell 341"/>
    <n v="12.84"/>
    <n v="3"/>
    <n v="0"/>
    <n v="3.7235999999999989"/>
  </r>
  <r>
    <n v="4161"/>
    <s v="CA-2014-115546"/>
    <x v="3"/>
    <x v="304"/>
    <d v="2014-05-19T00:00:00"/>
    <s v="Standard Class"/>
    <s v="AH-10465"/>
    <s v="Amy Hunt"/>
    <s v="Consumer"/>
    <s v="United States"/>
    <s v="New York City"/>
    <s v="New York"/>
    <n v="10035"/>
    <s v="East"/>
    <s v="TEC-PH-10002834"/>
    <s v="Technology"/>
    <s v="Phones"/>
    <s v="Google Nexus 5"/>
    <n v="539.97"/>
    <n v="3"/>
    <n v="0"/>
    <n v="134.99250000000001"/>
  </r>
  <r>
    <n v="4162"/>
    <s v="CA-2014-115546"/>
    <x v="3"/>
    <x v="304"/>
    <d v="2014-05-19T00:00:00"/>
    <s v="Standard Class"/>
    <s v="AH-10465"/>
    <s v="Amy Hunt"/>
    <s v="Consumer"/>
    <s v="United States"/>
    <s v="New York City"/>
    <s v="New York"/>
    <n v="10035"/>
    <s v="East"/>
    <s v="OFF-ST-10002214"/>
    <s v="Office Supplies"/>
    <s v="Storage"/>
    <s v="X-Rack File for Hanging Folders"/>
    <n v="22.58"/>
    <n v="2"/>
    <n v="0"/>
    <n v="5.8707999999999991"/>
  </r>
  <r>
    <n v="4163"/>
    <s v="CA-2012-163587"/>
    <x v="1"/>
    <x v="948"/>
    <d v="2012-03-18T00:00:00"/>
    <s v="Standard Class"/>
    <s v="EP-13915"/>
    <s v="Emily Phan"/>
    <s v="Consumer"/>
    <s v="United States"/>
    <s v="Dover"/>
    <s v="New Hampshire"/>
    <n v="3820"/>
    <s v="East"/>
    <s v="OFF-LA-10004484"/>
    <s v="Office Supplies"/>
    <s v="Labels"/>
    <s v="Avery 476"/>
    <n v="16.52"/>
    <n v="4"/>
    <n v="0"/>
    <n v="7.5991999999999997"/>
  </r>
  <r>
    <n v="4164"/>
    <s v="CA-2012-163587"/>
    <x v="1"/>
    <x v="948"/>
    <d v="2012-03-18T00:00:00"/>
    <s v="Standard Class"/>
    <s v="EP-13915"/>
    <s v="Emily Phan"/>
    <s v="Consumer"/>
    <s v="United States"/>
    <s v="Dover"/>
    <s v="New Hampshire"/>
    <n v="3820"/>
    <s v="East"/>
    <s v="OFF-BI-10003091"/>
    <s v="Office Supplies"/>
    <s v="Binders"/>
    <s v="GBC DocuBind TL200 Manual Binding Machine"/>
    <n v="671.93999999999994"/>
    <n v="3"/>
    <n v="0"/>
    <n v="315.81179999999995"/>
  </r>
  <r>
    <n v="4165"/>
    <s v="US-2014-106131"/>
    <x v="3"/>
    <x v="424"/>
    <d v="2014-01-17T00:00:00"/>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4-106131"/>
    <x v="3"/>
    <x v="424"/>
    <d v="2014-01-17T00:00:00"/>
    <s v="First Class"/>
    <s v="TP-21565"/>
    <s v="Tracy Poddar"/>
    <s v="Corporate"/>
    <s v="United States"/>
    <s v="Aurora"/>
    <s v="Colorado"/>
    <n v="80013"/>
    <s v="West"/>
    <s v="OFF-ST-10003638"/>
    <s v="Office Supplies"/>
    <s v="Storage"/>
    <s v="Mobile Personal File Cube"/>
    <n v="168.624"/>
    <n v="9"/>
    <n v="0.2"/>
    <n v="14.754599999999996"/>
  </r>
  <r>
    <n v="4167"/>
    <s v="CA-2012-160213"/>
    <x v="1"/>
    <x v="936"/>
    <d v="2012-03-13T00:00:00"/>
    <s v="Standard Class"/>
    <s v="AR-10825"/>
    <s v="Anthony Rawles"/>
    <s v="Corporate"/>
    <s v="United States"/>
    <s v="Long Beach"/>
    <s v="New York"/>
    <n v="11561"/>
    <s v="East"/>
    <s v="OFF-PA-10003848"/>
    <s v="Office Supplies"/>
    <s v="Paper"/>
    <s v="Xerox 1997"/>
    <n v="19.440000000000001"/>
    <n v="3"/>
    <n v="0"/>
    <n v="9.3312000000000008"/>
  </r>
  <r>
    <n v="4168"/>
    <s v="CA-2011-157924"/>
    <x v="2"/>
    <x v="856"/>
    <d v="2011-10-13T00:00:00"/>
    <s v="First Class"/>
    <s v="HA-14920"/>
    <s v="Helen Andreada"/>
    <s v="Consumer"/>
    <s v="United States"/>
    <s v="Pasadena"/>
    <s v="California"/>
    <n v="91104"/>
    <s v="West"/>
    <s v="OFF-ST-10002352"/>
    <s v="Office Supplies"/>
    <s v="Storage"/>
    <s v="Iris Project Case"/>
    <n v="31.92"/>
    <n v="4"/>
    <n v="0"/>
    <n v="8.299199999999999"/>
  </r>
  <r>
    <n v="4169"/>
    <s v="CA-2011-157924"/>
    <x v="2"/>
    <x v="856"/>
    <d v="2011-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2-100216"/>
    <x v="1"/>
    <x v="657"/>
    <d v="2012-04-14T00:00:00"/>
    <s v="First Class"/>
    <s v="HJ-14875"/>
    <s v="Heather Jas"/>
    <s v="Home Office"/>
    <s v="United States"/>
    <s v="Mesa"/>
    <s v="Arizona"/>
    <n v="85204"/>
    <s v="West"/>
    <s v="OFF-PA-10000788"/>
    <s v="Office Supplies"/>
    <s v="Paper"/>
    <s v="Xerox 210"/>
    <n v="31.104000000000006"/>
    <n v="6"/>
    <n v="0.2"/>
    <n v="10.8864"/>
  </r>
  <r>
    <n v="4171"/>
    <s v="CA-2012-100216"/>
    <x v="1"/>
    <x v="657"/>
    <d v="2012-04-14T00:00:00"/>
    <s v="First Class"/>
    <s v="HJ-14875"/>
    <s v="Heather Jas"/>
    <s v="Home Office"/>
    <s v="United States"/>
    <s v="Mesa"/>
    <s v="Arizona"/>
    <n v="85204"/>
    <s v="West"/>
    <s v="OFF-PA-10002968"/>
    <s v="Office Supplies"/>
    <s v="Paper"/>
    <s v="Xerox 1973"/>
    <n v="54.816000000000003"/>
    <n v="3"/>
    <n v="0.2"/>
    <n v="17.815199999999997"/>
  </r>
  <r>
    <n v="4172"/>
    <s v="CA-2014-100601"/>
    <x v="3"/>
    <x v="673"/>
    <d v="2014-11-21T00:00:00"/>
    <s v="Standard Class"/>
    <s v="JK-15370"/>
    <s v="Jay Kimmel"/>
    <s v="Consumer"/>
    <s v="United States"/>
    <s v="Fresno"/>
    <s v="California"/>
    <n v="93727"/>
    <s v="West"/>
    <s v="OFF-ST-10002486"/>
    <s v="Office Supplies"/>
    <s v="Storage"/>
    <s v="Eldon Shelf Savers Cubes and Bins"/>
    <n v="48.86"/>
    <n v="7"/>
    <n v="0"/>
    <n v="0.97719999999999807"/>
  </r>
  <r>
    <n v="4173"/>
    <s v="CA-2013-152163"/>
    <x v="0"/>
    <x v="949"/>
    <d v="2013-07-02T00:00:00"/>
    <s v="Same Day"/>
    <s v="JF-15355"/>
    <s v="Jay Fein"/>
    <s v="Consumer"/>
    <s v="United States"/>
    <s v="Columbia"/>
    <s v="South Carolina"/>
    <n v="29203"/>
    <s v="South"/>
    <s v="OFF-BI-10002215"/>
    <s v="Office Supplies"/>
    <s v="Binders"/>
    <s v="Wilson Jones Hanging View Binder, White, 1&quot;"/>
    <n v="14.2"/>
    <n v="2"/>
    <n v="0"/>
    <n v="6.5319999999999991"/>
  </r>
  <r>
    <n v="4174"/>
    <s v="CA-2013-152163"/>
    <x v="0"/>
    <x v="949"/>
    <d v="2013-07-02T00:00:00"/>
    <s v="Same Day"/>
    <s v="JF-15355"/>
    <s v="Jay Fein"/>
    <s v="Consumer"/>
    <s v="United States"/>
    <s v="Columbia"/>
    <s v="South Carolina"/>
    <n v="29203"/>
    <s v="South"/>
    <s v="OFF-PA-10000788"/>
    <s v="Office Supplies"/>
    <s v="Paper"/>
    <s v="Xerox 210"/>
    <n v="12.96"/>
    <n v="2"/>
    <n v="0"/>
    <n v="6.2208000000000006"/>
  </r>
  <r>
    <n v="4175"/>
    <s v="CA-2013-152163"/>
    <x v="0"/>
    <x v="949"/>
    <d v="2013-07-02T00:00:00"/>
    <s v="Same Day"/>
    <s v="JF-15355"/>
    <s v="Jay Fein"/>
    <s v="Consumer"/>
    <s v="United States"/>
    <s v="Columbia"/>
    <s v="South Carolina"/>
    <n v="29203"/>
    <s v="South"/>
    <s v="OFF-BI-10003364"/>
    <s v="Office Supplies"/>
    <s v="Binders"/>
    <s v="Binding Machine Supplies"/>
    <n v="58.34"/>
    <n v="2"/>
    <n v="0"/>
    <n v="28.0032"/>
  </r>
  <r>
    <n v="4176"/>
    <s v="CA-2012-154340"/>
    <x v="1"/>
    <x v="239"/>
    <d v="2012-11-30T00:00:00"/>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1-128846"/>
    <x v="2"/>
    <x v="884"/>
    <d v="2011-04-12T00:00:00"/>
    <s v="Standard Class"/>
    <s v="RS-19765"/>
    <s v="Roland Schwarz"/>
    <s v="Corporate"/>
    <s v="United States"/>
    <s v="Columbia"/>
    <s v="South Carolina"/>
    <n v="29203"/>
    <s v="South"/>
    <s v="TEC-PH-10003273"/>
    <s v="Technology"/>
    <s v="Phones"/>
    <s v="AT&amp;T TR1909W"/>
    <n v="629.94999999999993"/>
    <n v="5"/>
    <n v="0"/>
    <n v="163.78700000000003"/>
  </r>
  <r>
    <n v="4178"/>
    <s v="CA-2011-128846"/>
    <x v="2"/>
    <x v="884"/>
    <d v="2011-04-12T00:00:00"/>
    <s v="Standard Class"/>
    <s v="RS-19765"/>
    <s v="Roland Schwarz"/>
    <s v="Corporate"/>
    <s v="United States"/>
    <s v="Columbia"/>
    <s v="South Carolina"/>
    <n v="29203"/>
    <s v="South"/>
    <s v="OFF-PA-10000100"/>
    <s v="Office Supplies"/>
    <s v="Paper"/>
    <s v="Xerox 1945"/>
    <n v="122.97"/>
    <n v="3"/>
    <n v="0"/>
    <n v="60.255300000000005"/>
  </r>
  <r>
    <n v="4179"/>
    <s v="CA-2013-148593"/>
    <x v="0"/>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s v="California"/>
    <n v="94109"/>
    <s v="West"/>
    <s v="OFF-BI-10004182"/>
    <s v="Office Supplies"/>
    <s v="Binders"/>
    <s v="Economy Binders"/>
    <n v="14.976000000000001"/>
    <n v="9"/>
    <n v="0.2"/>
    <n v="5.4288000000000007"/>
  </r>
  <r>
    <n v="4181"/>
    <s v="CA-2014-128426"/>
    <x v="3"/>
    <x v="566"/>
    <d v="2014-10-12T00:00:00"/>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4-136868"/>
    <x v="3"/>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4-136868"/>
    <x v="3"/>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3-143749"/>
    <x v="0"/>
    <x v="5"/>
    <d v="2013-12-08T00:00:00"/>
    <s v="First Class"/>
    <s v="AG-10300"/>
    <s v="Aleksandra Gannaway"/>
    <s v="Corporate"/>
    <s v="United States"/>
    <s v="Franklin"/>
    <s v="Massachusetts"/>
    <n v="2038"/>
    <s v="East"/>
    <s v="FUR-BO-10002853"/>
    <s v="Furniture"/>
    <s v="Bookcases"/>
    <s v="O'Sullivan 5-Shelf Heavy-Duty Bookcases"/>
    <n v="81.94"/>
    <n v="1"/>
    <n v="0"/>
    <n v="20.484999999999999"/>
  </r>
  <r>
    <n v="4186"/>
    <s v="CA-2013-111493"/>
    <x v="0"/>
    <x v="147"/>
    <d v="2013-10-23T00:00:00"/>
    <s v="First Class"/>
    <s v="CM-12160"/>
    <s v="Charles McCrossin"/>
    <s v="Consumer"/>
    <s v="United States"/>
    <s v="Baltimore"/>
    <s v="Maryland"/>
    <n v="21215"/>
    <s v="East"/>
    <s v="TEC-AC-10004510"/>
    <s v="Technology"/>
    <s v="Accessories"/>
    <s v="Logitech Desktop MK120 Mouse and keyboard Combo"/>
    <n v="98.16"/>
    <n v="6"/>
    <n v="0"/>
    <n v="9.8159999999999954"/>
  </r>
  <r>
    <n v="4187"/>
    <s v="CA-2014-112536"/>
    <x v="3"/>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4-112536"/>
    <x v="3"/>
    <x v="796"/>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4-112536"/>
    <x v="3"/>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3-157714"/>
    <x v="0"/>
    <x v="182"/>
    <d v="2013-10-02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4-166709"/>
    <x v="3"/>
    <x v="701"/>
    <d v="2014-11-23T00:00:00"/>
    <s v="Standard Class"/>
    <s v="HL-15040"/>
    <s v="Hunter Lopez"/>
    <s v="Consumer"/>
    <s v="United States"/>
    <s v="Newark"/>
    <s v="Delaware"/>
    <n v="19711"/>
    <s v="East"/>
    <s v="TEC-CO-10004722"/>
    <s v="Technology"/>
    <s v="Copiers"/>
    <s v="Canon imageCLASS 2200 Advanced Copier"/>
    <n v="10499.97"/>
    <n v="3"/>
    <n v="0"/>
    <n v="5039.9856"/>
  </r>
  <r>
    <n v="4192"/>
    <s v="CA-2012-129392"/>
    <x v="1"/>
    <x v="951"/>
    <d v="2012-07-08T00:00:00"/>
    <s v="Same Day"/>
    <s v="DM-13015"/>
    <s v="Darrin Martin"/>
    <s v="Consumer"/>
    <s v="United States"/>
    <s v="Houston"/>
    <s v="Texas"/>
    <n v="77070"/>
    <s v="Central"/>
    <s v="OFF-PA-10004248"/>
    <s v="Office Supplies"/>
    <s v="Paper"/>
    <s v="Xerox 1990"/>
    <n v="21.12"/>
    <n v="5"/>
    <n v="0.2"/>
    <n v="6.5999999999999988"/>
  </r>
  <r>
    <n v="4193"/>
    <s v="CA-2012-150875"/>
    <x v="1"/>
    <x v="547"/>
    <d v="2012-11-20T00:00:00"/>
    <s v="Standard Class"/>
    <s v="HK-14890"/>
    <s v="Heather Kirkland"/>
    <s v="Corporate"/>
    <s v="United States"/>
    <s v="Boise"/>
    <s v="Idaho"/>
    <n v="83704"/>
    <s v="West"/>
    <s v="FUR-TA-10000577"/>
    <s v="Furniture"/>
    <s v="Tables"/>
    <s v="Bretford CR4500 Series Slim Rectangular Table"/>
    <n v="696.42"/>
    <n v="2"/>
    <n v="0"/>
    <n v="160.17660000000001"/>
  </r>
  <r>
    <n v="4194"/>
    <s v="CA-2012-150875"/>
    <x v="1"/>
    <x v="547"/>
    <d v="2012-11-20T00:00:00"/>
    <s v="Standard Class"/>
    <s v="HK-14890"/>
    <s v="Heather Kirkland"/>
    <s v="Corporate"/>
    <s v="United States"/>
    <s v="Boise"/>
    <s v="Idaho"/>
    <n v="83704"/>
    <s v="West"/>
    <s v="TEC-PH-10001254"/>
    <s v="Technology"/>
    <s v="Phones"/>
    <s v="Jabra BIZ 2300 Duo QD Duo Corded Headset"/>
    <n v="304.77600000000001"/>
    <n v="3"/>
    <n v="0.2"/>
    <n v="22.858199999999982"/>
  </r>
  <r>
    <n v="4195"/>
    <s v="CA-2012-154200"/>
    <x v="1"/>
    <x v="652"/>
    <d v="2012-06-22T00:00:00"/>
    <s v="Standard Class"/>
    <s v="BG-11740"/>
    <s v="Bruce Geld"/>
    <s v="Consumer"/>
    <s v="United States"/>
    <s v="San Diego"/>
    <s v="California"/>
    <n v="92105"/>
    <s v="West"/>
    <s v="OFF-AR-10001044"/>
    <s v="Office Supplies"/>
    <s v="Art"/>
    <s v="BOSTON Ranger #55 Pencil Sharpener, Black"/>
    <n v="51.98"/>
    <n v="2"/>
    <n v="0"/>
    <n v="15.074199999999998"/>
  </r>
  <r>
    <n v="4196"/>
    <s v="CA-2013-124233"/>
    <x v="0"/>
    <x v="143"/>
    <d v="2013-04-15T00:00:00"/>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2-134271"/>
    <x v="1"/>
    <x v="24"/>
    <d v="2012-04-23T00:00:00"/>
    <s v="Second Class"/>
    <s v="RF-19735"/>
    <s v="Roland Fjeld"/>
    <s v="Consumer"/>
    <s v="United States"/>
    <s v="New York City"/>
    <s v="New York"/>
    <n v="10024"/>
    <s v="East"/>
    <s v="OFF-LA-10004093"/>
    <s v="Office Supplies"/>
    <s v="Labels"/>
    <s v="Avery 486"/>
    <n v="21.93"/>
    <n v="3"/>
    <n v="0"/>
    <n v="10.307099999999998"/>
  </r>
  <r>
    <n v="4198"/>
    <s v="US-2013-161683"/>
    <x v="0"/>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2-143105"/>
    <x v="1"/>
    <x v="895"/>
    <d v="2012-12-10T00:00:00"/>
    <s v="Same Day"/>
    <s v="MA-17560"/>
    <s v="Matt Abelman"/>
    <s v="Home Office"/>
    <s v="United States"/>
    <s v="New York City"/>
    <s v="New York"/>
    <n v="10024"/>
    <s v="East"/>
    <s v="OFF-LA-10004093"/>
    <s v="Office Supplies"/>
    <s v="Labels"/>
    <s v="Avery 486"/>
    <n v="7.31"/>
    <n v="1"/>
    <n v="0"/>
    <n v="3.4356999999999998"/>
  </r>
  <r>
    <n v="4201"/>
    <s v="CA-2012-143105"/>
    <x v="1"/>
    <x v="895"/>
    <d v="2012-12-10T00:00:00"/>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2-143105"/>
    <x v="1"/>
    <x v="895"/>
    <d v="2012-12-10T00:00:00"/>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2-143105"/>
    <x v="1"/>
    <x v="895"/>
    <d v="2012-12-10T00:00:00"/>
    <s v="Same Day"/>
    <s v="MA-17560"/>
    <s v="Matt Abelman"/>
    <s v="Home Office"/>
    <s v="United States"/>
    <s v="New York City"/>
    <s v="New York"/>
    <n v="10024"/>
    <s v="East"/>
    <s v="OFF-PA-10002254"/>
    <s v="Office Supplies"/>
    <s v="Paper"/>
    <s v="Xerox 1883"/>
    <n v="184.66"/>
    <n v="7"/>
    <n v="0"/>
    <n v="84.943599999999989"/>
  </r>
  <r>
    <n v="4204"/>
    <s v="CA-2011-145387"/>
    <x v="2"/>
    <x v="656"/>
    <d v="2011-11-02T00:00:00"/>
    <s v="Second Class"/>
    <s v="AM-10705"/>
    <s v="Anne McFarland"/>
    <s v="Consumer"/>
    <s v="United States"/>
    <s v="Cranston"/>
    <s v="Rhode Island"/>
    <n v="2920"/>
    <s v="East"/>
    <s v="OFF-AR-10001683"/>
    <s v="Office Supplies"/>
    <s v="Art"/>
    <s v="Lumber Crayons"/>
    <n v="49.25"/>
    <n v="5"/>
    <n v="0"/>
    <n v="18.715000000000003"/>
  </r>
  <r>
    <n v="4205"/>
    <s v="CA-2011-145387"/>
    <x v="2"/>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1-145387"/>
    <x v="2"/>
    <x v="656"/>
    <d v="2011-11-02T00:00:00"/>
    <s v="Second Class"/>
    <s v="AM-10705"/>
    <s v="Anne McFarland"/>
    <s v="Consumer"/>
    <s v="United States"/>
    <s v="Cranston"/>
    <s v="Rhode Island"/>
    <n v="2920"/>
    <s v="East"/>
    <s v="FUR-FU-10002364"/>
    <s v="Furniture"/>
    <s v="Furnishings"/>
    <s v="Eldon Expressions Wood Desk Accessories, Oak"/>
    <n v="14.76"/>
    <n v="2"/>
    <n v="0"/>
    <n v="4.2803999999999984"/>
  </r>
  <r>
    <n v="4207"/>
    <s v="CA-2011-145387"/>
    <x v="2"/>
    <x v="656"/>
    <d v="2011-11-02T00:00:00"/>
    <s v="Second Class"/>
    <s v="AM-10705"/>
    <s v="Anne McFarland"/>
    <s v="Consumer"/>
    <s v="United States"/>
    <s v="Cranston"/>
    <s v="Rhode Island"/>
    <n v="2920"/>
    <s v="East"/>
    <s v="OFF-BI-10004001"/>
    <s v="Office Supplies"/>
    <s v="Binders"/>
    <s v="GBC Recycled VeloBinder Covers"/>
    <n v="34.08"/>
    <n v="2"/>
    <n v="0"/>
    <n v="15.676799999999997"/>
  </r>
  <r>
    <n v="4208"/>
    <s v="CA-2011-145387"/>
    <x v="2"/>
    <x v="656"/>
    <d v="2011-11-02T00:00:00"/>
    <s v="Second Class"/>
    <s v="AM-10705"/>
    <s v="Anne McFarland"/>
    <s v="Consumer"/>
    <s v="United States"/>
    <s v="Cranston"/>
    <s v="Rhode Island"/>
    <n v="2920"/>
    <s v="East"/>
    <s v="FUR-FU-10000023"/>
    <s v="Furniture"/>
    <s v="Furnishings"/>
    <s v="Eldon Wave Desk Accessories"/>
    <n v="17.669999999999998"/>
    <n v="3"/>
    <n v="0"/>
    <n v="7.7748000000000008"/>
  </r>
  <r>
    <n v="4209"/>
    <s v="CA-2011-145387"/>
    <x v="2"/>
    <x v="656"/>
    <d v="2011-11-02T00:00:00"/>
    <s v="Second Class"/>
    <s v="AM-10705"/>
    <s v="Anne McFarland"/>
    <s v="Consumer"/>
    <s v="United States"/>
    <s v="Cranston"/>
    <s v="Rhode Island"/>
    <n v="2920"/>
    <s v="East"/>
    <s v="FUR-CH-10002320"/>
    <s v="Furniture"/>
    <s v="Chairs"/>
    <s v="Hon Pagoda Stacking Chairs"/>
    <n v="1604.9"/>
    <n v="5"/>
    <n v="0"/>
    <n v="481.46999999999991"/>
  </r>
  <r>
    <n v="4210"/>
    <s v="CA-2011-145387"/>
    <x v="2"/>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4-109715"/>
    <x v="3"/>
    <x v="34"/>
    <d v="2014-12-15T00:00:00"/>
    <s v="Standard Class"/>
    <s v="AH-10585"/>
    <s v="Angele Hood"/>
    <s v="Consumer"/>
    <s v="United States"/>
    <s v="Chicago"/>
    <s v="Illinois"/>
    <n v="60623"/>
    <s v="Central"/>
    <s v="OFF-PA-10004965"/>
    <s v="Office Supplies"/>
    <s v="Paper"/>
    <s v="Xerox 1921"/>
    <n v="15.984000000000002"/>
    <n v="2"/>
    <n v="0.2"/>
    <n v="4.9949999999999992"/>
  </r>
  <r>
    <n v="4212"/>
    <s v="CA-2011-166457"/>
    <x v="2"/>
    <x v="952"/>
    <d v="2011-05-09T00:00:00"/>
    <s v="Second Class"/>
    <s v="PF-19120"/>
    <s v="Peter Fuller"/>
    <s v="Consumer"/>
    <s v="United States"/>
    <s v="Richmond"/>
    <s v="Kentucky"/>
    <n v="40475"/>
    <s v="South"/>
    <s v="OFF-PA-10003016"/>
    <s v="Office Supplies"/>
    <s v="Paper"/>
    <s v="Adams &quot;While You Were Out&quot; Message Pads"/>
    <n v="9.42"/>
    <n v="3"/>
    <n v="0"/>
    <n v="4.238999999999999"/>
  </r>
  <r>
    <n v="4213"/>
    <s v="CA-2011-166457"/>
    <x v="2"/>
    <x v="952"/>
    <d v="2011-05-09T00:00:00"/>
    <s v="Second Class"/>
    <s v="PF-19120"/>
    <s v="Peter Fuller"/>
    <s v="Consumer"/>
    <s v="United States"/>
    <s v="Richmond"/>
    <s v="Kentucky"/>
    <n v="40475"/>
    <s v="South"/>
    <s v="OFF-AR-10003651"/>
    <s v="Office Supplies"/>
    <s v="Art"/>
    <s v="Newell 350"/>
    <n v="6.56"/>
    <n v="2"/>
    <n v="0"/>
    <n v="1.9023999999999992"/>
  </r>
  <r>
    <n v="4214"/>
    <s v="CA-2011-166457"/>
    <x v="2"/>
    <x v="952"/>
    <d v="2011-05-09T00:00:00"/>
    <s v="Second Class"/>
    <s v="PF-19120"/>
    <s v="Peter Fuller"/>
    <s v="Consumer"/>
    <s v="United States"/>
    <s v="Richmond"/>
    <s v="Kentucky"/>
    <n v="40475"/>
    <s v="South"/>
    <s v="OFF-PA-10001363"/>
    <s v="Office Supplies"/>
    <s v="Paper"/>
    <s v="Xerox 1933"/>
    <n v="24.56"/>
    <n v="2"/>
    <n v="0"/>
    <n v="11.543199999999999"/>
  </r>
  <r>
    <n v="4215"/>
    <s v="CA-2013-164637"/>
    <x v="0"/>
    <x v="758"/>
    <d v="2013-03-09T00:00:00"/>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1-103590"/>
    <x v="2"/>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2-111234"/>
    <x v="1"/>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4-149881"/>
    <x v="3"/>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4-149881"/>
    <x v="3"/>
    <x v="719"/>
    <d v="2014-04-04T00:00:00"/>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4-134565"/>
    <x v="3"/>
    <x v="532"/>
    <d v="2014-06-14T00:00:00"/>
    <s v="Second Class"/>
    <s v="TB-21400"/>
    <s v="Tom Boeckenhauer"/>
    <s v="Consumer"/>
    <s v="United States"/>
    <s v="Seattle"/>
    <s v="Washington"/>
    <n v="98103"/>
    <s v="West"/>
    <s v="OFF-PA-10004243"/>
    <s v="Office Supplies"/>
    <s v="Paper"/>
    <s v="Xerox 1939"/>
    <n v="37.94"/>
    <n v="2"/>
    <n v="0"/>
    <n v="18.211199999999998"/>
  </r>
  <r>
    <n v="4221"/>
    <s v="CA-2014-134565"/>
    <x v="3"/>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4-134565"/>
    <x v="3"/>
    <x v="532"/>
    <d v="2014-06-14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4-134565"/>
    <x v="3"/>
    <x v="532"/>
    <d v="2014-06-14T00:00:00"/>
    <s v="Second Class"/>
    <s v="TB-21400"/>
    <s v="Tom Boeckenhauer"/>
    <s v="Consumer"/>
    <s v="United States"/>
    <s v="Seattle"/>
    <s v="Washington"/>
    <n v="98103"/>
    <s v="West"/>
    <s v="OFF-ST-10004804"/>
    <s v="Office Supplies"/>
    <s v="Storage"/>
    <s v="Belkin 19&quot; Vented Equipment Shelf, Black"/>
    <n v="102.96"/>
    <n v="2"/>
    <n v="0"/>
    <n v="1.0296000000000021"/>
  </r>
  <r>
    <n v="4224"/>
    <s v="CA-2014-134565"/>
    <x v="3"/>
    <x v="532"/>
    <d v="2014-06-14T00:00:00"/>
    <s v="Second Class"/>
    <s v="TB-21400"/>
    <s v="Tom Boeckenhauer"/>
    <s v="Consumer"/>
    <s v="United States"/>
    <s v="Seattle"/>
    <s v="Washington"/>
    <n v="98103"/>
    <s v="West"/>
    <s v="FUR-BO-10001519"/>
    <s v="Furniture"/>
    <s v="Bookcases"/>
    <s v="O'Sullivan 3-Shelf Heavy-Duty Bookcases"/>
    <n v="174.42000000000002"/>
    <n v="3"/>
    <n v="0"/>
    <n v="41.860800000000005"/>
  </r>
  <r>
    <n v="4225"/>
    <s v="CA-2013-108644"/>
    <x v="0"/>
    <x v="955"/>
    <d v="2013-10-04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1-102631"/>
    <x v="2"/>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4-120327"/>
    <x v="3"/>
    <x v="343"/>
    <d v="2014-11-17T00:00:00"/>
    <s v="Standard Class"/>
    <s v="WB-21850"/>
    <s v="William Brown"/>
    <s v="Consumer"/>
    <s v="United States"/>
    <s v="Urbandale"/>
    <s v="Iowa"/>
    <n v="50322"/>
    <s v="Central"/>
    <s v="OFF-FA-10004854"/>
    <s v="Office Supplies"/>
    <s v="Fasteners"/>
    <s v="Vinyl Coated Wire Paper Clips in Organizer Box, 800/Box"/>
    <n v="45.92"/>
    <n v="4"/>
    <n v="0"/>
    <n v="21.5824"/>
  </r>
  <r>
    <n v="4228"/>
    <s v="CA-2012-154970"/>
    <x v="1"/>
    <x v="956"/>
    <d v="2012-01-10T00:00:00"/>
    <s v="Standard Class"/>
    <s v="SR-20740"/>
    <s v="Steven Roelle"/>
    <s v="Home Office"/>
    <s v="United States"/>
    <s v="Seattle"/>
    <s v="Washington"/>
    <n v="98103"/>
    <s v="West"/>
    <s v="FUR-CH-10003396"/>
    <s v="Furniture"/>
    <s v="Chairs"/>
    <s v="Global Deluxe Steno Chair"/>
    <n v="61.584000000000003"/>
    <n v="1"/>
    <n v="0.2"/>
    <n v="-6.9282000000000039"/>
  </r>
  <r>
    <n v="4229"/>
    <s v="CA-2013-113803"/>
    <x v="0"/>
    <x v="830"/>
    <d v="2013-03-27T00:00:00"/>
    <s v="First Class"/>
    <s v="VG-21805"/>
    <s v="Vivek Grady"/>
    <s v="Corporate"/>
    <s v="United States"/>
    <s v="Richmond"/>
    <s v="Indiana"/>
    <n v="47374"/>
    <s v="Central"/>
    <s v="OFF-PA-10001994"/>
    <s v="Office Supplies"/>
    <s v="Paper"/>
    <s v="Ink Jet Note and Greeting Cards, 8-1/2&quot; x 5-1/2&quot; Card Size"/>
    <n v="22.48"/>
    <n v="1"/>
    <n v="0"/>
    <n v="10.3408"/>
  </r>
  <r>
    <n v="4230"/>
    <s v="CA-2014-100223"/>
    <x v="3"/>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4-100223"/>
    <x v="3"/>
    <x v="957"/>
    <d v="2014-07-11T00:00:00"/>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4-100223"/>
    <x v="3"/>
    <x v="957"/>
    <d v="2014-07-11T00:00:00"/>
    <s v="Standard Class"/>
    <s v="LS-16945"/>
    <s v="Linda Southworth"/>
    <s v="Corporate"/>
    <s v="United States"/>
    <s v="Dallas"/>
    <s v="Texas"/>
    <n v="75220"/>
    <s v="Central"/>
    <s v="OFF-PA-10000232"/>
    <s v="Office Supplies"/>
    <s v="Paper"/>
    <s v="Xerox 1975"/>
    <n v="15.552000000000003"/>
    <n v="3"/>
    <n v="0.2"/>
    <n v="5.6375999999999999"/>
  </r>
  <r>
    <n v="4233"/>
    <s v="CA-2014-100223"/>
    <x v="3"/>
    <x v="957"/>
    <d v="2014-07-11T00:00:00"/>
    <s v="Standard Class"/>
    <s v="LS-16945"/>
    <s v="Linda Southworth"/>
    <s v="Corporate"/>
    <s v="United States"/>
    <s v="Dallas"/>
    <s v="Texas"/>
    <n v="75220"/>
    <s v="Central"/>
    <s v="OFF-PA-10002195"/>
    <s v="Office Supplies"/>
    <s v="Paper"/>
    <s v="Xerox 1966"/>
    <n v="31.104000000000006"/>
    <n v="6"/>
    <n v="0.2"/>
    <n v="11.2752"/>
  </r>
  <r>
    <n v="4234"/>
    <s v="CA-2014-100223"/>
    <x v="3"/>
    <x v="957"/>
    <d v="2014-07-11T00:00:00"/>
    <s v="Standard Class"/>
    <s v="LS-16945"/>
    <s v="Linda Southworth"/>
    <s v="Corporate"/>
    <s v="United States"/>
    <s v="Dallas"/>
    <s v="Texas"/>
    <n v="75220"/>
    <s v="Central"/>
    <s v="OFF-BI-10004492"/>
    <s v="Office Supplies"/>
    <s v="Binders"/>
    <s v="Tuf-Vin Binders"/>
    <n v="6.3159999999999981"/>
    <n v="1"/>
    <n v="0.8"/>
    <n v="-10.421400000000002"/>
  </r>
  <r>
    <n v="4235"/>
    <s v="CA-2011-168823"/>
    <x v="2"/>
    <x v="158"/>
    <d v="2011-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1-168823"/>
    <x v="2"/>
    <x v="158"/>
    <d v="2011-09-24T00:00:00"/>
    <s v="First Class"/>
    <s v="MA-17560"/>
    <s v="Matt Abelman"/>
    <s v="Home Office"/>
    <s v="United States"/>
    <s v="Philadelphia"/>
    <s v="Pennsylvania"/>
    <n v="19143"/>
    <s v="East"/>
    <s v="OFF-LA-10004425"/>
    <s v="Office Supplies"/>
    <s v="Labels"/>
    <s v="Staples"/>
    <n v="20.808000000000003"/>
    <n v="9"/>
    <n v="0.2"/>
    <n v="7.0226999999999995"/>
  </r>
  <r>
    <n v="4237"/>
    <s v="CA-2013-162404"/>
    <x v="0"/>
    <x v="310"/>
    <d v="2013-07-28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4-104024"/>
    <x v="3"/>
    <x v="635"/>
    <d v="2014-09-04T00:00:00"/>
    <s v="Second Class"/>
    <s v="MD-17860"/>
    <s v="Michael Dominguez"/>
    <s v="Corporate"/>
    <s v="United States"/>
    <s v="Philadelphia"/>
    <s v="Pennsylvania"/>
    <n v="19134"/>
    <s v="East"/>
    <s v="OFF-AR-10001972"/>
    <s v="Office Supplies"/>
    <s v="Art"/>
    <s v="Newell 323"/>
    <n v="9.4080000000000013"/>
    <n v="7"/>
    <n v="0.2"/>
    <n v="0.70560000000000045"/>
  </r>
  <r>
    <n v="4239"/>
    <s v="CA-2014-147144"/>
    <x v="3"/>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s v="Michigan"/>
    <n v="49505"/>
    <s v="Central"/>
    <s v="OFF-PA-10000994"/>
    <s v="Office Supplies"/>
    <s v="Paper"/>
    <s v="Xerox 1915"/>
    <n v="209.7"/>
    <n v="2"/>
    <n v="0"/>
    <n v="100.65599999999999"/>
  </r>
  <r>
    <n v="4241"/>
    <s v="CA-2011-133704"/>
    <x v="2"/>
    <x v="59"/>
    <d v="2011-09-26T00:00:00"/>
    <s v="Standard Class"/>
    <s v="MA-17995"/>
    <s v="Michelle Arnett"/>
    <s v="Home Office"/>
    <s v="United States"/>
    <s v="Los Angeles"/>
    <s v="California"/>
    <n v="90004"/>
    <s v="West"/>
    <s v="OFF-AP-10001366"/>
    <s v="Office Supplies"/>
    <s v="Appliances"/>
    <s v="Staples"/>
    <n v="43.92"/>
    <n v="4"/>
    <n v="0"/>
    <n v="11.858400000000003"/>
  </r>
  <r>
    <n v="4242"/>
    <s v="CA-2011-133704"/>
    <x v="2"/>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3-159142"/>
    <x v="0"/>
    <x v="958"/>
    <d v="2013-04-06T00:00:00"/>
    <s v="First Class"/>
    <s v="ME-17320"/>
    <s v="Maria Etezadi"/>
    <s v="Home Office"/>
    <s v="United States"/>
    <s v="Springfield"/>
    <s v="Virginia"/>
    <n v="22153"/>
    <s v="South"/>
    <s v="TEC-PH-10001448"/>
    <s v="Technology"/>
    <s v="Phones"/>
    <s v="Anker Astro 15000mAh USB Portable Charger"/>
    <n v="149.97"/>
    <n v="3"/>
    <n v="0"/>
    <n v="5.9987999999999815"/>
  </r>
  <r>
    <n v="4244"/>
    <s v="CA-2013-159142"/>
    <x v="0"/>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1-138436"/>
    <x v="2"/>
    <x v="959"/>
    <d v="2011-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4-117702"/>
    <x v="3"/>
    <x v="354"/>
    <d v="2014-12-05T00:00:00"/>
    <s v="Standard Class"/>
    <s v="LS-16975"/>
    <s v="Lindsay Shagiari"/>
    <s v="Home Office"/>
    <s v="United States"/>
    <s v="Baltimore"/>
    <s v="Maryland"/>
    <n v="21215"/>
    <s v="East"/>
    <s v="OFF-AR-10004582"/>
    <s v="Office Supplies"/>
    <s v="Art"/>
    <s v="BIC Brite Liner Grip Highlighters"/>
    <n v="1.64"/>
    <n v="1"/>
    <n v="0"/>
    <n v="0.73799999999999988"/>
  </r>
  <r>
    <n v="4247"/>
    <s v="CA-2014-117702"/>
    <x v="3"/>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4-117702"/>
    <x v="3"/>
    <x v="354"/>
    <d v="2014-12-05T00:00:00"/>
    <s v="Standard Class"/>
    <s v="LS-16975"/>
    <s v="Lindsay Shagiari"/>
    <s v="Home Office"/>
    <s v="United States"/>
    <s v="Baltimore"/>
    <s v="Maryland"/>
    <n v="21215"/>
    <s v="East"/>
    <s v="FUR-FU-10004270"/>
    <s v="Furniture"/>
    <s v="Furnishings"/>
    <s v="Eldon Image Series Desk Accessories, Burgundy"/>
    <n v="20.9"/>
    <n v="5"/>
    <n v="0"/>
    <n v="7.5239999999999991"/>
  </r>
  <r>
    <n v="4249"/>
    <s v="CA-2013-157336"/>
    <x v="0"/>
    <x v="49"/>
    <d v="2013-12-06T00:00:00"/>
    <s v="Second Class"/>
    <s v="SJ-20500"/>
    <s v="Shirley Jackson"/>
    <s v="Consumer"/>
    <s v="United States"/>
    <s v="Fairfield"/>
    <s v="Connecticut"/>
    <n v="6824"/>
    <s v="East"/>
    <s v="OFF-BI-10004236"/>
    <s v="Office Supplies"/>
    <s v="Binders"/>
    <s v="XtraLife ClearVue Slant-D Ring Binder, White, 3&quot;"/>
    <n v="88.08"/>
    <n v="6"/>
    <n v="0"/>
    <n v="40.516799999999996"/>
  </r>
  <r>
    <n v="4250"/>
    <s v="CA-2013-157336"/>
    <x v="0"/>
    <x v="49"/>
    <d v="2013-12-06T00:00:00"/>
    <s v="Second Class"/>
    <s v="SJ-20500"/>
    <s v="Shirley Jackson"/>
    <s v="Consumer"/>
    <s v="United States"/>
    <s v="Fairfield"/>
    <s v="Connecticut"/>
    <n v="6824"/>
    <s v="East"/>
    <s v="FUR-CH-10004997"/>
    <s v="Furniture"/>
    <s v="Chairs"/>
    <s v="Hon Every-Day Series Multi-Task Chairs"/>
    <n v="751.92"/>
    <n v="4"/>
    <n v="0"/>
    <n v="150.38400000000001"/>
  </r>
  <r>
    <n v="4251"/>
    <s v="CA-2011-168130"/>
    <x v="2"/>
    <x v="111"/>
    <d v="2011-09-19T00:00:00"/>
    <s v="Same Day"/>
    <s v="BS-11365"/>
    <s v="Bill Shonely"/>
    <s v="Corporate"/>
    <s v="United States"/>
    <s v="New York City"/>
    <s v="New York"/>
    <n v="10011"/>
    <s v="East"/>
    <s v="FUR-CH-10000988"/>
    <s v="Furniture"/>
    <s v="Chairs"/>
    <s v="Hon Olson Stacker Stools"/>
    <n v="887.10299999999995"/>
    <n v="7"/>
    <n v="0.1"/>
    <n v="177.42059999999998"/>
  </r>
  <r>
    <n v="4252"/>
    <s v="CA-2012-155068"/>
    <x v="1"/>
    <x v="924"/>
    <d v="2012-10-23T00:00:00"/>
    <s v="Same Day"/>
    <s v="RA-19285"/>
    <s v="Ralph Arnett"/>
    <s v="Consumer"/>
    <s v="United States"/>
    <s v="Lakeland"/>
    <s v="Florida"/>
    <n v="33801"/>
    <s v="South"/>
    <s v="TEC-PH-10004897"/>
    <s v="Technology"/>
    <s v="Phones"/>
    <s v="Mediabridge Sport Armband iPhone 5s"/>
    <n v="55.944000000000003"/>
    <n v="7"/>
    <n v="0.2"/>
    <n v="-13.286700000000002"/>
  </r>
  <r>
    <n v="4253"/>
    <s v="CA-2012-155068"/>
    <x v="1"/>
    <x v="924"/>
    <d v="2012-10-23T00:00:00"/>
    <s v="Same Day"/>
    <s v="RA-19285"/>
    <s v="Ralph Arnett"/>
    <s v="Consumer"/>
    <s v="United States"/>
    <s v="Lakeland"/>
    <s v="Florida"/>
    <n v="33801"/>
    <s v="South"/>
    <s v="OFF-AR-10002656"/>
    <s v="Office Supplies"/>
    <s v="Art"/>
    <s v="Sanford Liquid Accent Highlighters"/>
    <n v="10.688000000000001"/>
    <n v="2"/>
    <n v="0.2"/>
    <n v="2.271199999999999"/>
  </r>
  <r>
    <n v="4254"/>
    <s v="CA-2012-155068"/>
    <x v="1"/>
    <x v="924"/>
    <d v="2012-10-23T00:00:00"/>
    <s v="Same Day"/>
    <s v="RA-19285"/>
    <s v="Ralph Arnett"/>
    <s v="Consumer"/>
    <s v="United States"/>
    <s v="Lakeland"/>
    <s v="Florida"/>
    <n v="33801"/>
    <s v="South"/>
    <s v="TEC-PH-10004924"/>
    <s v="Technology"/>
    <s v="Phones"/>
    <s v="SKILCRAFT Telephone Shoulder Rest, 2&quot; x 6.5&quot; x 2.5&quot;, Black"/>
    <n v="11.824"/>
    <n v="2"/>
    <n v="0.2"/>
    <n v="1.0346000000000006"/>
  </r>
  <r>
    <n v="4255"/>
    <s v="CA-2014-163160"/>
    <x v="3"/>
    <x v="119"/>
    <d v="2014-10-17T00:00:00"/>
    <s v="First Class"/>
    <s v="TS-21610"/>
    <s v="Troy Staebel"/>
    <s v="Consumer"/>
    <s v="United States"/>
    <s v="Freeport"/>
    <s v="Illinois"/>
    <n v="61032"/>
    <s v="Central"/>
    <s v="OFF-PA-10003127"/>
    <s v="Office Supplies"/>
    <s v="Paper"/>
    <s v="Staples"/>
    <n v="63.311999999999998"/>
    <n v="3"/>
    <n v="0.2"/>
    <n v="20.576399999999996"/>
  </r>
  <r>
    <n v="4256"/>
    <s v="CA-2014-163160"/>
    <x v="3"/>
    <x v="119"/>
    <d v="2014-10-17T00:00:00"/>
    <s v="First Class"/>
    <s v="TS-21610"/>
    <s v="Troy Staebel"/>
    <s v="Consumer"/>
    <s v="United States"/>
    <s v="Freeport"/>
    <s v="Illinois"/>
    <n v="61032"/>
    <s v="Central"/>
    <s v="OFF-BI-10000778"/>
    <s v="Office Supplies"/>
    <s v="Binders"/>
    <s v="GBC VeloBinder Electric Binding Machine"/>
    <n v="96.783999999999978"/>
    <n v="4"/>
    <n v="0.8"/>
    <n v="-145.17600000000002"/>
  </r>
  <r>
    <n v="4257"/>
    <s v="CA-2014-163160"/>
    <x v="3"/>
    <x v="119"/>
    <d v="2014-10-17T00:00:00"/>
    <s v="First Class"/>
    <s v="TS-21610"/>
    <s v="Troy Staebel"/>
    <s v="Consumer"/>
    <s v="United States"/>
    <s v="Freeport"/>
    <s v="Illinois"/>
    <n v="61032"/>
    <s v="Central"/>
    <s v="FUR-FU-10001424"/>
    <s v="Furniture"/>
    <s v="Furnishings"/>
    <s v="Dax Clear Box Frame"/>
    <n v="10.476000000000001"/>
    <n v="3"/>
    <n v="0.6"/>
    <n v="-6.8094000000000037"/>
  </r>
  <r>
    <n v="4258"/>
    <s v="CA-2012-101924"/>
    <x v="1"/>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12"/>
  </r>
  <r>
    <n v="4260"/>
    <s v="CA-2014-118367"/>
    <x v="3"/>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4-164819"/>
    <x v="3"/>
    <x v="453"/>
    <d v="2014-10-20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4-158344"/>
    <x v="3"/>
    <x v="783"/>
    <d v="2014-08-12T00:00:00"/>
    <s v="Standard Class"/>
    <s v="CC-12475"/>
    <s v="Cindy Chapman"/>
    <s v="Consumer"/>
    <s v="United States"/>
    <s v="Moorhead"/>
    <s v="Minnesota"/>
    <n v="56560"/>
    <s v="Central"/>
    <s v="TEC-AC-10002006"/>
    <s v="Technology"/>
    <s v="Accessories"/>
    <s v="Memorex Micro Travel Drive 16 GB"/>
    <n v="63.96"/>
    <n v="4"/>
    <n v="0"/>
    <n v="19.827599999999997"/>
  </r>
  <r>
    <n v="4263"/>
    <s v="CA-2014-123351"/>
    <x v="3"/>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4-110429"/>
    <x v="3"/>
    <x v="132"/>
    <d v="2014-11-09T00:00:00"/>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3-131611"/>
    <x v="0"/>
    <x v="732"/>
    <d v="2013-11-10T00:00:00"/>
    <s v="Standard Class"/>
    <s v="EP-13915"/>
    <s v="Emily Phan"/>
    <s v="Consumer"/>
    <s v="United States"/>
    <s v="Houston"/>
    <s v="Texas"/>
    <n v="77036"/>
    <s v="Central"/>
    <s v="FUR-TA-10002774"/>
    <s v="Furniture"/>
    <s v="Tables"/>
    <s v="Laminate Occasional Tables"/>
    <n v="863.12799999999993"/>
    <n v="8"/>
    <n v="0.3"/>
    <n v="-160.29520000000008"/>
  </r>
  <r>
    <n v="4266"/>
    <s v="US-2013-131611"/>
    <x v="0"/>
    <x v="732"/>
    <d v="2013-11-10T00:00:00"/>
    <s v="Standard Class"/>
    <s v="EP-13915"/>
    <s v="Emily Phan"/>
    <s v="Consumer"/>
    <s v="United States"/>
    <s v="Houston"/>
    <s v="Texas"/>
    <n v="77036"/>
    <s v="Central"/>
    <s v="OFF-BI-10004364"/>
    <s v="Office Supplies"/>
    <s v="Binders"/>
    <s v="Storex Dura Pro Binders"/>
    <n v="3.5639999999999992"/>
    <n v="3"/>
    <n v="0.8"/>
    <n v="-6.2370000000000019"/>
  </r>
  <r>
    <n v="4267"/>
    <s v="US-2013-131611"/>
    <x v="0"/>
    <x v="732"/>
    <d v="2013-11-10T00:00:00"/>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3-131611"/>
    <x v="0"/>
    <x v="732"/>
    <d v="2013-11-10T00:00:00"/>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3-131611"/>
    <x v="0"/>
    <x v="732"/>
    <d v="2013-11-10T00:00:00"/>
    <s v="Standard Class"/>
    <s v="EP-13915"/>
    <s v="Emily Phan"/>
    <s v="Consumer"/>
    <s v="United States"/>
    <s v="Houston"/>
    <s v="Texas"/>
    <n v="77036"/>
    <s v="Central"/>
    <s v="TEC-AC-10004001"/>
    <s v="Technology"/>
    <s v="Accessories"/>
    <s v="Logitech Wireless Headset H600 Over-The-Head Design"/>
    <n v="171.96"/>
    <n v="5"/>
    <n v="0.2"/>
    <n v="45.139500000000005"/>
  </r>
  <r>
    <n v="4270"/>
    <s v="US-2014-124821"/>
    <x v="3"/>
    <x v="643"/>
    <d v="2014-06-30T00:00:00"/>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2-166975"/>
    <x v="1"/>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3-123806"/>
    <x v="0"/>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4-158505"/>
    <x v="3"/>
    <x v="246"/>
    <d v="2014-07-22T00:00:00"/>
    <s v="Same Day"/>
    <s v="SF-20200"/>
    <s v="Sarah Foster"/>
    <s v="Consumer"/>
    <s v="United States"/>
    <s v="Murray"/>
    <s v="Utah"/>
    <n v="84107"/>
    <s v="West"/>
    <s v="TEC-PH-10004071"/>
    <s v="Technology"/>
    <s v="Phones"/>
    <s v="PayAnywhere Card Reader"/>
    <n v="71.928000000000011"/>
    <n v="9"/>
    <n v="0.2"/>
    <n v="6.2936999999999976"/>
  </r>
  <r>
    <n v="4274"/>
    <s v="US-2014-158505"/>
    <x v="3"/>
    <x v="246"/>
    <d v="2014-07-22T00:00:00"/>
    <s v="Same Day"/>
    <s v="SF-20200"/>
    <s v="Sarah Foster"/>
    <s v="Consumer"/>
    <s v="United States"/>
    <s v="Murray"/>
    <s v="Utah"/>
    <n v="84107"/>
    <s v="West"/>
    <s v="OFF-AR-10001044"/>
    <s v="Office Supplies"/>
    <s v="Art"/>
    <s v="BOSTON Ranger #55 Pencil Sharpener, Black"/>
    <n v="25.99"/>
    <n v="1"/>
    <n v="0"/>
    <n v="7.5370999999999988"/>
  </r>
  <r>
    <n v="4275"/>
    <s v="CA-2012-142692"/>
    <x v="1"/>
    <x v="924"/>
    <d v="2012-10-28T00:00:00"/>
    <s v="Standard Class"/>
    <s v="AG-10495"/>
    <s v="Andrew Gjertsen"/>
    <s v="Corporate"/>
    <s v="United States"/>
    <s v="Seattle"/>
    <s v="Washington"/>
    <n v="98105"/>
    <s v="West"/>
    <s v="OFF-BI-10004140"/>
    <s v="Office Supplies"/>
    <s v="Binders"/>
    <s v="Avery Non-Stick Binders"/>
    <n v="3.5920000000000005"/>
    <n v="1"/>
    <n v="0.2"/>
    <n v="1.1224999999999996"/>
  </r>
  <r>
    <n v="4276"/>
    <s v="CA-2012-123456"/>
    <x v="1"/>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4-151358"/>
    <x v="3"/>
    <x v="238"/>
    <d v="2014-08-23T00:00:00"/>
    <s v="Standard Class"/>
    <s v="NF-18595"/>
    <s v="Nicole Fjeld"/>
    <s v="Home Office"/>
    <s v="United States"/>
    <s v="Seattle"/>
    <s v="Washington"/>
    <n v="98105"/>
    <s v="West"/>
    <s v="OFF-ST-10000046"/>
    <s v="Office Supplies"/>
    <s v="Storage"/>
    <s v="Fellowes Super Stor/Drawer Files"/>
    <n v="323.10000000000002"/>
    <n v="2"/>
    <n v="0"/>
    <n v="61.38900000000001"/>
  </r>
  <r>
    <n v="4278"/>
    <s v="US-2013-107440"/>
    <x v="0"/>
    <x v="947"/>
    <d v="2013-04-21T00:00:00"/>
    <s v="Standard Class"/>
    <s v="BS-11365"/>
    <s v="Bill Shonely"/>
    <s v="Corporate"/>
    <s v="United States"/>
    <s v="Lakewood"/>
    <s v="New Jersey"/>
    <n v="8701"/>
    <s v="East"/>
    <s v="TEC-MA-10001047"/>
    <s v="Technology"/>
    <s v="Machines"/>
    <s v="3D Systems Cube Printer, 2nd Generation, Magenta"/>
    <n v="9099.93"/>
    <n v="7"/>
    <n v="0"/>
    <n v="2365.9817999999996"/>
  </r>
  <r>
    <n v="4279"/>
    <s v="US-2013-107440"/>
    <x v="0"/>
    <x v="947"/>
    <d v="2013-04-21T00:00:00"/>
    <s v="Standard Class"/>
    <s v="BS-11365"/>
    <s v="Bill Shonely"/>
    <s v="Corporate"/>
    <s v="United States"/>
    <s v="Lakewood"/>
    <s v="New Jersey"/>
    <n v="8701"/>
    <s v="East"/>
    <s v="FUR-FU-10000550"/>
    <s v="Furniture"/>
    <s v="Furnishings"/>
    <s v="Stacking Trays by OIC"/>
    <n v="9.9600000000000009"/>
    <n v="2"/>
    <n v="0"/>
    <n v="3.2867999999999995"/>
  </r>
  <r>
    <n v="4280"/>
    <s v="US-2013-107440"/>
    <x v="0"/>
    <x v="947"/>
    <d v="2013-04-21T00:00:00"/>
    <s v="Standard Class"/>
    <s v="BS-11365"/>
    <s v="Bill Shonely"/>
    <s v="Corporate"/>
    <s v="United States"/>
    <s v="Lakewood"/>
    <s v="New Jersey"/>
    <n v="8701"/>
    <s v="East"/>
    <s v="OFF-BI-10002432"/>
    <s v="Office Supplies"/>
    <s v="Binders"/>
    <s v="Wilson Jones Standard D-Ring Binders"/>
    <n v="25.299999999999997"/>
    <n v="5"/>
    <n v="0"/>
    <n v="11.890999999999998"/>
  </r>
  <r>
    <n v="4281"/>
    <s v="CA-2011-166989"/>
    <x v="2"/>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1-166989"/>
    <x v="2"/>
    <x v="687"/>
    <d v="2011-11-18T00:00:00"/>
    <s v="Standard Class"/>
    <s v="RM-19675"/>
    <s v="Robert Marley"/>
    <s v="Home Office"/>
    <s v="United States"/>
    <s v="New York City"/>
    <s v="New York"/>
    <n v="10011"/>
    <s v="East"/>
    <s v="FUR-CH-10001797"/>
    <s v="Furniture"/>
    <s v="Chairs"/>
    <s v="Safco Chair Connectors, 6/Carton"/>
    <n v="69.263999999999996"/>
    <n v="2"/>
    <n v="0.1"/>
    <n v="14.62239999999999"/>
  </r>
  <r>
    <n v="4283"/>
    <s v="CA-2011-103100"/>
    <x v="2"/>
    <x v="414"/>
    <d v="2011-12-23T00:00:00"/>
    <s v="First Class"/>
    <s v="AB-10105"/>
    <s v="Adrian Barton"/>
    <s v="Consumer"/>
    <s v="United States"/>
    <s v="Indianapolis"/>
    <s v="Indiana"/>
    <n v="46203"/>
    <s v="Central"/>
    <s v="OFF-LA-10003720"/>
    <s v="Office Supplies"/>
    <s v="Labels"/>
    <s v="Avery 487"/>
    <n v="3.69"/>
    <n v="1"/>
    <n v="0"/>
    <n v="1.7343"/>
  </r>
  <r>
    <n v="4284"/>
    <s v="CA-2011-103100"/>
    <x v="2"/>
    <x v="414"/>
    <d v="2011-12-23T00:00:00"/>
    <s v="First Class"/>
    <s v="AB-10105"/>
    <s v="Adrian Barton"/>
    <s v="Consumer"/>
    <s v="United States"/>
    <s v="Indianapolis"/>
    <s v="Indiana"/>
    <n v="46203"/>
    <s v="Central"/>
    <s v="OFF-BI-10004600"/>
    <s v="Office Supplies"/>
    <s v="Binders"/>
    <s v="Ibico Ibimaster 300 Manual Binding System"/>
    <n v="1103.97"/>
    <n v="3"/>
    <n v="0"/>
    <n v="496.78649999999993"/>
  </r>
  <r>
    <n v="4285"/>
    <s v="CA-2012-105690"/>
    <x v="1"/>
    <x v="82"/>
    <d v="2012-11-26T00:00:00"/>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2-105690"/>
    <x v="1"/>
    <x v="82"/>
    <d v="2012-11-26T00:00:00"/>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2-105690"/>
    <x v="1"/>
    <x v="82"/>
    <d v="2012-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4-127516"/>
    <x v="3"/>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2-117184"/>
    <x v="1"/>
    <x v="961"/>
    <d v="2012-05-21T00:00:00"/>
    <s v="Standard Class"/>
    <s v="ON-18715"/>
    <s v="Odella Nelson"/>
    <s v="Corporate"/>
    <s v="United States"/>
    <s v="Houston"/>
    <s v="Texas"/>
    <n v="77095"/>
    <s v="Central"/>
    <s v="OFF-BI-10002082"/>
    <s v="Office Supplies"/>
    <s v="Binders"/>
    <s v="GBC Twin Loop Wire Binding Elements"/>
    <n v="33.279999999999994"/>
    <n v="5"/>
    <n v="0.8"/>
    <n v="-49.92"/>
  </r>
  <r>
    <n v="4290"/>
    <s v="US-2012-117184"/>
    <x v="1"/>
    <x v="961"/>
    <d v="2012-05-21T00:00:00"/>
    <s v="Standard Class"/>
    <s v="ON-18715"/>
    <s v="Odella Nelson"/>
    <s v="Corporate"/>
    <s v="United States"/>
    <s v="Houston"/>
    <s v="Texas"/>
    <n v="77095"/>
    <s v="Central"/>
    <s v="OFF-PA-10002250"/>
    <s v="Office Supplies"/>
    <s v="Paper"/>
    <s v="Things To Do Today Pad"/>
    <n v="14.088000000000001"/>
    <n v="3"/>
    <n v="0.2"/>
    <n v="4.9307999999999996"/>
  </r>
  <r>
    <n v="4291"/>
    <s v="CA-2014-102407"/>
    <x v="3"/>
    <x v="34"/>
    <d v="2014-12-14T00:00:00"/>
    <s v="Second Class"/>
    <s v="AT-10435"/>
    <s v="Alyssa Tate"/>
    <s v="Home Office"/>
    <s v="United States"/>
    <s v="Los Angeles"/>
    <s v="California"/>
    <n v="90004"/>
    <s v="West"/>
    <s v="OFF-AR-10000122"/>
    <s v="Office Supplies"/>
    <s v="Art"/>
    <s v="Newell 314"/>
    <n v="11.16"/>
    <n v="2"/>
    <n v="0"/>
    <n v="2.7899999999999991"/>
  </r>
  <r>
    <n v="4292"/>
    <s v="CA-2014-102407"/>
    <x v="3"/>
    <x v="34"/>
    <d v="2014-12-14T00:00:00"/>
    <s v="Second Class"/>
    <s v="AT-10435"/>
    <s v="Alyssa Tate"/>
    <s v="Home Office"/>
    <s v="United States"/>
    <s v="Los Angeles"/>
    <s v="California"/>
    <n v="90004"/>
    <s v="West"/>
    <s v="FUR-TA-10003748"/>
    <s v="Furniture"/>
    <s v="Tables"/>
    <s v="Bevis 36 x 72 Conference Tables"/>
    <n v="896.32799999999997"/>
    <n v="9"/>
    <n v="0.2"/>
    <n v="22.408199999999994"/>
  </r>
  <r>
    <n v="4293"/>
    <s v="CA-2014-102407"/>
    <x v="3"/>
    <x v="34"/>
    <d v="2014-12-14T00:00:00"/>
    <s v="Second Class"/>
    <s v="AT-10435"/>
    <s v="Alyssa Tate"/>
    <s v="Home Office"/>
    <s v="United States"/>
    <s v="Los Angeles"/>
    <s v="California"/>
    <n v="90004"/>
    <s v="West"/>
    <s v="OFF-AP-10001394"/>
    <s v="Office Supplies"/>
    <s v="Appliances"/>
    <s v="Harmony Air Purifier"/>
    <n v="189"/>
    <n v="1"/>
    <n v="0"/>
    <n v="68.039999999999992"/>
  </r>
  <r>
    <n v="4294"/>
    <s v="CA-2014-130967"/>
    <x v="3"/>
    <x v="434"/>
    <d v="2014-03-17T00:00:00"/>
    <s v="Standard Class"/>
    <s v="EB-13870"/>
    <s v="Emily Burns"/>
    <s v="Consumer"/>
    <s v="United States"/>
    <s v="Philadelphia"/>
    <s v="Pennsylvania"/>
    <n v="19140"/>
    <s v="East"/>
    <s v="TEC-PH-10004896"/>
    <s v="Technology"/>
    <s v="Phones"/>
    <s v="Nokia Lumia 521 (T-Mobile)"/>
    <n v="53.981999999999999"/>
    <n v="3"/>
    <n v="0.4"/>
    <n v="-10.796399999999995"/>
  </r>
  <r>
    <n v="4295"/>
    <s v="CA-2014-101581"/>
    <x v="3"/>
    <x v="760"/>
    <d v="2014-10-28T00:00:00"/>
    <s v="Standard Class"/>
    <s v="DW-13195"/>
    <s v="David Wiener"/>
    <s v="Corporate"/>
    <s v="United States"/>
    <s v="Redmond"/>
    <s v="Oregon"/>
    <n v="97756"/>
    <s v="West"/>
    <s v="FUR-TA-10002607"/>
    <s v="Furniture"/>
    <s v="Tables"/>
    <s v="KI Conference Tables"/>
    <n v="177.22499999999999"/>
    <n v="5"/>
    <n v="0.5"/>
    <n v="-120.51299999999998"/>
  </r>
  <r>
    <n v="4296"/>
    <s v="CA-2014-169124"/>
    <x v="3"/>
    <x v="445"/>
    <d v="2014-07-11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4-117261"/>
    <x v="3"/>
    <x v="507"/>
    <d v="2014-09-11T00:00:00"/>
    <s v="Standard Class"/>
    <s v="TH-21235"/>
    <s v="Tiffany House"/>
    <s v="Corporate"/>
    <s v="United States"/>
    <s v="Los Angeles"/>
    <s v="California"/>
    <n v="90032"/>
    <s v="West"/>
    <s v="OFF-ST-10000419"/>
    <s v="Office Supplies"/>
    <s v="Storage"/>
    <s v="Rogers Jumbo File, Granite"/>
    <n v="54.32"/>
    <n v="4"/>
    <n v="0"/>
    <n v="0.54319999999999879"/>
  </r>
  <r>
    <n v="4298"/>
    <s v="CA-2014-129021"/>
    <x v="3"/>
    <x v="962"/>
    <d v="2014-08-27T00:00:00"/>
    <s v="Second Class"/>
    <s v="PO-18850"/>
    <s v="Patrick O'Brill"/>
    <s v="Consumer"/>
    <s v="United States"/>
    <s v="Tallahassee"/>
    <s v="Florida"/>
    <n v="32303"/>
    <s v="South"/>
    <s v="TEC-PH-10001459"/>
    <s v="Technology"/>
    <s v="Phones"/>
    <s v="Samsung Galaxy Mega 6.3"/>
    <n v="4367.8960000000006"/>
    <n v="13"/>
    <n v="0.2"/>
    <n v="327.59220000000005"/>
  </r>
  <r>
    <n v="4299"/>
    <s v="CA-2014-129021"/>
    <x v="3"/>
    <x v="962"/>
    <d v="2014-08-27T00:00:00"/>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4-129021"/>
    <x v="3"/>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4-129021"/>
    <x v="3"/>
    <x v="962"/>
    <d v="2014-08-27T00:00:00"/>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4-129021"/>
    <x v="3"/>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1-123253"/>
    <x v="2"/>
    <x v="963"/>
    <d v="2011-08-25T00:00:00"/>
    <s v="Second Class"/>
    <s v="DE-13255"/>
    <s v="Deanra Eno"/>
    <s v="Home Office"/>
    <s v="United States"/>
    <s v="Lakewood"/>
    <s v="Ohio"/>
    <n v="44107"/>
    <s v="East"/>
    <s v="OFF-AR-10002804"/>
    <s v="Office Supplies"/>
    <s v="Art"/>
    <s v="Faber Castell Col-Erase Pencils"/>
    <n v="3.9119999999999999"/>
    <n v="1"/>
    <n v="0.2"/>
    <n v="1.0269000000000001"/>
  </r>
  <r>
    <n v="4304"/>
    <s v="CA-2013-121601"/>
    <x v="0"/>
    <x v="964"/>
    <d v="2013-10-05T00:00:00"/>
    <s v="Same Day"/>
    <s v="MO-17500"/>
    <s v="Mary O'Rourke"/>
    <s v="Consumer"/>
    <s v="United States"/>
    <s v="The Colony"/>
    <s v="Texas"/>
    <n v="75056"/>
    <s v="Central"/>
    <s v="OFF-EN-10003862"/>
    <s v="Office Supplies"/>
    <s v="Envelopes"/>
    <s v="Laser &amp; Ink Jet Business Envelopes"/>
    <n v="59.751999999999995"/>
    <n v="7"/>
    <n v="0.2"/>
    <n v="19.4194"/>
  </r>
  <r>
    <n v="4305"/>
    <s v="CA-2011-162278"/>
    <x v="2"/>
    <x v="965"/>
    <d v="2011-10-30T00:00:00"/>
    <s v="Second Class"/>
    <s v="AH-10585"/>
    <s v="Angele Hood"/>
    <s v="Consumer"/>
    <s v="United States"/>
    <s v="Seattle"/>
    <s v="Washington"/>
    <n v="98105"/>
    <s v="West"/>
    <s v="FUR-FU-10000448"/>
    <s v="Furniture"/>
    <s v="Furnishings"/>
    <s v="Tenex Chairmats For Use With Carpeted Floors"/>
    <n v="63.92"/>
    <n v="4"/>
    <n v="0"/>
    <n v="3.195999999999998"/>
  </r>
  <r>
    <n v="4306"/>
    <s v="CA-2011-162278"/>
    <x v="2"/>
    <x v="965"/>
    <d v="2011-10-30T00:00:00"/>
    <s v="Second Class"/>
    <s v="AH-10585"/>
    <s v="Angele Hood"/>
    <s v="Consumer"/>
    <s v="United States"/>
    <s v="Seattle"/>
    <s v="Washington"/>
    <n v="98105"/>
    <s v="West"/>
    <s v="TEC-PH-10000526"/>
    <s v="Technology"/>
    <s v="Phones"/>
    <s v="Vtech CS6719"/>
    <n v="383.96000000000004"/>
    <n v="5"/>
    <n v="0.2"/>
    <n v="38.396000000000015"/>
  </r>
  <r>
    <n v="4307"/>
    <s v="CA-2013-161095"/>
    <x v="0"/>
    <x v="931"/>
    <d v="2013-06-29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3-161095"/>
    <x v="0"/>
    <x v="931"/>
    <d v="2013-06-29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1-125829"/>
    <x v="2"/>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1-125829"/>
    <x v="2"/>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68"/>
  </r>
  <r>
    <n v="4311"/>
    <s v="CA-2011-125829"/>
    <x v="2"/>
    <x v="130"/>
    <d v="2011-11-11T00:00:00"/>
    <s v="Standard Class"/>
    <s v="WB-21850"/>
    <s v="William Brown"/>
    <s v="Consumer"/>
    <s v="United States"/>
    <s v="Los Angeles"/>
    <s v="California"/>
    <n v="90045"/>
    <s v="West"/>
    <s v="OFF-BI-10001036"/>
    <s v="Office Supplies"/>
    <s v="Binders"/>
    <s v="Cardinal EasyOpen D-Ring Binders"/>
    <n v="21.936000000000003"/>
    <n v="3"/>
    <n v="0.2"/>
    <n v="8.2259999999999991"/>
  </r>
  <r>
    <n v="4312"/>
    <s v="CA-2011-125829"/>
    <x v="2"/>
    <x v="130"/>
    <d v="2011-11-11T00:00:00"/>
    <s v="Standard Class"/>
    <s v="WB-21850"/>
    <s v="William Brown"/>
    <s v="Consumer"/>
    <s v="United States"/>
    <s v="Los Angeles"/>
    <s v="California"/>
    <n v="90045"/>
    <s v="West"/>
    <s v="OFF-PA-10000223"/>
    <s v="Office Supplies"/>
    <s v="Paper"/>
    <s v="Xerox 2000"/>
    <n v="19.440000000000001"/>
    <n v="3"/>
    <n v="0"/>
    <n v="9.3312000000000008"/>
  </r>
  <r>
    <n v="4313"/>
    <s v="CA-2011-125829"/>
    <x v="2"/>
    <x v="130"/>
    <d v="2011-11-11T00:00:00"/>
    <s v="Standard Class"/>
    <s v="WB-21850"/>
    <s v="William Brown"/>
    <s v="Consumer"/>
    <s v="United States"/>
    <s v="Los Angeles"/>
    <s v="California"/>
    <n v="90045"/>
    <s v="West"/>
    <s v="TEC-MA-10003246"/>
    <s v="Technology"/>
    <s v="Machines"/>
    <s v="Hewlett-Packard Deskjet D4360 Printer"/>
    <n v="447.96800000000007"/>
    <n v="4"/>
    <n v="0.2"/>
    <n v="139.98999999999995"/>
  </r>
  <r>
    <n v="4314"/>
    <s v="CA-2011-123127"/>
    <x v="2"/>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2-115945"/>
    <x v="1"/>
    <x v="608"/>
    <d v="2012-07-01T00:00:00"/>
    <s v="Standard Class"/>
    <s v="AB-10165"/>
    <s v="Alan Barnes"/>
    <s v="Consumer"/>
    <s v="United States"/>
    <s v="Los Angeles"/>
    <s v="California"/>
    <n v="90045"/>
    <s v="West"/>
    <s v="OFF-AR-10004062"/>
    <s v="Office Supplies"/>
    <s v="Art"/>
    <s v="Staples"/>
    <n v="20.96"/>
    <n v="2"/>
    <n v="0"/>
    <n v="5.24"/>
  </r>
  <r>
    <n v="4316"/>
    <s v="CA-2012-115945"/>
    <x v="1"/>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2-115945"/>
    <x v="1"/>
    <x v="608"/>
    <d v="2012-07-01T00:00:00"/>
    <s v="Standard Class"/>
    <s v="AB-10165"/>
    <s v="Alan Barnes"/>
    <s v="Consumer"/>
    <s v="United States"/>
    <s v="Los Angeles"/>
    <s v="California"/>
    <n v="90045"/>
    <s v="West"/>
    <s v="OFF-ST-10001963"/>
    <s v="Office Supplies"/>
    <s v="Storage"/>
    <s v="Tennsco Regal Shelving Units"/>
    <n v="304.23"/>
    <n v="3"/>
    <n v="0"/>
    <n v="9.126899999999992"/>
  </r>
  <r>
    <n v="4318"/>
    <s v="CA-2012-136735"/>
    <x v="1"/>
    <x v="353"/>
    <d v="2012-08-02T00:00:00"/>
    <s v="Standard Class"/>
    <s v="HA-14920"/>
    <s v="Helen Andreada"/>
    <s v="Consumer"/>
    <s v="United States"/>
    <s v="San Francisco"/>
    <s v="California"/>
    <n v="94110"/>
    <s v="West"/>
    <s v="OFF-EN-10002230"/>
    <s v="Office Supplies"/>
    <s v="Envelopes"/>
    <s v="Airmail Envelopes"/>
    <n v="167.86"/>
    <n v="2"/>
    <n v="0"/>
    <n v="78.894199999999998"/>
  </r>
  <r>
    <n v="4319"/>
    <s v="US-2014-136189"/>
    <x v="3"/>
    <x v="226"/>
    <d v="2014-12-12T00:00:00"/>
    <s v="Standard Class"/>
    <s v="DC-13285"/>
    <s v="Debra Catini"/>
    <s v="Consumer"/>
    <s v="United States"/>
    <s v="Richmond"/>
    <s v="Virginia"/>
    <n v="23223"/>
    <s v="South"/>
    <s v="FUR-FU-10000175"/>
    <s v="Furniture"/>
    <s v="Furnishings"/>
    <s v="DAX Wood Document Frame."/>
    <n v="82.38"/>
    <n v="6"/>
    <n v="0"/>
    <n v="25.537799999999997"/>
  </r>
  <r>
    <n v="4320"/>
    <s v="CA-2011-152345"/>
    <x v="2"/>
    <x v="282"/>
    <d v="2012-01-03T00:00:00"/>
    <s v="Second Class"/>
    <s v="ST-20530"/>
    <s v="Shui Tom"/>
    <s v="Consumer"/>
    <s v="United States"/>
    <s v="Albuquerque"/>
    <s v="New Mexico"/>
    <n v="87105"/>
    <s v="West"/>
    <s v="TEC-PH-10004897"/>
    <s v="Technology"/>
    <s v="Phones"/>
    <s v="Mediabridge Sport Armband iPhone 5s"/>
    <n v="23.976000000000003"/>
    <n v="3"/>
    <n v="0.2"/>
    <n v="-5.694300000000001"/>
  </r>
  <r>
    <n v="4321"/>
    <s v="CA-2011-152345"/>
    <x v="2"/>
    <x v="282"/>
    <d v="2012-01-03T00:00:00"/>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2-147662"/>
    <x v="1"/>
    <x v="966"/>
    <d v="2012-02-19T00:00:00"/>
    <s v="Standard Class"/>
    <s v="KB-16315"/>
    <s v="Karl Braun"/>
    <s v="Consumer"/>
    <s v="United States"/>
    <s v="Akron"/>
    <s v="Ohio"/>
    <n v="44312"/>
    <s v="East"/>
    <s v="OFF-BI-10001658"/>
    <s v="Office Supplies"/>
    <s v="Binders"/>
    <s v="GBC Standard Therm-A-Bind Covers"/>
    <n v="14.952000000000004"/>
    <n v="2"/>
    <n v="0.7"/>
    <n v="-11.961599999999997"/>
  </r>
  <r>
    <n v="4323"/>
    <s v="US-2012-147662"/>
    <x v="1"/>
    <x v="966"/>
    <d v="2012-02-19T00:00:00"/>
    <s v="Standard Class"/>
    <s v="KB-16315"/>
    <s v="Karl Braun"/>
    <s v="Consumer"/>
    <s v="United States"/>
    <s v="Akron"/>
    <s v="Ohio"/>
    <n v="44312"/>
    <s v="East"/>
    <s v="TEC-PH-10002834"/>
    <s v="Technology"/>
    <s v="Phones"/>
    <s v="Google Nexus 5"/>
    <n v="323.98199999999997"/>
    <n v="3"/>
    <n v="0.4"/>
    <n v="-80.995500000000021"/>
  </r>
  <r>
    <n v="4324"/>
    <s v="US-2012-147662"/>
    <x v="1"/>
    <x v="966"/>
    <d v="2012-02-19T00:00:00"/>
    <s v="Standard Class"/>
    <s v="KB-16315"/>
    <s v="Karl Braun"/>
    <s v="Consumer"/>
    <s v="United States"/>
    <s v="Akron"/>
    <s v="Ohio"/>
    <n v="44312"/>
    <s v="East"/>
    <s v="OFF-BI-10002160"/>
    <s v="Office Supplies"/>
    <s v="Binders"/>
    <s v="Acco Hanging Data Binders"/>
    <n v="2.2860000000000005"/>
    <n v="2"/>
    <n v="0.7"/>
    <n v="-1.6763999999999997"/>
  </r>
  <r>
    <n v="4325"/>
    <s v="US-2012-147662"/>
    <x v="1"/>
    <x v="966"/>
    <d v="2012-02-19T00:00:00"/>
    <s v="Standard Class"/>
    <s v="KB-16315"/>
    <s v="Karl Braun"/>
    <s v="Consumer"/>
    <s v="United States"/>
    <s v="Akron"/>
    <s v="Ohio"/>
    <n v="44312"/>
    <s v="East"/>
    <s v="OFF-AR-10004999"/>
    <s v="Office Supplies"/>
    <s v="Art"/>
    <s v="Newell 315"/>
    <n v="14.352000000000002"/>
    <n v="3"/>
    <n v="0.2"/>
    <n v="0.8969999999999998"/>
  </r>
  <r>
    <n v="4326"/>
    <s v="US-2012-147662"/>
    <x v="1"/>
    <x v="966"/>
    <d v="2012-02-19T00:00:00"/>
    <s v="Standard Class"/>
    <s v="KB-16315"/>
    <s v="Karl Braun"/>
    <s v="Consumer"/>
    <s v="United States"/>
    <s v="Akron"/>
    <s v="Ohio"/>
    <n v="44312"/>
    <s v="East"/>
    <s v="TEC-AC-10003280"/>
    <s v="Technology"/>
    <s v="Accessories"/>
    <s v="Belkin F8E887 USB Wired Ergonomic Keyboard"/>
    <n v="71.975999999999999"/>
    <n v="3"/>
    <n v="0.2"/>
    <n v="0.89969999999999573"/>
  </r>
  <r>
    <n v="4327"/>
    <s v="CA-2013-153346"/>
    <x v="0"/>
    <x v="967"/>
    <d v="2013-01-27T00:00:00"/>
    <s v="First Class"/>
    <s v="TB-21355"/>
    <s v="Todd Boyes"/>
    <s v="Corporate"/>
    <s v="United States"/>
    <s v="Plainfield"/>
    <s v="New Jersey"/>
    <n v="7060"/>
    <s v="East"/>
    <s v="OFF-AR-10000315"/>
    <s v="Office Supplies"/>
    <s v="Art"/>
    <s v="Dixon Ticonderoga Maple Cedar Pencil, #2"/>
    <n v="9.2099999999999991"/>
    <n v="3"/>
    <n v="0"/>
    <n v="2.3025000000000002"/>
  </r>
  <r>
    <n v="4328"/>
    <s v="CA-2013-153346"/>
    <x v="0"/>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4-118360"/>
    <x v="3"/>
    <x v="719"/>
    <d v="2014-04-08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4-149853"/>
    <x v="3"/>
    <x v="621"/>
    <d v="2014-10-10T00:00:00"/>
    <s v="Standard Class"/>
    <s v="PO-18850"/>
    <s v="Patrick O'Brill"/>
    <s v="Consumer"/>
    <s v="United States"/>
    <s v="Hialeah"/>
    <s v="Florida"/>
    <n v="33012"/>
    <s v="South"/>
    <s v="OFF-PA-10000556"/>
    <s v="Office Supplies"/>
    <s v="Paper"/>
    <s v="Xerox 208"/>
    <n v="15.552000000000003"/>
    <n v="3"/>
    <n v="0.2"/>
    <n v="5.4432"/>
  </r>
  <r>
    <n v="4331"/>
    <s v="CA-2014-149853"/>
    <x v="3"/>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4-107909"/>
    <x v="3"/>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4-107909"/>
    <x v="3"/>
    <x v="853"/>
    <d v="2014-09-07T00:00:00"/>
    <s v="Standard Class"/>
    <s v="SS-20875"/>
    <s v="Sung Shariari"/>
    <s v="Consumer"/>
    <s v="United States"/>
    <s v="Redmond"/>
    <s v="Washington"/>
    <n v="98052"/>
    <s v="West"/>
    <s v="OFF-BI-10003476"/>
    <s v="Office Supplies"/>
    <s v="Binders"/>
    <s v="Avery Metallic Poly Binders"/>
    <n v="22.92"/>
    <n v="5"/>
    <n v="0.2"/>
    <n v="8.0219999999999985"/>
  </r>
  <r>
    <n v="4334"/>
    <s v="CA-2012-112375"/>
    <x v="1"/>
    <x v="379"/>
    <d v="2012-12-27T00:00:00"/>
    <s v="Standard Class"/>
    <s v="RD-19720"/>
    <s v="Roger Demir"/>
    <s v="Consumer"/>
    <s v="United States"/>
    <s v="Daytona Beach"/>
    <s v="Florida"/>
    <n v="32114"/>
    <s v="South"/>
    <s v="TEC-AC-10003237"/>
    <s v="Technology"/>
    <s v="Accessories"/>
    <s v="Memorex Micro Travel Drive 4 GB"/>
    <n v="50.88"/>
    <n v="6"/>
    <n v="0.2"/>
    <n v="14.628000000000005"/>
  </r>
  <r>
    <n v="4335"/>
    <s v="CA-2012-112375"/>
    <x v="1"/>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2-154795"/>
    <x v="1"/>
    <x v="139"/>
    <d v="2012-12-24T00:00:00"/>
    <s v="Standard Class"/>
    <s v="GZ-14470"/>
    <s v="Gary Zandusky"/>
    <s v="Consumer"/>
    <s v="United States"/>
    <s v="Bullhead City"/>
    <s v="Arizona"/>
    <n v="86442"/>
    <s v="West"/>
    <s v="OFF-EN-10003068"/>
    <s v="Office Supplies"/>
    <s v="Envelopes"/>
    <s v="#6 3/4 Gummed Flap White Envelopes"/>
    <n v="7.9200000000000008"/>
    <n v="1"/>
    <n v="0.2"/>
    <n v="2.7719999999999994"/>
  </r>
  <r>
    <n v="4337"/>
    <s v="CA-2012-154795"/>
    <x v="1"/>
    <x v="139"/>
    <d v="2012-12-24T00:00:00"/>
    <s v="Standard Class"/>
    <s v="GZ-14470"/>
    <s v="Gary Zandusky"/>
    <s v="Consumer"/>
    <s v="United States"/>
    <s v="Bullhead City"/>
    <s v="Arizona"/>
    <n v="86442"/>
    <s v="West"/>
    <s v="FUR-FU-10002088"/>
    <s v="Furniture"/>
    <s v="Furnishings"/>
    <s v="Nu-Dell Float Frame 11 x 14 1/2"/>
    <n v="14.368000000000002"/>
    <n v="2"/>
    <n v="0.2"/>
    <n v="3.9512"/>
  </r>
  <r>
    <n v="4338"/>
    <s v="CA-2012-125234"/>
    <x v="1"/>
    <x v="154"/>
    <d v="2012-12-01T00:00:00"/>
    <s v="Standard Class"/>
    <s v="SN-20710"/>
    <s v="Steve Nguyen"/>
    <s v="Home Office"/>
    <s v="United States"/>
    <s v="Los Angeles"/>
    <s v="California"/>
    <n v="90049"/>
    <s v="West"/>
    <s v="TEC-AC-10000158"/>
    <s v="Technology"/>
    <s v="Accessories"/>
    <s v="Sony 64GB Class 10 Micro SDHC R40 Memory Card"/>
    <n v="107.97"/>
    <n v="3"/>
    <n v="0"/>
    <n v="22.6737"/>
  </r>
  <r>
    <n v="4339"/>
    <s v="CA-2012-125234"/>
    <x v="1"/>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4-133501"/>
    <x v="3"/>
    <x v="151"/>
    <d v="2014-09-02T00:00:00"/>
    <s v="Standard Class"/>
    <s v="DK-12895"/>
    <s v="Dana Kaydos"/>
    <s v="Consumer"/>
    <s v="United States"/>
    <s v="Franklin"/>
    <s v="Tennessee"/>
    <n v="37064"/>
    <s v="South"/>
    <s v="OFF-PA-10004888"/>
    <s v="Office Supplies"/>
    <s v="Paper"/>
    <s v="Xerox 217"/>
    <n v="5.1840000000000011"/>
    <n v="1"/>
    <n v="0.2"/>
    <n v="1.8144"/>
  </r>
  <r>
    <n v="4341"/>
    <s v="US-2011-129609"/>
    <x v="2"/>
    <x v="579"/>
    <d v="2011-03-22T00:00:00"/>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4-130309"/>
    <x v="3"/>
    <x v="94"/>
    <d v="2014-12-22T00:00:00"/>
    <s v="Standard Class"/>
    <s v="GB-14575"/>
    <s v="Giulietta Baptist"/>
    <s v="Consumer"/>
    <s v="United States"/>
    <s v="Arlington"/>
    <s v="Virginia"/>
    <n v="22204"/>
    <s v="South"/>
    <s v="OFF-ST-10003208"/>
    <s v="Office Supplies"/>
    <s v="Storage"/>
    <s v="Adjustable Depth Letter/Legal Cart"/>
    <n v="544.38"/>
    <n v="3"/>
    <n v="0"/>
    <n v="157.87019999999993"/>
  </r>
  <r>
    <n v="4343"/>
    <s v="CA-2014-105410"/>
    <x v="3"/>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4-105410"/>
    <x v="3"/>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4-105410"/>
    <x v="3"/>
    <x v="498"/>
    <d v="2014-03-23T00:00:00"/>
    <s v="First Class"/>
    <s v="ND-18370"/>
    <s v="Natalie DeCherney"/>
    <s v="Consumer"/>
    <s v="United States"/>
    <s v="San Francisco"/>
    <s v="California"/>
    <n v="94110"/>
    <s v="West"/>
    <s v="TEC-AC-10001552"/>
    <s v="Technology"/>
    <s v="Accessories"/>
    <s v="Logitech K350 2.4Ghz Wireless Keyboard"/>
    <n v="99.54"/>
    <n v="2"/>
    <n v="0"/>
    <n v="10.949399999999997"/>
  </r>
  <r>
    <n v="4346"/>
    <s v="CA-2014-105410"/>
    <x v="3"/>
    <x v="498"/>
    <d v="2014-03-23T00:00:00"/>
    <s v="First Class"/>
    <s v="ND-18370"/>
    <s v="Natalie DeCherney"/>
    <s v="Consumer"/>
    <s v="United States"/>
    <s v="San Francisco"/>
    <s v="California"/>
    <n v="94110"/>
    <s v="West"/>
    <s v="TEC-AC-10002926"/>
    <s v="Technology"/>
    <s v="Accessories"/>
    <s v="Logitech Wireless Marathon Mouse M705"/>
    <n v="199.96"/>
    <n v="4"/>
    <n v="0"/>
    <n v="85.982800000000012"/>
  </r>
  <r>
    <n v="4347"/>
    <s v="CA-2013-120355"/>
    <x v="0"/>
    <x v="31"/>
    <d v="2013-09-26T00:00:00"/>
    <s v="Standard Class"/>
    <s v="MM-17260"/>
    <s v="Magdelene Morse"/>
    <s v="Consumer"/>
    <s v="United States"/>
    <s v="New Rochelle"/>
    <s v="New York"/>
    <n v="10801"/>
    <s v="East"/>
    <s v="FUR-CH-10001394"/>
    <s v="Furniture"/>
    <s v="Chairs"/>
    <s v="Global Leather Executive Chair"/>
    <n v="631.78200000000004"/>
    <n v="2"/>
    <n v="0.1"/>
    <n v="140.39599999999993"/>
  </r>
  <r>
    <n v="4348"/>
    <s v="CA-2013-120355"/>
    <x v="0"/>
    <x v="31"/>
    <d v="2013-09-26T00:00:00"/>
    <s v="Standard Class"/>
    <s v="MM-17260"/>
    <s v="Magdelene Morse"/>
    <s v="Consumer"/>
    <s v="United States"/>
    <s v="New Rochelle"/>
    <s v="New York"/>
    <n v="10801"/>
    <s v="East"/>
    <s v="FUR-FU-10004053"/>
    <s v="Furniture"/>
    <s v="Furnishings"/>
    <s v="DAX Two-Tone Silver Metal Document Frame"/>
    <n v="60.72"/>
    <n v="3"/>
    <n v="0"/>
    <n v="26.1096"/>
  </r>
  <r>
    <n v="4349"/>
    <s v="CA-2014-169894"/>
    <x v="3"/>
    <x v="221"/>
    <d v="2014-11-30T00:00:00"/>
    <s v="Second Class"/>
    <s v="MV-17485"/>
    <s v="Mark Van Huff"/>
    <s v="Consumer"/>
    <s v="United States"/>
    <s v="Mesa"/>
    <s v="Arizona"/>
    <n v="85204"/>
    <s v="West"/>
    <s v="OFF-BI-10004230"/>
    <s v="Office Supplies"/>
    <s v="Binders"/>
    <s v="GBC Recycled Grain Textured Covers"/>
    <n v="20.724000000000004"/>
    <n v="2"/>
    <n v="0.7"/>
    <n v="-15.197599999999994"/>
  </r>
  <r>
    <n v="4350"/>
    <s v="CA-2014-169894"/>
    <x v="3"/>
    <x v="22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4-100482"/>
    <x v="3"/>
    <x v="645"/>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2"/>
    <s v="US-2014-100482"/>
    <x v="3"/>
    <x v="645"/>
    <d v="2014-04-16T00:00:00"/>
    <s v="Standard Class"/>
    <s v="JL-15130"/>
    <s v="Jack Lebron"/>
    <s v="Consumer"/>
    <s v="United States"/>
    <s v="Lancaster"/>
    <s v="Ohio"/>
    <n v="43130"/>
    <s v="East"/>
    <s v="TEC-AC-10003441"/>
    <s v="Technology"/>
    <s v="Accessories"/>
    <s v="Kingston Digital DataTraveler 32GB USB 2.0"/>
    <n v="27.12"/>
    <n v="2"/>
    <n v="0.2"/>
    <n v="-4.7460000000000013"/>
  </r>
  <r>
    <n v="4353"/>
    <s v="CA-2014-107748"/>
    <x v="3"/>
    <x v="389"/>
    <d v="2014-12-13T00:00:00"/>
    <s v="Second Class"/>
    <s v="AG-10330"/>
    <s v="Alex Grayson"/>
    <s v="Consumer"/>
    <s v="United States"/>
    <s v="Stockton"/>
    <s v="California"/>
    <n v="95207"/>
    <s v="West"/>
    <s v="TEC-PH-10003215"/>
    <s v="Technology"/>
    <s v="Phones"/>
    <s v="Jackery Bar Premium Fast-charging Portable Charger"/>
    <n v="95.84"/>
    <n v="4"/>
    <n v="0.2"/>
    <n v="34.741999999999997"/>
  </r>
  <r>
    <n v="4354"/>
    <s v="CA-2014-107748"/>
    <x v="3"/>
    <x v="389"/>
    <d v="2014-12-13T00:00:00"/>
    <s v="Second Class"/>
    <s v="AG-10330"/>
    <s v="Alex Grayson"/>
    <s v="Consumer"/>
    <s v="United States"/>
    <s v="Stockton"/>
    <s v="California"/>
    <n v="95207"/>
    <s v="West"/>
    <s v="OFF-PA-10002005"/>
    <s v="Office Supplies"/>
    <s v="Paper"/>
    <s v="Xerox 225"/>
    <n v="12.96"/>
    <n v="2"/>
    <n v="0"/>
    <n v="6.2208000000000006"/>
  </r>
  <r>
    <n v="4355"/>
    <s v="CA-2014-153654"/>
    <x v="3"/>
    <x v="221"/>
    <d v="2014-11-27T00:00:00"/>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2-155600"/>
    <x v="1"/>
    <x v="784"/>
    <d v="2012-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2-155600"/>
    <x v="1"/>
    <x v="784"/>
    <d v="2012-12-07T00:00:00"/>
    <s v="Second Class"/>
    <s v="RO-19780"/>
    <s v="Rose O'Brian"/>
    <s v="Consumer"/>
    <s v="United States"/>
    <s v="Clarksville"/>
    <s v="Tennessee"/>
    <n v="37042"/>
    <s v="South"/>
    <s v="OFF-AR-10003752"/>
    <s v="Office Supplies"/>
    <s v="Art"/>
    <s v="Deluxe Chalkboard Eraser Cleaner"/>
    <n v="36.96"/>
    <n v="4"/>
    <n v="0.2"/>
    <n v="12.011999999999999"/>
  </r>
  <r>
    <n v="4358"/>
    <s v="CA-2014-162565"/>
    <x v="3"/>
    <x v="157"/>
    <d v="2014-12-12T00:00:00"/>
    <s v="Same Day"/>
    <s v="RR-19315"/>
    <s v="Ralph Ritter"/>
    <s v="Consumer"/>
    <s v="United States"/>
    <s v="Aurora"/>
    <s v="Illinois"/>
    <n v="60505"/>
    <s v="Central"/>
    <s v="OFF-PA-10001937"/>
    <s v="Office Supplies"/>
    <s v="Paper"/>
    <s v="Xerox 21"/>
    <n v="10.368000000000002"/>
    <n v="2"/>
    <n v="0.2"/>
    <n v="3.6288"/>
  </r>
  <r>
    <n v="4359"/>
    <s v="CA-2014-162565"/>
    <x v="3"/>
    <x v="157"/>
    <d v="2014-12-12T00:00:00"/>
    <s v="Same Day"/>
    <s v="RR-19315"/>
    <s v="Ralph Ritter"/>
    <s v="Consumer"/>
    <s v="United States"/>
    <s v="Aurora"/>
    <s v="Illinois"/>
    <n v="60505"/>
    <s v="Central"/>
    <s v="FUR-FU-10004306"/>
    <s v="Furniture"/>
    <s v="Furnishings"/>
    <s v="Electrix Halogen Magnifier Lamp"/>
    <n v="77.720000000000013"/>
    <n v="1"/>
    <n v="0.6"/>
    <n v="-66.061999999999998"/>
  </r>
  <r>
    <n v="4360"/>
    <s v="CA-2014-162565"/>
    <x v="3"/>
    <x v="157"/>
    <d v="2014-12-12T00:00:00"/>
    <s v="Same Day"/>
    <s v="RR-19315"/>
    <s v="Ralph Ritter"/>
    <s v="Consumer"/>
    <s v="United States"/>
    <s v="Aurora"/>
    <s v="Illinois"/>
    <n v="60505"/>
    <s v="Central"/>
    <s v="FUR-CH-10003973"/>
    <s v="Furniture"/>
    <s v="Chairs"/>
    <s v="GuestStacker Chair with Chrome Finish Legs"/>
    <n v="520.46399999999994"/>
    <n v="2"/>
    <n v="0.3"/>
    <n v="-14.870399999999961"/>
  </r>
  <r>
    <n v="4361"/>
    <s v="CA-2013-127642"/>
    <x v="0"/>
    <x v="206"/>
    <d v="2013-05-24T00:00:00"/>
    <s v="First Class"/>
    <s v="CP-12340"/>
    <s v="Christine Phan"/>
    <s v="Corporate"/>
    <s v="United States"/>
    <s v="Warwick"/>
    <s v="Rhode Island"/>
    <n v="2886"/>
    <s v="East"/>
    <s v="OFF-PA-10000565"/>
    <s v="Office Supplies"/>
    <s v="Paper"/>
    <s v="Staples"/>
    <n v="111.96"/>
    <n v="2"/>
    <n v="0"/>
    <n v="54.860399999999998"/>
  </r>
  <r>
    <n v="4362"/>
    <s v="US-2014-163195"/>
    <x v="3"/>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4-111332"/>
    <x v="3"/>
    <x v="968"/>
    <d v="2014-05-23T00:00:00"/>
    <s v="Second Class"/>
    <s v="NC-18340"/>
    <s v="Nat Carroll"/>
    <s v="Consumer"/>
    <s v="United States"/>
    <s v="Fargo"/>
    <s v="North Dakota"/>
    <n v="58103"/>
    <s v="Central"/>
    <s v="OFF-AR-10001374"/>
    <s v="Office Supplies"/>
    <s v="Art"/>
    <s v="BIC Brite Liner Highlighters, Chisel Tip"/>
    <n v="25.92"/>
    <n v="4"/>
    <n v="0"/>
    <n v="8.2943999999999996"/>
  </r>
  <r>
    <n v="4365"/>
    <s v="CA-2014-111332"/>
    <x v="3"/>
    <x v="968"/>
    <d v="2014-05-23T00:00:00"/>
    <s v="Second Class"/>
    <s v="NC-18340"/>
    <s v="Nat Carroll"/>
    <s v="Consumer"/>
    <s v="United States"/>
    <s v="Fargo"/>
    <s v="North Dakota"/>
    <n v="58103"/>
    <s v="Central"/>
    <s v="OFF-ST-10003816"/>
    <s v="Office Supplies"/>
    <s v="Storage"/>
    <s v="Fellowes High-Stak Drawer Files"/>
    <n v="704.76"/>
    <n v="4"/>
    <n v="0"/>
    <n v="162.09479999999996"/>
  </r>
  <r>
    <n v="4366"/>
    <s v="CA-2014-111332"/>
    <x v="3"/>
    <x v="968"/>
    <d v="2014-05-23T00:00:00"/>
    <s v="Second Class"/>
    <s v="NC-18340"/>
    <s v="Nat Carroll"/>
    <s v="Consumer"/>
    <s v="United States"/>
    <s v="Fargo"/>
    <s v="North Dakota"/>
    <n v="58103"/>
    <s v="Central"/>
    <s v="OFF-FA-10001843"/>
    <s v="Office Supplies"/>
    <s v="Fasteners"/>
    <s v="Staples"/>
    <n v="7.41"/>
    <n v="3"/>
    <n v="0"/>
    <n v="3.4827000000000004"/>
  </r>
  <r>
    <n v="4367"/>
    <s v="CA-2014-111332"/>
    <x v="3"/>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4-117044"/>
    <x v="3"/>
    <x v="220"/>
    <d v="2014-09-14T00:00:00"/>
    <s v="Second Class"/>
    <s v="HA-14920"/>
    <s v="Helen Andreada"/>
    <s v="Consumer"/>
    <s v="United States"/>
    <s v="Chicago"/>
    <s v="Illinois"/>
    <n v="60623"/>
    <s v="Central"/>
    <s v="OFF-FA-10000936"/>
    <s v="Office Supplies"/>
    <s v="Fasteners"/>
    <s v="Acco Hot Clips Clips to Go"/>
    <n v="10.528"/>
    <n v="4"/>
    <n v="0.2"/>
    <n v="3.2899999999999996"/>
  </r>
  <r>
    <n v="4369"/>
    <s v="CA-2014-117044"/>
    <x v="3"/>
    <x v="220"/>
    <d v="2014-09-14T00:00:00"/>
    <s v="Second Class"/>
    <s v="HA-14920"/>
    <s v="Helen Andreada"/>
    <s v="Consumer"/>
    <s v="United States"/>
    <s v="Chicago"/>
    <s v="Illinois"/>
    <n v="60623"/>
    <s v="Central"/>
    <s v="OFF-PA-10003657"/>
    <s v="Office Supplies"/>
    <s v="Paper"/>
    <s v="Xerox 1927"/>
    <n v="20.544000000000004"/>
    <n v="6"/>
    <n v="0.2"/>
    <n v="6.4199999999999964"/>
  </r>
  <r>
    <n v="4370"/>
    <s v="US-2013-165078"/>
    <x v="0"/>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3-165078"/>
    <x v="0"/>
    <x v="732"/>
    <d v="2013-11-11T00:00:00"/>
    <s v="Standard Class"/>
    <s v="MA-17995"/>
    <s v="Michelle Arnett"/>
    <s v="Home Office"/>
    <s v="United States"/>
    <s v="Lawrence"/>
    <s v="Indiana"/>
    <n v="46226"/>
    <s v="Central"/>
    <s v="OFF-AR-10002987"/>
    <s v="Office Supplies"/>
    <s v="Art"/>
    <s v="Prismacolor Color Pencil Set"/>
    <n v="39.68"/>
    <n v="2"/>
    <n v="0"/>
    <n v="16.268800000000002"/>
  </r>
  <r>
    <n v="4372"/>
    <s v="US-2013-165078"/>
    <x v="0"/>
    <x v="732"/>
    <d v="2013-11-11T00:00:00"/>
    <s v="Standard Class"/>
    <s v="MA-17995"/>
    <s v="Michelle Arnett"/>
    <s v="Home Office"/>
    <s v="United States"/>
    <s v="Lawrence"/>
    <s v="Indiana"/>
    <n v="46226"/>
    <s v="Central"/>
    <s v="OFF-LA-10000414"/>
    <s v="Office Supplies"/>
    <s v="Labels"/>
    <s v="Avery 503"/>
    <n v="51.75"/>
    <n v="5"/>
    <n v="0"/>
    <n v="24.84"/>
  </r>
  <r>
    <n v="4373"/>
    <s v="US-2014-169320"/>
    <x v="3"/>
    <x v="283"/>
    <d v="2014-07-26T00:00:00"/>
    <s v="Second Class"/>
    <s v="LH-16900"/>
    <s v="Lena Hernandez"/>
    <s v="Consumer"/>
    <s v="United States"/>
    <s v="Elkhart"/>
    <s v="Indiana"/>
    <n v="46514"/>
    <s v="Central"/>
    <s v="OFF-AR-10003602"/>
    <s v="Office Supplies"/>
    <s v="Art"/>
    <s v="Quartet Omega Colored Chalk, 12/Pack"/>
    <n v="11.68"/>
    <n v="2"/>
    <n v="0"/>
    <n v="5.4895999999999994"/>
  </r>
  <r>
    <n v="4374"/>
    <s v="US-2014-169320"/>
    <x v="3"/>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3-158575"/>
    <x v="0"/>
    <x v="741"/>
    <d v="2013-11-25T00:00:00"/>
    <s v="Standard Class"/>
    <s v="SB-20290"/>
    <s v="Sean Braxton"/>
    <s v="Corporate"/>
    <s v="United States"/>
    <s v="Kent"/>
    <s v="Ohio"/>
    <n v="44240"/>
    <s v="East"/>
    <s v="OFF-AP-10002998"/>
    <s v="Office Supplies"/>
    <s v="Appliances"/>
    <s v="Holmes 99% HEPA Air Purifier"/>
    <n v="103.96799999999999"/>
    <n v="6"/>
    <n v="0.2"/>
    <n v="16.894799999999996"/>
  </r>
  <r>
    <n v="4376"/>
    <s v="CA-2011-166954"/>
    <x v="2"/>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1-166954"/>
    <x v="2"/>
    <x v="573"/>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1-166954"/>
    <x v="2"/>
    <x v="573"/>
    <d v="2011-04-30T00:00:00"/>
    <s v="Standard Class"/>
    <s v="BT-11305"/>
    <s v="Beth Thompson"/>
    <s v="Home Office"/>
    <s v="United States"/>
    <s v="San Gabriel"/>
    <s v="California"/>
    <n v="91776"/>
    <s v="West"/>
    <s v="FUR-CH-10003973"/>
    <s v="Furniture"/>
    <s v="Chairs"/>
    <s v="GuestStacker Chair with Chrome Finish Legs"/>
    <n v="1487.04"/>
    <n v="5"/>
    <n v="0.2"/>
    <n v="148.70400000000006"/>
  </r>
  <r>
    <n v="4379"/>
    <s v="CA-2012-140830"/>
    <x v="1"/>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2-140830"/>
    <x v="1"/>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2-152891"/>
    <x v="1"/>
    <x v="969"/>
    <d v="2012-10-30T00:00:00"/>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2-152891"/>
    <x v="1"/>
    <x v="969"/>
    <d v="2012-10-30T00:00:00"/>
    <s v="Standard Class"/>
    <s v="TB-21625"/>
    <s v="Trudy Brown"/>
    <s v="Consumer"/>
    <s v="United States"/>
    <s v="San Francisco"/>
    <s v="California"/>
    <n v="94110"/>
    <s v="West"/>
    <s v="FUR-TA-10001857"/>
    <s v="Furniture"/>
    <s v="Tables"/>
    <s v="Balt Solid Wood Rectangular Table"/>
    <n v="253.17599999999999"/>
    <n v="3"/>
    <n v="0.2"/>
    <n v="-31.64700000000002"/>
  </r>
  <r>
    <n v="4383"/>
    <s v="US-2012-122784"/>
    <x v="1"/>
    <x v="603"/>
    <d v="2012-07-27T00:00:00"/>
    <s v="Standard Class"/>
    <s v="RA-19915"/>
    <s v="Russell Applegate"/>
    <s v="Consumer"/>
    <s v="United States"/>
    <s v="Highland Park"/>
    <s v="Illinois"/>
    <n v="60035"/>
    <s v="Central"/>
    <s v="OFF-BI-10000546"/>
    <s v="Office Supplies"/>
    <s v="Binders"/>
    <s v="Avery Durable Binders"/>
    <n v="2.879999999999999"/>
    <n v="5"/>
    <n v="0.8"/>
    <n v="-4.4639999999999995"/>
  </r>
  <r>
    <n v="4384"/>
    <s v="US-2012-122784"/>
    <x v="1"/>
    <x v="603"/>
    <d v="2012-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2-122784"/>
    <x v="1"/>
    <x v="603"/>
    <d v="2012-07-27T00:00:00"/>
    <s v="Standard Class"/>
    <s v="RA-19915"/>
    <s v="Russell Applegate"/>
    <s v="Consumer"/>
    <s v="United States"/>
    <s v="Highland Park"/>
    <s v="Illinois"/>
    <n v="60035"/>
    <s v="Central"/>
    <s v="TEC-PH-10001557"/>
    <s v="Technology"/>
    <s v="Phones"/>
    <s v="Pyle PMP37LED"/>
    <n v="153.584"/>
    <n v="2"/>
    <n v="0.2"/>
    <n v="13.438599999999994"/>
  </r>
  <r>
    <n v="4386"/>
    <s v="US-2012-122784"/>
    <x v="1"/>
    <x v="603"/>
    <d v="2012-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3-156811"/>
    <x v="0"/>
    <x v="189"/>
    <d v="2013-11-03T00:00:00"/>
    <s v="Standard Class"/>
    <s v="BP-11095"/>
    <s v="Bart Pistole"/>
    <s v="Corporate"/>
    <s v="United States"/>
    <s v="San Francisco"/>
    <s v="California"/>
    <n v="94122"/>
    <s v="West"/>
    <s v="OFF-AP-10001366"/>
    <s v="Office Supplies"/>
    <s v="Appliances"/>
    <s v="Staples"/>
    <n v="43.92"/>
    <n v="4"/>
    <n v="0"/>
    <n v="11.858400000000003"/>
  </r>
  <r>
    <n v="4388"/>
    <s v="CA-2013-156811"/>
    <x v="0"/>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4-111556"/>
    <x v="3"/>
    <x v="225"/>
    <d v="2014-11-23T00:00:00"/>
    <s v="First Class"/>
    <s v="CD-11920"/>
    <s v="Carlos Daly"/>
    <s v="Consumer"/>
    <s v="United States"/>
    <s v="New York City"/>
    <s v="New York"/>
    <n v="10035"/>
    <s v="East"/>
    <s v="OFF-PA-10003651"/>
    <s v="Office Supplies"/>
    <s v="Paper"/>
    <s v="Xerox 1968"/>
    <n v="46.76"/>
    <n v="7"/>
    <n v="0"/>
    <n v="22.444800000000001"/>
  </r>
  <r>
    <n v="4390"/>
    <s v="CA-2014-111556"/>
    <x v="3"/>
    <x v="225"/>
    <d v="2014-11-23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4-111556"/>
    <x v="3"/>
    <x v="225"/>
    <d v="2014-11-23T00:00:00"/>
    <s v="First Class"/>
    <s v="CD-11920"/>
    <s v="Carlos Daly"/>
    <s v="Consumer"/>
    <s v="United States"/>
    <s v="New York City"/>
    <s v="New York"/>
    <n v="10035"/>
    <s v="East"/>
    <s v="TEC-PH-10001459"/>
    <s v="Technology"/>
    <s v="Phones"/>
    <s v="Samsung Galaxy Mega 6.3"/>
    <n v="1259.97"/>
    <n v="3"/>
    <n v="0"/>
    <n v="327.59220000000005"/>
  </r>
  <r>
    <n v="4392"/>
    <s v="CA-2014-111556"/>
    <x v="3"/>
    <x v="225"/>
    <d v="2014-11-23T00:00:00"/>
    <s v="First Class"/>
    <s v="CD-11920"/>
    <s v="Carlos Daly"/>
    <s v="Consumer"/>
    <s v="United States"/>
    <s v="New York City"/>
    <s v="New York"/>
    <n v="10035"/>
    <s v="East"/>
    <s v="OFF-AR-10004602"/>
    <s v="Office Supplies"/>
    <s v="Art"/>
    <s v="Boston KS Multi-Size Manual Pencil Sharpener"/>
    <n v="68.97"/>
    <n v="3"/>
    <n v="0"/>
    <n v="19.311600000000002"/>
  </r>
  <r>
    <n v="4393"/>
    <s v="CA-2013-108868"/>
    <x v="0"/>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3-108868"/>
    <x v="0"/>
    <x v="162"/>
    <d v="2013-09-13T00:00:00"/>
    <s v="Standard Class"/>
    <s v="KB-16585"/>
    <s v="Ken Black"/>
    <s v="Corporate"/>
    <s v="United States"/>
    <s v="Dallas"/>
    <s v="Texas"/>
    <n v="75081"/>
    <s v="Central"/>
    <s v="TEC-PH-10000923"/>
    <s v="Technology"/>
    <s v="Phones"/>
    <s v="Belkin SportFit Armband For iPhone 5s/5c, Fuchsia"/>
    <n v="59.960000000000008"/>
    <n v="5"/>
    <n v="0.2"/>
    <n v="21.735500000000002"/>
  </r>
  <r>
    <n v="4395"/>
    <s v="CA-2011-142965"/>
    <x v="2"/>
    <x v="836"/>
    <d v="2011-07-20T00:00:00"/>
    <s v="Same Day"/>
    <s v="SW-20245"/>
    <s v="Scot Wooten"/>
    <s v="Consumer"/>
    <s v="United States"/>
    <s v="Springfield"/>
    <s v="Ohio"/>
    <n v="45503"/>
    <s v="East"/>
    <s v="OFF-ST-10002583"/>
    <s v="Office Supplies"/>
    <s v="Storage"/>
    <s v="Fellowes Neat Ideas Storage Cubes"/>
    <n v="25.983999999999998"/>
    <n v="1"/>
    <n v="0.2"/>
    <n v="-5.1968000000000005"/>
  </r>
  <r>
    <n v="4396"/>
    <s v="CA-2011-142965"/>
    <x v="2"/>
    <x v="836"/>
    <d v="2011-07-20T00:00:00"/>
    <s v="Same Day"/>
    <s v="SW-20245"/>
    <s v="Scot Wooten"/>
    <s v="Consumer"/>
    <s v="United States"/>
    <s v="Springfield"/>
    <s v="Ohio"/>
    <n v="45503"/>
    <s v="East"/>
    <s v="OFF-BI-10000977"/>
    <s v="Office Supplies"/>
    <s v="Binders"/>
    <s v="Ibico Plastic Spiral Binding Combs"/>
    <n v="27.360000000000003"/>
    <n v="3"/>
    <n v="0.7"/>
    <n v="-21.887999999999991"/>
  </r>
  <r>
    <n v="4397"/>
    <s v="CA-2013-148740"/>
    <x v="0"/>
    <x v="625"/>
    <d v="2013-11-20T00:00:00"/>
    <s v="Standard Class"/>
    <s v="AH-10690"/>
    <s v="Anna Häberlin"/>
    <s v="Corporate"/>
    <s v="United States"/>
    <s v="San Diego"/>
    <s v="California"/>
    <n v="92024"/>
    <s v="West"/>
    <s v="TEC-PH-10002549"/>
    <s v="Technology"/>
    <s v="Phones"/>
    <s v="Polycom SoundPoint IP 450 VoIP phone"/>
    <n v="361.37600000000003"/>
    <n v="2"/>
    <n v="0.2"/>
    <n v="27.103200000000001"/>
  </r>
  <r>
    <n v="4398"/>
    <s v="US-2011-138758"/>
    <x v="2"/>
    <x v="970"/>
    <d v="2011-07-11T00:00:00"/>
    <s v="Standard Class"/>
    <s v="JL-15835"/>
    <s v="John Lee"/>
    <s v="Consumer"/>
    <s v="United States"/>
    <s v="Philadelphia"/>
    <s v="Pennsylvania"/>
    <n v="19120"/>
    <s v="East"/>
    <s v="FUR-CH-10002880"/>
    <s v="Furniture"/>
    <s v="Chairs"/>
    <s v="Global High-Back Leather Tilter, Burgundy"/>
    <n v="172.18599999999998"/>
    <n v="2"/>
    <n v="0.3"/>
    <n v="-46.736200000000011"/>
  </r>
  <r>
    <n v="4399"/>
    <s v="US-2011-138758"/>
    <x v="2"/>
    <x v="970"/>
    <d v="2011-07-11T00:00:00"/>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3-131737"/>
    <x v="0"/>
    <x v="716"/>
    <d v="2013-03-18T00:00:00"/>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3-131737"/>
    <x v="0"/>
    <x v="716"/>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3-131737"/>
    <x v="0"/>
    <x v="716"/>
    <d v="2013-03-18T00:00:00"/>
    <s v="Same Day"/>
    <s v="GZ-14470"/>
    <s v="Gary Zandusky"/>
    <s v="Consumer"/>
    <s v="United States"/>
    <s v="Columbia"/>
    <s v="Maryland"/>
    <n v="21044"/>
    <s v="East"/>
    <s v="FUR-FU-10004306"/>
    <s v="Furniture"/>
    <s v="Furnishings"/>
    <s v="Electrix Halogen Magnifier Lamp"/>
    <n v="971.5"/>
    <n v="5"/>
    <n v="0"/>
    <n v="252.59"/>
  </r>
  <r>
    <n v="4403"/>
    <s v="CA-2013-114538"/>
    <x v="0"/>
    <x v="482"/>
    <d v="2013-12-28T00:00:00"/>
    <s v="First Class"/>
    <s v="RC-19825"/>
    <s v="Roy Collins"/>
    <s v="Consumer"/>
    <s v="United States"/>
    <s v="Colorado Springs"/>
    <s v="Colorado"/>
    <n v="80906"/>
    <s v="West"/>
    <s v="OFF-AR-10002445"/>
    <s v="Office Supplies"/>
    <s v="Art"/>
    <s v="SANFORD Major Accent Highlighters"/>
    <n v="11.328000000000001"/>
    <n v="2"/>
    <n v="0.2"/>
    <n v="2.5488000000000004"/>
  </r>
  <r>
    <n v="4404"/>
    <s v="CA-2011-127936"/>
    <x v="2"/>
    <x v="814"/>
    <d v="2011-09-04T00:00:00"/>
    <s v="First Class"/>
    <s v="CL-12565"/>
    <s v="Clay Ludtke"/>
    <s v="Consumer"/>
    <s v="United States"/>
    <s v="New York City"/>
    <s v="New York"/>
    <n v="10009"/>
    <s v="East"/>
    <s v="OFF-AR-10002445"/>
    <s v="Office Supplies"/>
    <s v="Art"/>
    <s v="SANFORD Major Accent Highlighters"/>
    <n v="21.240000000000002"/>
    <n v="3"/>
    <n v="0"/>
    <n v="8.071200000000001"/>
  </r>
  <r>
    <n v="4405"/>
    <s v="CA-2012-164336"/>
    <x v="1"/>
    <x v="761"/>
    <d v="2012-07-10T00:00:00"/>
    <s v="Standard Class"/>
    <s v="MW-18220"/>
    <s v="Mitch Webber"/>
    <s v="Consumer"/>
    <s v="United States"/>
    <s v="Philadelphia"/>
    <s v="Pennsylvania"/>
    <n v="19140"/>
    <s v="East"/>
    <s v="TEC-AC-10002345"/>
    <s v="Technology"/>
    <s v="Accessories"/>
    <s v="HP Standard 104 key PS/2 Keyboard"/>
    <n v="34.800000000000004"/>
    <n v="3"/>
    <n v="0.2"/>
    <n v="2.1749999999999989"/>
  </r>
  <r>
    <n v="4406"/>
    <s v="CA-2012-164336"/>
    <x v="1"/>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3-100041"/>
    <x v="0"/>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3-100041"/>
    <x v="0"/>
    <x v="73"/>
    <d v="2013-11-26T00:00:00"/>
    <s v="Standard Class"/>
    <s v="BF-10975"/>
    <s v="Barbara Fisher"/>
    <s v="Corporate"/>
    <s v="United States"/>
    <s v="Columbus"/>
    <s v="Indiana"/>
    <n v="47201"/>
    <s v="Central"/>
    <s v="OFF-PA-10000418"/>
    <s v="Office Supplies"/>
    <s v="Paper"/>
    <s v="Xerox 189"/>
    <n v="314.54999999999995"/>
    <n v="3"/>
    <n v="0"/>
    <n v="150.98399999999998"/>
  </r>
  <r>
    <n v="4409"/>
    <s v="CA-2013-100041"/>
    <x v="0"/>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1-154879"/>
    <x v="2"/>
    <x v="457"/>
    <d v="2011-05-11T00:00:00"/>
    <s v="Standard Class"/>
    <s v="SN-20710"/>
    <s v="Steve Nguyen"/>
    <s v="Home Office"/>
    <s v="United States"/>
    <s v="Los Angeles"/>
    <s v="California"/>
    <n v="90004"/>
    <s v="West"/>
    <s v="OFF-LA-10004425"/>
    <s v="Office Supplies"/>
    <s v="Labels"/>
    <s v="Staples"/>
    <n v="5.78"/>
    <n v="2"/>
    <n v="0"/>
    <n v="2.7166000000000001"/>
  </r>
  <r>
    <n v="4411"/>
    <s v="US-2011-154879"/>
    <x v="2"/>
    <x v="457"/>
    <d v="2011-05-11T00:00:00"/>
    <s v="Standard Class"/>
    <s v="SN-20710"/>
    <s v="Steve Nguyen"/>
    <s v="Home Office"/>
    <s v="United States"/>
    <s v="Los Angeles"/>
    <s v="California"/>
    <n v="90004"/>
    <s v="West"/>
    <s v="OFF-AR-10001897"/>
    <s v="Office Supplies"/>
    <s v="Art"/>
    <s v="Model L Table or Wall-Mount Pencil Sharpener"/>
    <n v="107.94"/>
    <n v="6"/>
    <n v="0"/>
    <n v="30.223200000000002"/>
  </r>
  <r>
    <n v="4412"/>
    <s v="CA-2011-130624"/>
    <x v="2"/>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1-130624"/>
    <x v="2"/>
    <x v="261"/>
    <d v="2011-06-24T00:00:00"/>
    <s v="First Class"/>
    <s v="TB-21280"/>
    <s v="Toby Braunhardt"/>
    <s v="Consumer"/>
    <s v="United States"/>
    <s v="New York City"/>
    <s v="New York"/>
    <n v="10024"/>
    <s v="East"/>
    <s v="TEC-PH-10003963"/>
    <s v="Technology"/>
    <s v="Phones"/>
    <s v="GE 2-Jack Phone Line Splitter"/>
    <n v="617.97"/>
    <n v="3"/>
    <n v="0"/>
    <n v="160.6722"/>
  </r>
  <r>
    <n v="4414"/>
    <s v="CA-2011-130624"/>
    <x v="2"/>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s v="Massachusetts"/>
    <n v="1841"/>
    <s v="East"/>
    <s v="OFF-BI-10003925"/>
    <s v="Office Supplies"/>
    <s v="Binders"/>
    <s v="Fellowes PB300 Plastic Comb Binding Machine"/>
    <n v="387.99"/>
    <n v="1"/>
    <n v="0"/>
    <n v="182.3553"/>
  </r>
  <r>
    <n v="4416"/>
    <s v="CA-2011-153983"/>
    <x v="2"/>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1-153983"/>
    <x v="2"/>
    <x v="503"/>
    <d v="2011-12-06T00:00:00"/>
    <s v="Standard Class"/>
    <s v="AH-10210"/>
    <s v="Alan Hwang"/>
    <s v="Consumer"/>
    <s v="United States"/>
    <s v="San Francisco"/>
    <s v="California"/>
    <n v="94122"/>
    <s v="West"/>
    <s v="OFF-FA-10003495"/>
    <s v="Office Supplies"/>
    <s v="Fasteners"/>
    <s v="Staples"/>
    <n v="30.4"/>
    <n v="5"/>
    <n v="0"/>
    <n v="15.2"/>
  </r>
  <r>
    <n v="4418"/>
    <s v="CA-2014-112900"/>
    <x v="3"/>
    <x v="359"/>
    <d v="2014-04-13T00:00:00"/>
    <s v="Second Class"/>
    <s v="KL-16645"/>
    <s v="Ken Lonsdale"/>
    <s v="Consumer"/>
    <s v="United States"/>
    <s v="Detroit"/>
    <s v="Michigan"/>
    <n v="48205"/>
    <s v="Central"/>
    <s v="OFF-BI-10002867"/>
    <s v="Office Supplies"/>
    <s v="Binders"/>
    <s v="GBC Recycled Regency Composition Covers"/>
    <n v="478.24"/>
    <n v="8"/>
    <n v="0"/>
    <n v="219.99039999999997"/>
  </r>
  <r>
    <n v="4419"/>
    <s v="CA-2011-160157"/>
    <x v="2"/>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1-139633"/>
    <x v="2"/>
    <x v="506"/>
    <d v="2011-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2-163090"/>
    <x v="1"/>
    <x v="972"/>
    <d v="2012-11-21T00:00:00"/>
    <s v="Second Class"/>
    <s v="GH-14665"/>
    <s v="Greg Hansen"/>
    <s v="Consumer"/>
    <s v="United States"/>
    <s v="Chicago"/>
    <s v="Illinois"/>
    <n v="60610"/>
    <s v="Central"/>
    <s v="OFF-SU-10002537"/>
    <s v="Office Supplies"/>
    <s v="Supplies"/>
    <s v="Acme Box Cutter Scissors"/>
    <n v="40.92"/>
    <n v="5"/>
    <n v="0.2"/>
    <n v="3.0690000000000026"/>
  </r>
  <r>
    <n v="4422"/>
    <s v="CA-2011-117016"/>
    <x v="2"/>
    <x v="530"/>
    <d v="2011-03-09T00:00:00"/>
    <s v="Standard Class"/>
    <s v="SC-20095"/>
    <s v="Sanjit Chand"/>
    <s v="Consumer"/>
    <s v="United States"/>
    <s v="Margate"/>
    <s v="Florida"/>
    <n v="33063"/>
    <s v="South"/>
    <s v="OFF-AR-10001374"/>
    <s v="Office Supplies"/>
    <s v="Art"/>
    <s v="BIC Brite Liner Highlighters, Chisel Tip"/>
    <n v="15.552000000000003"/>
    <n v="3"/>
    <n v="0.2"/>
    <n v="2.3327999999999989"/>
  </r>
  <r>
    <n v="4423"/>
    <s v="CA-2014-159464"/>
    <x v="3"/>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4-159464"/>
    <x v="3"/>
    <x v="796"/>
    <d v="2014-05-20T00:00:00"/>
    <s v="First Class"/>
    <s v="TB-21355"/>
    <s v="Todd Boyes"/>
    <s v="Corporate"/>
    <s v="United States"/>
    <s v="Sandy Springs"/>
    <s v="Georgia"/>
    <n v="30328"/>
    <s v="South"/>
    <s v="FUR-BO-10003546"/>
    <s v="Furniture"/>
    <s v="Bookcases"/>
    <s v="Hon 4-Shelf Metal Bookcases"/>
    <n v="302.94"/>
    <n v="3"/>
    <n v="0"/>
    <n v="75.735000000000014"/>
  </r>
  <r>
    <n v="4425"/>
    <s v="CA-2014-159464"/>
    <x v="3"/>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4-159464"/>
    <x v="3"/>
    <x v="796"/>
    <d v="2014-05-20T00:00:00"/>
    <s v="First Class"/>
    <s v="TB-21355"/>
    <s v="Todd Boyes"/>
    <s v="Corporate"/>
    <s v="United States"/>
    <s v="Sandy Springs"/>
    <s v="Georgia"/>
    <n v="30328"/>
    <s v="South"/>
    <s v="OFF-BI-10000315"/>
    <s v="Office Supplies"/>
    <s v="Binders"/>
    <s v="Poly Designer Cover &amp; Back"/>
    <n v="113.94"/>
    <n v="6"/>
    <n v="0"/>
    <n v="54.691199999999995"/>
  </r>
  <r>
    <n v="4427"/>
    <s v="CA-2014-159464"/>
    <x v="3"/>
    <x v="796"/>
    <d v="2014-05-20T00:00:00"/>
    <s v="First Class"/>
    <s v="TB-21355"/>
    <s v="Todd Boyes"/>
    <s v="Corporate"/>
    <s v="United States"/>
    <s v="Sandy Springs"/>
    <s v="Georgia"/>
    <n v="30328"/>
    <s v="South"/>
    <s v="TEC-PH-10002350"/>
    <s v="Technology"/>
    <s v="Phones"/>
    <s v="Apple EarPods with Remote and Mic"/>
    <n v="55.98"/>
    <n v="2"/>
    <n v="0"/>
    <n v="15.674399999999999"/>
  </r>
  <r>
    <n v="4428"/>
    <s v="US-2014-103226"/>
    <x v="3"/>
    <x v="585"/>
    <d v="2014-09-29T00:00:00"/>
    <s v="Standard Class"/>
    <s v="DW-13195"/>
    <s v="David Wiener"/>
    <s v="Corporate"/>
    <s v="United States"/>
    <s v="Albuquerque"/>
    <s v="New Mexico"/>
    <n v="87105"/>
    <s v="West"/>
    <s v="OFF-PA-10002666"/>
    <s v="Office Supplies"/>
    <s v="Paper"/>
    <s v="Southworth 25% Cotton Linen-Finish Paper &amp; Envelopes"/>
    <n v="27.18"/>
    <n v="3"/>
    <n v="0"/>
    <n v="12.231"/>
  </r>
  <r>
    <n v="4429"/>
    <s v="CA-2014-119452"/>
    <x v="3"/>
    <x v="708"/>
    <d v="2014-03-28T00:00:00"/>
    <s v="Standard Class"/>
    <s v="CL-12565"/>
    <s v="Clay Ludtke"/>
    <s v="Consumer"/>
    <s v="United States"/>
    <s v="Tulsa"/>
    <s v="Oklahoma"/>
    <n v="74133"/>
    <s v="Central"/>
    <s v="FUR-CH-10004495"/>
    <s v="Furniture"/>
    <s v="Chairs"/>
    <s v="Global Leather and Oak Executive Chair, Black"/>
    <n v="1805.88"/>
    <n v="6"/>
    <n v="0"/>
    <n v="523.70519999999988"/>
  </r>
  <r>
    <n v="4430"/>
    <s v="CA-2014-147725"/>
    <x v="3"/>
    <x v="32"/>
    <d v="2014-09-15T00:00:00"/>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3-168893"/>
    <x v="0"/>
    <x v="54"/>
    <d v="2013-11-09T00:00:00"/>
    <s v="Second Class"/>
    <s v="AP-10915"/>
    <s v="Arthur Prichep"/>
    <s v="Consumer"/>
    <s v="United States"/>
    <s v="Henderson"/>
    <s v="Kentucky"/>
    <n v="42420"/>
    <s v="South"/>
    <s v="OFF-FA-10002280"/>
    <s v="Office Supplies"/>
    <s v="Fasteners"/>
    <s v="Advantus Plastic Paper Clips"/>
    <n v="20"/>
    <n v="4"/>
    <n v="0"/>
    <n v="9.6"/>
  </r>
  <r>
    <n v="4432"/>
    <s v="CA-2013-168893"/>
    <x v="0"/>
    <x v="54"/>
    <d v="2013-11-09T00:00:00"/>
    <s v="Second Class"/>
    <s v="AP-10915"/>
    <s v="Arthur Prichep"/>
    <s v="Consumer"/>
    <s v="United States"/>
    <s v="Henderson"/>
    <s v="Kentucky"/>
    <n v="42420"/>
    <s v="South"/>
    <s v="OFF-AR-10001770"/>
    <s v="Office Supplies"/>
    <s v="Art"/>
    <s v="Economy #2 Pencils"/>
    <n v="7.98"/>
    <n v="3"/>
    <n v="0"/>
    <n v="2.0747999999999998"/>
  </r>
  <r>
    <n v="4433"/>
    <s v="CA-2013-168893"/>
    <x v="0"/>
    <x v="54"/>
    <d v="2013-11-09T00:00:00"/>
    <s v="Second Class"/>
    <s v="AP-10915"/>
    <s v="Arthur Prichep"/>
    <s v="Consumer"/>
    <s v="United States"/>
    <s v="Henderson"/>
    <s v="Kentucky"/>
    <n v="42420"/>
    <s v="South"/>
    <s v="FUR-FU-10002885"/>
    <s v="Furniture"/>
    <s v="Furnishings"/>
    <s v="Magna Visual Magnetic Picture Hangers"/>
    <n v="24.1"/>
    <n v="5"/>
    <n v="0"/>
    <n v="9.1580000000000013"/>
  </r>
  <r>
    <n v="4434"/>
    <s v="CA-2013-168893"/>
    <x v="0"/>
    <x v="54"/>
    <d v="2013-11-09T00:00:00"/>
    <s v="Second Class"/>
    <s v="AP-10915"/>
    <s v="Arthur Prichep"/>
    <s v="Consumer"/>
    <s v="United States"/>
    <s v="Henderson"/>
    <s v="Kentucky"/>
    <n v="42420"/>
    <s v="South"/>
    <s v="OFF-AR-10003772"/>
    <s v="Office Supplies"/>
    <s v="Art"/>
    <s v="Boston 16750 Black Compact Battery Pencil Sharpener"/>
    <n v="8.75"/>
    <n v="1"/>
    <n v="0"/>
    <n v="2.6249999999999991"/>
  </r>
  <r>
    <n v="4435"/>
    <s v="CA-2013-168893"/>
    <x v="0"/>
    <x v="54"/>
    <d v="2013-11-09T00:00:00"/>
    <s v="Second Class"/>
    <s v="AP-10915"/>
    <s v="Arthur Prichep"/>
    <s v="Consumer"/>
    <s v="United States"/>
    <s v="Henderson"/>
    <s v="Kentucky"/>
    <n v="42420"/>
    <s v="South"/>
    <s v="FUR-TA-10003392"/>
    <s v="Furniture"/>
    <s v="Tables"/>
    <s v="Global Adaptabilities Conference Tables"/>
    <n v="842.94"/>
    <n v="3"/>
    <n v="0"/>
    <n v="160.15860000000001"/>
  </r>
  <r>
    <n v="4436"/>
    <s v="CA-2013-163398"/>
    <x v="0"/>
    <x v="973"/>
    <d v="2013-05-09T00:00:00"/>
    <s v="Standard Class"/>
    <s v="CB-12415"/>
    <s v="Christy Brittain"/>
    <s v="Consumer"/>
    <s v="United States"/>
    <s v="Chicago"/>
    <s v="Illinois"/>
    <n v="60653"/>
    <s v="Central"/>
    <s v="OFF-BI-10000014"/>
    <s v="Office Supplies"/>
    <s v="Binders"/>
    <s v="Heavy-Duty E-Z-D Binders"/>
    <n v="2.1819999999999995"/>
    <n v="1"/>
    <n v="0.8"/>
    <n v="-3.6002999999999998"/>
  </r>
  <r>
    <n v="4437"/>
    <s v="CA-2013-163398"/>
    <x v="0"/>
    <x v="973"/>
    <d v="2013-05-09T00:00:00"/>
    <s v="Standard Class"/>
    <s v="CB-12415"/>
    <s v="Christy Brittain"/>
    <s v="Consumer"/>
    <s v="United States"/>
    <s v="Chicago"/>
    <s v="Illinois"/>
    <n v="60653"/>
    <s v="Central"/>
    <s v="OFF-AR-10003217"/>
    <s v="Office Supplies"/>
    <s v="Art"/>
    <s v="Newell 316"/>
    <n v="27.384"/>
    <n v="7"/>
    <n v="0.2"/>
    <n v="2.7384000000000022"/>
  </r>
  <r>
    <n v="4438"/>
    <s v="CA-2013-163398"/>
    <x v="0"/>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3-162726"/>
    <x v="0"/>
    <x v="797"/>
    <d v="2014-01-03T00:00:00"/>
    <s v="Standard Class"/>
    <s v="MT-17815"/>
    <s v="Meg Tillman"/>
    <s v="Consumer"/>
    <s v="United States"/>
    <s v="Port Arthur"/>
    <s v="Texas"/>
    <n v="77642"/>
    <s v="Central"/>
    <s v="OFF-PA-10001972"/>
    <s v="Office Supplies"/>
    <s v="Paper"/>
    <s v="Xerox 214"/>
    <n v="10.368000000000002"/>
    <n v="2"/>
    <n v="0.2"/>
    <n v="3.6288"/>
  </r>
  <r>
    <n v="4440"/>
    <s v="CA-2013-162726"/>
    <x v="0"/>
    <x v="797"/>
    <d v="2014-01-03T00:00:00"/>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3-111290"/>
    <x v="0"/>
    <x v="405"/>
    <d v="2013-07-27T00:00:00"/>
    <s v="Standard Class"/>
    <s v="DK-13375"/>
    <s v="Dennis Kane"/>
    <s v="Consumer"/>
    <s v="United States"/>
    <s v="Westland"/>
    <s v="Michigan"/>
    <n v="48185"/>
    <s v="Central"/>
    <s v="TEC-AC-10004975"/>
    <s v="Technology"/>
    <s v="Accessories"/>
    <s v="Plantronics Audio 995 Wireless Stereo Headset"/>
    <n v="109.95"/>
    <n v="1"/>
    <n v="0"/>
    <n v="36.283500000000004"/>
  </r>
  <r>
    <n v="4442"/>
    <s v="US-2013-111290"/>
    <x v="0"/>
    <x v="405"/>
    <d v="2013-07-27T00:00:00"/>
    <s v="Standard Class"/>
    <s v="DK-13375"/>
    <s v="Dennis Kane"/>
    <s v="Consumer"/>
    <s v="United States"/>
    <s v="Westland"/>
    <s v="Michigan"/>
    <n v="48185"/>
    <s v="Central"/>
    <s v="OFF-ST-10001932"/>
    <s v="Office Supplies"/>
    <s v="Storage"/>
    <s v="Fellowes Staxonsteel Drawer Files"/>
    <n v="965.84999999999991"/>
    <n v="5"/>
    <n v="0"/>
    <n v="135.21900000000002"/>
  </r>
  <r>
    <n v="4443"/>
    <s v="US-2013-111290"/>
    <x v="0"/>
    <x v="405"/>
    <d v="2013-07-27T00:00:00"/>
    <s v="Standard Class"/>
    <s v="DK-13375"/>
    <s v="Dennis Kane"/>
    <s v="Consumer"/>
    <s v="United States"/>
    <s v="Westland"/>
    <s v="Michigan"/>
    <n v="48185"/>
    <s v="Central"/>
    <s v="OFF-AR-10001761"/>
    <s v="Office Supplies"/>
    <s v="Art"/>
    <s v="Avery Hi-Liter Smear-Safe Highlighters"/>
    <n v="29.2"/>
    <n v="5"/>
    <n v="0"/>
    <n v="10.511999999999999"/>
  </r>
  <r>
    <n v="4444"/>
    <s v="US-2013-111290"/>
    <x v="0"/>
    <x v="405"/>
    <d v="2013-07-27T00:00:00"/>
    <s v="Standard Class"/>
    <s v="DK-13375"/>
    <s v="Dennis Kane"/>
    <s v="Consumer"/>
    <s v="United States"/>
    <s v="Westland"/>
    <s v="Michigan"/>
    <n v="48185"/>
    <s v="Central"/>
    <s v="OFF-PA-10002262"/>
    <s v="Office Supplies"/>
    <s v="Paper"/>
    <s v="Xerox 192"/>
    <n v="32.400000000000006"/>
    <n v="5"/>
    <n v="0"/>
    <n v="15.552000000000001"/>
  </r>
  <r>
    <n v="4445"/>
    <s v="US-2011-147704"/>
    <x v="2"/>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1-147704"/>
    <x v="2"/>
    <x v="912"/>
    <d v="2011-11-21T00:00:00"/>
    <s v="Standard Class"/>
    <s v="SR-20740"/>
    <s v="Steven Roelle"/>
    <s v="Home Office"/>
    <s v="United States"/>
    <s v="Bloomington"/>
    <s v="Indiana"/>
    <n v="47401"/>
    <s v="Central"/>
    <s v="OFF-PA-10003270"/>
    <s v="Office Supplies"/>
    <s v="Paper"/>
    <s v="Xerox 1954"/>
    <n v="31.68"/>
    <n v="6"/>
    <n v="0"/>
    <n v="14.256"/>
  </r>
  <r>
    <n v="4447"/>
    <s v="US-2011-147704"/>
    <x v="2"/>
    <x v="912"/>
    <d v="2011-11-21T00:00:00"/>
    <s v="Standard Class"/>
    <s v="SR-20740"/>
    <s v="Steven Roelle"/>
    <s v="Home Office"/>
    <s v="United States"/>
    <s v="Bloomington"/>
    <s v="Indiana"/>
    <n v="47401"/>
    <s v="Central"/>
    <s v="OFF-BI-10001634"/>
    <s v="Office Supplies"/>
    <s v="Binders"/>
    <s v="Wilson Jones Active Use Binders"/>
    <n v="29.12"/>
    <n v="4"/>
    <n v="0"/>
    <n v="14.268800000000001"/>
  </r>
  <r>
    <n v="4448"/>
    <s v="US-2011-147704"/>
    <x v="2"/>
    <x v="912"/>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2-121965"/>
    <x v="1"/>
    <x v="974"/>
    <d v="2012-06-23T00:00:00"/>
    <s v="Standard Class"/>
    <s v="LH-17155"/>
    <s v="Logan Haushalter"/>
    <s v="Consumer"/>
    <s v="United States"/>
    <s v="Los Angeles"/>
    <s v="California"/>
    <n v="90032"/>
    <s v="West"/>
    <s v="FUR-FU-10000732"/>
    <s v="Furniture"/>
    <s v="Furnishings"/>
    <s v="Eldon 200 Class Desk Accessories"/>
    <n v="12.56"/>
    <n v="2"/>
    <n v="0"/>
    <n v="4.0191999999999997"/>
  </r>
  <r>
    <n v="4450"/>
    <s v="CA-2012-121965"/>
    <x v="1"/>
    <x v="974"/>
    <d v="2012-06-23T00:00:00"/>
    <s v="Standard Class"/>
    <s v="LH-17155"/>
    <s v="Logan Haushalter"/>
    <s v="Consumer"/>
    <s v="United States"/>
    <s v="Los Angeles"/>
    <s v="California"/>
    <n v="90032"/>
    <s v="West"/>
    <s v="OFF-PA-10004355"/>
    <s v="Office Supplies"/>
    <s v="Paper"/>
    <s v="Xerox 231"/>
    <n v="6.48"/>
    <n v="1"/>
    <n v="0"/>
    <n v="3.1104000000000003"/>
  </r>
  <r>
    <n v="4451"/>
    <s v="CA-2012-121965"/>
    <x v="1"/>
    <x v="974"/>
    <d v="2012-06-23T00:00:00"/>
    <s v="Standard Class"/>
    <s v="LH-17155"/>
    <s v="Logan Haushalter"/>
    <s v="Consumer"/>
    <s v="United States"/>
    <s v="Los Angeles"/>
    <s v="California"/>
    <n v="90032"/>
    <s v="West"/>
    <s v="OFF-EN-10000056"/>
    <s v="Office Supplies"/>
    <s v="Envelopes"/>
    <s v="Cameo Buff Policy Envelopes"/>
    <n v="186.69"/>
    <n v="3"/>
    <n v="0"/>
    <n v="87.744299999999981"/>
  </r>
  <r>
    <n v="4452"/>
    <s v="CA-2013-147137"/>
    <x v="0"/>
    <x v="975"/>
    <d v="2013-07-07T00:00:00"/>
    <s v="First Class"/>
    <s v="AA-10645"/>
    <s v="Anna Andreadi"/>
    <s v="Consumer"/>
    <s v="United States"/>
    <s v="San Francisco"/>
    <s v="California"/>
    <n v="94109"/>
    <s v="West"/>
    <s v="FUR-FU-10000221"/>
    <s v="Furniture"/>
    <s v="Furnishings"/>
    <s v="Master Caster Door Stop, Brown"/>
    <n v="25.4"/>
    <n v="5"/>
    <n v="0"/>
    <n v="8.6359999999999992"/>
  </r>
  <r>
    <n v="4453"/>
    <s v="CA-2013-147137"/>
    <x v="0"/>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3-147137"/>
    <x v="0"/>
    <x v="975"/>
    <d v="2013-07-07T00:00:00"/>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3-147137"/>
    <x v="0"/>
    <x v="975"/>
    <d v="2013-07-07T00:00:00"/>
    <s v="First Class"/>
    <s v="AA-10645"/>
    <s v="Anna Andreadi"/>
    <s v="Consumer"/>
    <s v="United States"/>
    <s v="San Francisco"/>
    <s v="California"/>
    <n v="94109"/>
    <s v="West"/>
    <s v="OFF-ST-10002486"/>
    <s v="Office Supplies"/>
    <s v="Storage"/>
    <s v="Eldon Shelf Savers Cubes and Bins"/>
    <n v="27.92"/>
    <n v="4"/>
    <n v="0"/>
    <n v="0.5583999999999989"/>
  </r>
  <r>
    <n v="4456"/>
    <s v="US-2012-146745"/>
    <x v="1"/>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2-146745"/>
    <x v="1"/>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4-115175"/>
    <x v="3"/>
    <x v="783"/>
    <d v="2014-08-13T00:00:00"/>
    <s v="Standard Class"/>
    <s v="MC-17575"/>
    <s v="Matt Collins"/>
    <s v="Consumer"/>
    <s v="United States"/>
    <s v="San Jose"/>
    <s v="California"/>
    <n v="95123"/>
    <s v="West"/>
    <s v="OFF-PA-10001878"/>
    <s v="Office Supplies"/>
    <s v="Paper"/>
    <s v="Xerox 1891"/>
    <n v="244.54999999999998"/>
    <n v="5"/>
    <n v="0"/>
    <n v="114.93849999999998"/>
  </r>
  <r>
    <n v="4459"/>
    <s v="CA-2014-105851"/>
    <x v="3"/>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4-125717"/>
    <x v="3"/>
    <x v="394"/>
    <d v="2014-10-02T00:00:00"/>
    <s v="First Class"/>
    <s v="DS-13030"/>
    <s v="Darrin Sayre"/>
    <s v="Home Office"/>
    <s v="United States"/>
    <s v="Aurora"/>
    <s v="Colorado"/>
    <n v="80013"/>
    <s v="West"/>
    <s v="FUR-FU-10001979"/>
    <s v="Furniture"/>
    <s v="Furnishings"/>
    <s v="Dana Halogen Swing-Arm Architect Lamp"/>
    <n v="32.776000000000003"/>
    <n v="1"/>
    <n v="0.2"/>
    <n v="3.2776000000000014"/>
  </r>
  <r>
    <n v="4461"/>
    <s v="US-2014-125717"/>
    <x v="3"/>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12"/>
  </r>
  <r>
    <n v="4462"/>
    <s v="US-2014-125717"/>
    <x v="3"/>
    <x v="394"/>
    <d v="2014-10-02T00:00:00"/>
    <s v="First Class"/>
    <s v="DS-13030"/>
    <s v="Darrin Sayre"/>
    <s v="Home Office"/>
    <s v="United States"/>
    <s v="Aurora"/>
    <s v="Colorado"/>
    <n v="80013"/>
    <s v="West"/>
    <s v="TEC-AC-10003657"/>
    <s v="Technology"/>
    <s v="Accessories"/>
    <s v="Lenovo 17-Key USB Numeric Keypad"/>
    <n v="54.384000000000007"/>
    <n v="2"/>
    <n v="0.2"/>
    <n v="1.359599999999995"/>
  </r>
  <r>
    <n v="4463"/>
    <s v="US-2014-125717"/>
    <x v="3"/>
    <x v="394"/>
    <d v="2014-10-02T00:00:00"/>
    <s v="First Class"/>
    <s v="DS-13030"/>
    <s v="Darrin Sayre"/>
    <s v="Home Office"/>
    <s v="United States"/>
    <s v="Aurora"/>
    <s v="Colorado"/>
    <n v="80013"/>
    <s v="West"/>
    <s v="OFF-BI-10001718"/>
    <s v="Office Supplies"/>
    <s v="Binders"/>
    <s v="GBC DocuBind P50 Personal Binding Machine"/>
    <n v="76.77600000000001"/>
    <n v="4"/>
    <n v="0.7"/>
    <n v="-58.861599999999981"/>
  </r>
  <r>
    <n v="4464"/>
    <s v="US-2014-125717"/>
    <x v="3"/>
    <x v="394"/>
    <d v="2014-10-02T00:00:00"/>
    <s v="First Class"/>
    <s v="DS-13030"/>
    <s v="Darrin Sayre"/>
    <s v="Home Office"/>
    <s v="United States"/>
    <s v="Aurora"/>
    <s v="Colorado"/>
    <n v="80013"/>
    <s v="West"/>
    <s v="OFF-PA-10003022"/>
    <s v="Office Supplies"/>
    <s v="Paper"/>
    <s v="Xerox 1992"/>
    <n v="14.352000000000002"/>
    <n v="3"/>
    <n v="0.2"/>
    <n v="5.2026000000000003"/>
  </r>
  <r>
    <n v="4465"/>
    <s v="US-2014-125717"/>
    <x v="3"/>
    <x v="394"/>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2-163895"/>
    <x v="1"/>
    <x v="976"/>
    <d v="2012-08-11T00:00:00"/>
    <s v="Standard Class"/>
    <s v="NS-18640"/>
    <s v="Noel Staavos"/>
    <s v="Corporate"/>
    <s v="United States"/>
    <s v="Boise"/>
    <s v="Idaho"/>
    <n v="83704"/>
    <s v="West"/>
    <s v="OFF-BI-10004970"/>
    <s v="Office Supplies"/>
    <s v="Binders"/>
    <s v="ACCOHIDE 3-Ring Binder, Blue, 1&quot;"/>
    <n v="3.3040000000000003"/>
    <n v="1"/>
    <n v="0.2"/>
    <n v="1.1151"/>
  </r>
  <r>
    <n v="4467"/>
    <s v="CA-2014-168641"/>
    <x v="3"/>
    <x v="221"/>
    <d v="2014-12-02T00:00:00"/>
    <s v="Standard Class"/>
    <s v="KA-16525"/>
    <s v="Kelly Andreada"/>
    <s v="Consumer"/>
    <s v="United States"/>
    <s v="New York City"/>
    <s v="New York"/>
    <n v="10035"/>
    <s v="East"/>
    <s v="OFF-AR-10003759"/>
    <s v="Office Supplies"/>
    <s v="Art"/>
    <s v="Crayola Anti Dust Chalk, 12/Pack"/>
    <n v="16.38"/>
    <n v="9"/>
    <n v="0"/>
    <n v="7.3709999999999996"/>
  </r>
  <r>
    <n v="4468"/>
    <s v="CA-2014-168641"/>
    <x v="3"/>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4-168641"/>
    <x v="3"/>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4-168641"/>
    <x v="3"/>
    <x v="221"/>
    <d v="2014-12-02T00:00:00"/>
    <s v="Standard Class"/>
    <s v="KA-16525"/>
    <s v="Kelly Andreada"/>
    <s v="Consumer"/>
    <s v="United States"/>
    <s v="New York City"/>
    <s v="New York"/>
    <n v="10035"/>
    <s v="East"/>
    <s v="OFF-PA-10001972"/>
    <s v="Office Supplies"/>
    <s v="Paper"/>
    <s v="Xerox 214"/>
    <n v="12.96"/>
    <n v="2"/>
    <n v="0"/>
    <n v="6.2208000000000006"/>
  </r>
  <r>
    <n v="4471"/>
    <s v="CA-2014-156895"/>
    <x v="3"/>
    <x v="540"/>
    <d v="2014-05-13T00:00:00"/>
    <s v="Standard Class"/>
    <s v="DJ-13510"/>
    <s v="Don Jones"/>
    <s v="Corporate"/>
    <s v="United States"/>
    <s v="Philadelphia"/>
    <s v="Pennsylvania"/>
    <n v="19140"/>
    <s v="East"/>
    <s v="FUR-CH-10003535"/>
    <s v="Furniture"/>
    <s v="Chairs"/>
    <s v="Global Armless Task Chair, Royal Blue"/>
    <n v="128.05799999999999"/>
    <n v="3"/>
    <n v="0.3"/>
    <n v="-23.782199999999996"/>
  </r>
  <r>
    <n v="4472"/>
    <s v="CA-2014-121300"/>
    <x v="3"/>
    <x v="365"/>
    <d v="2014-09-30T00:00:00"/>
    <s v="Same Day"/>
    <s v="MG-17680"/>
    <s v="Maureen Gastineau"/>
    <s v="Home Office"/>
    <s v="United States"/>
    <s v="Mentor"/>
    <s v="Ohio"/>
    <n v="44060"/>
    <s v="East"/>
    <s v="FUR-CH-10003774"/>
    <s v="Furniture"/>
    <s v="Chairs"/>
    <s v="Global Wood Trimmed Manager's Task Chair, Khaki"/>
    <n v="63.686"/>
    <n v="1"/>
    <n v="0.3"/>
    <n v="-15.466600000000003"/>
  </r>
  <r>
    <n v="4473"/>
    <s v="CA-2014-121300"/>
    <x v="3"/>
    <x v="365"/>
    <d v="2014-09-30T00:00:00"/>
    <s v="Same Day"/>
    <s v="MG-17680"/>
    <s v="Maureen Gastineau"/>
    <s v="Home Office"/>
    <s v="United States"/>
    <s v="Mentor"/>
    <s v="Ohio"/>
    <n v="44060"/>
    <s v="East"/>
    <s v="TEC-AC-10004571"/>
    <s v="Technology"/>
    <s v="Accessories"/>
    <s v="Logitech G700s Rechargeable Gaming Mouse"/>
    <n v="239.976"/>
    <n v="3"/>
    <n v="0.2"/>
    <n v="65.993400000000008"/>
  </r>
  <r>
    <n v="4474"/>
    <s v="CA-2014-121300"/>
    <x v="3"/>
    <x v="365"/>
    <d v="2014-09-30T00:00:00"/>
    <s v="Same Day"/>
    <s v="MG-17680"/>
    <s v="Maureen Gastineau"/>
    <s v="Home Office"/>
    <s v="United States"/>
    <s v="Mentor"/>
    <s v="Ohio"/>
    <n v="44060"/>
    <s v="East"/>
    <s v="FUR-TA-10004442"/>
    <s v="Furniture"/>
    <s v="Tables"/>
    <s v="Riverside Furniture Stanwyck Manor Table Series"/>
    <n v="344.22"/>
    <n v="2"/>
    <n v="0.4"/>
    <n v="-189.32100000000003"/>
  </r>
  <r>
    <n v="4475"/>
    <s v="CA-2014-121300"/>
    <x v="3"/>
    <x v="365"/>
    <d v="2014-09-30T00:00:00"/>
    <s v="Same Day"/>
    <s v="MG-17680"/>
    <s v="Maureen Gastineau"/>
    <s v="Home Office"/>
    <s v="United States"/>
    <s v="Mentor"/>
    <s v="Ohio"/>
    <n v="44060"/>
    <s v="East"/>
    <s v="OFF-PA-10002787"/>
    <s v="Office Supplies"/>
    <s v="Paper"/>
    <s v="Xerox 227"/>
    <n v="15.552000000000003"/>
    <n v="3"/>
    <n v="0.2"/>
    <n v="5.4432"/>
  </r>
  <r>
    <n v="4476"/>
    <s v="CA-2014-121300"/>
    <x v="3"/>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
  </r>
  <r>
    <n v="4477"/>
    <s v="CA-2014-121300"/>
    <x v="3"/>
    <x v="365"/>
    <d v="2014-09-30T00:00:00"/>
    <s v="Same Day"/>
    <s v="MG-17680"/>
    <s v="Maureen Gastineau"/>
    <s v="Home Office"/>
    <s v="United States"/>
    <s v="Mentor"/>
    <s v="Ohio"/>
    <n v="44060"/>
    <s v="East"/>
    <s v="OFF-PA-10002606"/>
    <s v="Office Supplies"/>
    <s v="Paper"/>
    <s v="Xerox 1928"/>
    <n v="8.4480000000000004"/>
    <n v="2"/>
    <n v="0.2"/>
    <n v="2.6399999999999997"/>
  </r>
  <r>
    <n v="4478"/>
    <s v="CA-2014-130211"/>
    <x v="3"/>
    <x v="760"/>
    <d v="2014-10-23T00:00:00"/>
    <s v="Same Day"/>
    <s v="BD-11620"/>
    <s v="Brian DeCherney"/>
    <s v="Consumer"/>
    <s v="United States"/>
    <s v="Lawton"/>
    <s v="Oklahoma"/>
    <n v="73505"/>
    <s v="Central"/>
    <s v="OFF-ST-10000129"/>
    <s v="Office Supplies"/>
    <s v="Storage"/>
    <s v="Fellowes Recycled Storage Drawers"/>
    <n v="333.09000000000003"/>
    <n v="3"/>
    <n v="0"/>
    <n v="23.316299999999984"/>
  </r>
  <r>
    <n v="4479"/>
    <s v="CA-2014-130211"/>
    <x v="3"/>
    <x v="760"/>
    <d v="2014-10-23T00:00:00"/>
    <s v="Same Day"/>
    <s v="BD-11620"/>
    <s v="Brian DeCherney"/>
    <s v="Consumer"/>
    <s v="United States"/>
    <s v="Lawton"/>
    <s v="Oklahoma"/>
    <n v="73505"/>
    <s v="Central"/>
    <s v="FUR-TA-10003748"/>
    <s v="Furniture"/>
    <s v="Tables"/>
    <s v="Bevis 36 x 72 Conference Tables"/>
    <n v="248.98"/>
    <n v="2"/>
    <n v="0"/>
    <n v="54.775599999999997"/>
  </r>
  <r>
    <n v="4480"/>
    <s v="CA-2011-147235"/>
    <x v="2"/>
    <x v="977"/>
    <d v="2011-03-28T00:00:00"/>
    <s v="Standard Class"/>
    <s v="CD-11920"/>
    <s v="Carlos Daly"/>
    <s v="Consumer"/>
    <s v="United States"/>
    <s v="New York City"/>
    <s v="New York"/>
    <n v="10024"/>
    <s v="East"/>
    <s v="OFF-PA-10004948"/>
    <s v="Office Supplies"/>
    <s v="Paper"/>
    <s v="Xerox 190"/>
    <n v="24.900000000000002"/>
    <n v="5"/>
    <n v="0"/>
    <n v="11.703000000000001"/>
  </r>
  <r>
    <n v="4481"/>
    <s v="CA-2013-109365"/>
    <x v="0"/>
    <x v="54"/>
    <d v="2013-11-09T00:00:00"/>
    <s v="Standard Class"/>
    <s v="XP-21865"/>
    <s v="Xylona Preis"/>
    <s v="Consumer"/>
    <s v="United States"/>
    <s v="Los Angeles"/>
    <s v="California"/>
    <n v="90049"/>
    <s v="West"/>
    <s v="OFF-FA-10001561"/>
    <s v="Office Supplies"/>
    <s v="Fasteners"/>
    <s v="Stockwell Push Pins"/>
    <n v="15.260000000000002"/>
    <n v="7"/>
    <n v="0"/>
    <n v="5.0358000000000001"/>
  </r>
  <r>
    <n v="4482"/>
    <s v="CA-2013-109365"/>
    <x v="0"/>
    <x v="54"/>
    <d v="2013-11-09T00:00:00"/>
    <s v="Standard Class"/>
    <s v="XP-21865"/>
    <s v="Xylona Preis"/>
    <s v="Consumer"/>
    <s v="United States"/>
    <s v="Los Angeles"/>
    <s v="California"/>
    <n v="90049"/>
    <s v="West"/>
    <s v="OFF-AP-10002998"/>
    <s v="Office Supplies"/>
    <s v="Appliances"/>
    <s v="Holmes 99% HEPA Air Purifier"/>
    <n v="43.32"/>
    <n v="2"/>
    <n v="0"/>
    <n v="14.295599999999997"/>
  </r>
  <r>
    <n v="4483"/>
    <s v="CA-2013-109365"/>
    <x v="0"/>
    <x v="54"/>
    <d v="2013-11-09T00:00:00"/>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3-109365"/>
    <x v="0"/>
    <x v="54"/>
    <d v="2013-11-09T00:00:00"/>
    <s v="Standard Class"/>
    <s v="XP-21865"/>
    <s v="Xylona Preis"/>
    <s v="Consumer"/>
    <s v="United States"/>
    <s v="Los Angeles"/>
    <s v="California"/>
    <n v="90049"/>
    <s v="West"/>
    <s v="OFF-PA-10001725"/>
    <s v="Office Supplies"/>
    <s v="Paper"/>
    <s v="Xerox 1892"/>
    <n v="116.28"/>
    <n v="3"/>
    <n v="0"/>
    <n v="56.977199999999996"/>
  </r>
  <r>
    <n v="4485"/>
    <s v="CA-2013-109365"/>
    <x v="0"/>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3-109365"/>
    <x v="0"/>
    <x v="54"/>
    <d v="2013-11-09T00:00:00"/>
    <s v="Standard Class"/>
    <s v="XP-21865"/>
    <s v="Xylona Preis"/>
    <s v="Consumer"/>
    <s v="United States"/>
    <s v="Los Angeles"/>
    <s v="California"/>
    <n v="90049"/>
    <s v="West"/>
    <s v="OFF-PA-10000477"/>
    <s v="Office Supplies"/>
    <s v="Paper"/>
    <s v="Xerox 22"/>
    <n v="19.440000000000001"/>
    <n v="3"/>
    <n v="0"/>
    <n v="9.3312000000000008"/>
  </r>
  <r>
    <n v="4487"/>
    <s v="CA-2013-109365"/>
    <x v="0"/>
    <x v="54"/>
    <d v="2013-11-09T00:00:00"/>
    <s v="Standard Class"/>
    <s v="XP-21865"/>
    <s v="Xylona Preis"/>
    <s v="Consumer"/>
    <s v="United States"/>
    <s v="Los Angeles"/>
    <s v="California"/>
    <n v="90049"/>
    <s v="West"/>
    <s v="OFF-PA-10004359"/>
    <s v="Office Supplies"/>
    <s v="Paper"/>
    <s v="Multicolor Computer Printout Paper"/>
    <n v="314.54999999999995"/>
    <n v="3"/>
    <n v="0"/>
    <n v="150.98399999999998"/>
  </r>
  <r>
    <n v="4488"/>
    <s v="CA-2012-162621"/>
    <x v="1"/>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s v="Texas"/>
    <n v="77036"/>
    <s v="Central"/>
    <s v="OFF-SU-10003567"/>
    <s v="Office Supplies"/>
    <s v="Supplies"/>
    <s v="Stiletto Hand Letter Openers"/>
    <n v="69.12"/>
    <n v="9"/>
    <n v="0.2"/>
    <n v="-14.687999999999999"/>
  </r>
  <r>
    <n v="4490"/>
    <s v="CA-2012-162621"/>
    <x v="1"/>
    <x v="577"/>
    <d v="2012-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4-105921"/>
    <x v="3"/>
    <x v="718"/>
    <d v="2014-08-22T00:00:00"/>
    <s v="Standard Class"/>
    <s v="JM-15250"/>
    <s v="Janet Martin"/>
    <s v="Consumer"/>
    <s v="United States"/>
    <s v="Los Angeles"/>
    <s v="California"/>
    <n v="90032"/>
    <s v="West"/>
    <s v="FUR-TA-10001095"/>
    <s v="Furniture"/>
    <s v="Tables"/>
    <s v="Chromcraft Round Conference Tables"/>
    <n v="418.29599999999994"/>
    <n v="3"/>
    <n v="0.2"/>
    <n v="5.2287000000000035"/>
  </r>
  <r>
    <n v="4492"/>
    <s v="CA-2011-150798"/>
    <x v="2"/>
    <x v="588"/>
    <d v="2011-12-03T00:00:00"/>
    <s v="Second Class"/>
    <s v="JK-15730"/>
    <s v="Joe Kamberova"/>
    <s v="Consumer"/>
    <s v="United States"/>
    <s v="Columbus"/>
    <s v="Ohio"/>
    <n v="43229"/>
    <s v="East"/>
    <s v="TEC-CO-10001571"/>
    <s v="Technology"/>
    <s v="Copiers"/>
    <s v="Sharp 1540cs Digital Laser Copier"/>
    <n v="659.98799999999994"/>
    <n v="2"/>
    <n v="0.4"/>
    <n v="109.99799999999999"/>
  </r>
  <r>
    <n v="4493"/>
    <s v="CA-2011-150798"/>
    <x v="2"/>
    <x v="588"/>
    <d v="2011-12-03T00:00:00"/>
    <s v="Second Class"/>
    <s v="JK-15730"/>
    <s v="Joe Kamberova"/>
    <s v="Consumer"/>
    <s v="United States"/>
    <s v="Columbus"/>
    <s v="Ohio"/>
    <n v="43229"/>
    <s v="East"/>
    <s v="FUR-FU-10000221"/>
    <s v="Furniture"/>
    <s v="Furnishings"/>
    <s v="Master Caster Door Stop, Brown"/>
    <n v="8.1280000000000001"/>
    <n v="2"/>
    <n v="0.2"/>
    <n v="1.4223999999999997"/>
  </r>
  <r>
    <n v="4494"/>
    <s v="CA-2011-150798"/>
    <x v="2"/>
    <x v="588"/>
    <d v="2011-12-03T00:00:00"/>
    <s v="Second Class"/>
    <s v="JK-15730"/>
    <s v="Joe Kamberova"/>
    <s v="Consumer"/>
    <s v="United States"/>
    <s v="Columbus"/>
    <s v="Ohio"/>
    <n v="43229"/>
    <s v="East"/>
    <s v="OFF-PA-10001972"/>
    <s v="Office Supplies"/>
    <s v="Paper"/>
    <s v="Xerox 214"/>
    <n v="36.288000000000011"/>
    <n v="7"/>
    <n v="0.2"/>
    <n v="12.700800000000001"/>
  </r>
  <r>
    <n v="4495"/>
    <s v="CA-2011-150798"/>
    <x v="2"/>
    <x v="588"/>
    <d v="2011-12-03T00:00:00"/>
    <s v="Second Class"/>
    <s v="JK-15730"/>
    <s v="Joe Kamberova"/>
    <s v="Consumer"/>
    <s v="United States"/>
    <s v="Columbus"/>
    <s v="Ohio"/>
    <n v="43229"/>
    <s v="East"/>
    <s v="FUR-CH-10000015"/>
    <s v="Furniture"/>
    <s v="Chairs"/>
    <s v="Hon Multipurpose Stacking Arm Chairs"/>
    <n v="909.7199999999998"/>
    <n v="6"/>
    <n v="0.3"/>
    <n v="-51.983999999999924"/>
  </r>
  <r>
    <n v="4496"/>
    <s v="CA-2014-112753"/>
    <x v="3"/>
    <x v="978"/>
    <d v="2014-06-24T00:00:00"/>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4-112753"/>
    <x v="3"/>
    <x v="978"/>
    <d v="2014-06-24T00:00:00"/>
    <s v="Standard Class"/>
    <s v="CC-12670"/>
    <s v="Craig Carreira"/>
    <s v="Consumer"/>
    <s v="United States"/>
    <s v="Los Angeles"/>
    <s v="California"/>
    <n v="90032"/>
    <s v="West"/>
    <s v="OFF-PA-10002036"/>
    <s v="Office Supplies"/>
    <s v="Paper"/>
    <s v="Xerox 1930"/>
    <n v="38.880000000000003"/>
    <n v="6"/>
    <n v="0"/>
    <n v="19.051200000000001"/>
  </r>
  <r>
    <n v="4498"/>
    <s v="CA-2014-155075"/>
    <x v="3"/>
    <x v="574"/>
    <d v="2014-12-10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1-103401"/>
    <x v="2"/>
    <x v="871"/>
    <d v="2011-11-26T00:00:00"/>
    <s v="Standard Class"/>
    <s v="GR-14560"/>
    <s v="Georgia Rosenberg"/>
    <s v="Corporate"/>
    <s v="United States"/>
    <s v="San Francisco"/>
    <s v="California"/>
    <n v="94110"/>
    <s v="West"/>
    <s v="OFF-PA-10003309"/>
    <s v="Office Supplies"/>
    <s v="Paper"/>
    <s v="Xerox 211"/>
    <n v="12.96"/>
    <n v="2"/>
    <n v="0"/>
    <n v="6.2208000000000006"/>
  </r>
  <r>
    <n v="4500"/>
    <s v="CA-2013-124814"/>
    <x v="0"/>
    <x v="342"/>
    <d v="2013-04-17T00:00:00"/>
    <s v="Standard Class"/>
    <s v="FM-14215"/>
    <s v="Filia McAdams"/>
    <s v="Corporate"/>
    <s v="United States"/>
    <s v="Bakersfield"/>
    <s v="California"/>
    <n v="93309"/>
    <s v="West"/>
    <s v="OFF-PA-10002787"/>
    <s v="Office Supplies"/>
    <s v="Paper"/>
    <s v="Xerox 227"/>
    <n v="12.96"/>
    <n v="2"/>
    <n v="0"/>
    <n v="6.2208000000000006"/>
  </r>
  <r>
    <n v="4501"/>
    <s v="CA-2013-124814"/>
    <x v="0"/>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1-116757"/>
    <x v="2"/>
    <x v="479"/>
    <d v="2011-07-04T00:00:00"/>
    <s v="Standard Class"/>
    <s v="MS-17980"/>
    <s v="Michael Stewart"/>
    <s v="Corporate"/>
    <s v="United States"/>
    <s v="Houston"/>
    <s v="Texas"/>
    <n v="77095"/>
    <s v="Central"/>
    <s v="OFF-PA-10002005"/>
    <s v="Office Supplies"/>
    <s v="Paper"/>
    <s v="Xerox 225"/>
    <n v="25.920000000000005"/>
    <n v="5"/>
    <n v="0.2"/>
    <n v="9.0719999999999992"/>
  </r>
  <r>
    <n v="4503"/>
    <s v="CA-2011-116757"/>
    <x v="2"/>
    <x v="479"/>
    <d v="2011-07-04T00:00:00"/>
    <s v="Standard Class"/>
    <s v="MS-17980"/>
    <s v="Michael Stewart"/>
    <s v="Corporate"/>
    <s v="United States"/>
    <s v="Houston"/>
    <s v="Texas"/>
    <n v="77095"/>
    <s v="Central"/>
    <s v="OFF-FA-10002815"/>
    <s v="Office Supplies"/>
    <s v="Fasteners"/>
    <s v="Staples"/>
    <n v="21.312000000000005"/>
    <n v="6"/>
    <n v="0.2"/>
    <n v="7.1928000000000001"/>
  </r>
  <r>
    <n v="4504"/>
    <s v="US-2011-138247"/>
    <x v="2"/>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s v="California"/>
    <n v="90045"/>
    <s v="West"/>
    <s v="OFF-AP-10000828"/>
    <s v="Office Supplies"/>
    <s v="Appliances"/>
    <s v="Avanti 4.4 Cu. Ft. Refrigerator"/>
    <n v="361.96"/>
    <n v="2"/>
    <n v="0"/>
    <n v="101.34879999999998"/>
  </r>
  <r>
    <n v="4506"/>
    <s v="US-2011-138247"/>
    <x v="2"/>
    <x v="163"/>
    <d v="2011-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1-138247"/>
    <x v="2"/>
    <x v="163"/>
    <d v="2011-12-29T00:00:00"/>
    <s v="Standard Class"/>
    <s v="BF-11170"/>
    <s v="Ben Ferrer"/>
    <s v="Home Office"/>
    <s v="United States"/>
    <s v="Los Angeles"/>
    <s v="California"/>
    <n v="90045"/>
    <s v="West"/>
    <s v="TEC-PH-10001530"/>
    <s v="Technology"/>
    <s v="Phones"/>
    <s v="Cisco Unified IP Phone 7945G VoIP phone"/>
    <n v="818.37600000000009"/>
    <n v="3"/>
    <n v="0.2"/>
    <n v="51.148499999999984"/>
  </r>
  <r>
    <n v="4508"/>
    <s v="US-2011-138247"/>
    <x v="2"/>
    <x v="163"/>
    <d v="2011-12-29T00:00:00"/>
    <s v="Standard Class"/>
    <s v="BF-11170"/>
    <s v="Ben Ferrer"/>
    <s v="Home Office"/>
    <s v="United States"/>
    <s v="Los Angeles"/>
    <s v="California"/>
    <n v="90045"/>
    <s v="West"/>
    <s v="OFF-ST-10002301"/>
    <s v="Office Supplies"/>
    <s v="Storage"/>
    <s v="Tennsco Commercial Shelving"/>
    <n v="20.34"/>
    <n v="1"/>
    <n v="0"/>
    <n v="0.20339999999999847"/>
  </r>
  <r>
    <n v="4509"/>
    <s v="US-2011-138247"/>
    <x v="2"/>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4-167003"/>
    <x v="3"/>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s v="Missouri"/>
    <n v="65807"/>
    <s v="Central"/>
    <s v="FUR-FU-10001085"/>
    <s v="Furniture"/>
    <s v="Furnishings"/>
    <s v="3M Polarizing Light Filter Sleeves"/>
    <n v="37.299999999999997"/>
    <n v="2"/>
    <n v="0"/>
    <n v="17.157999999999998"/>
  </r>
  <r>
    <n v="4512"/>
    <s v="CA-2013-119935"/>
    <x v="0"/>
    <x v="338"/>
    <d v="2013-11-15T00:00:00"/>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3-118969"/>
    <x v="0"/>
    <x v="824"/>
    <d v="2013-10-04T00:00:00"/>
    <s v="First Class"/>
    <s v="LP-17095"/>
    <s v="Liz Preis"/>
    <s v="Consumer"/>
    <s v="United States"/>
    <s v="Phoenix"/>
    <s v="Arizona"/>
    <n v="85023"/>
    <s v="West"/>
    <s v="OFF-BI-10002429"/>
    <s v="Office Supplies"/>
    <s v="Binders"/>
    <s v="Premier Elliptical Ring Binder, Black"/>
    <n v="54.792000000000009"/>
    <n v="6"/>
    <n v="0.7"/>
    <n v="-40.180799999999991"/>
  </r>
  <r>
    <n v="4514"/>
    <s v="CA-2013-145240"/>
    <x v="0"/>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3-120873"/>
    <x v="0"/>
    <x v="189"/>
    <d v="2013-11-02T00:00:00"/>
    <s v="Second Class"/>
    <s v="BW-11200"/>
    <s v="Ben Wallace"/>
    <s v="Consumer"/>
    <s v="United States"/>
    <s v="Hampton"/>
    <s v="Virginia"/>
    <n v="23666"/>
    <s v="South"/>
    <s v="FUR-CH-10000847"/>
    <s v="Furniture"/>
    <s v="Chairs"/>
    <s v="Global Executive Mid-Back Manager's Chair"/>
    <n v="290.98"/>
    <n v="1"/>
    <n v="0"/>
    <n v="75.654799999999994"/>
  </r>
  <r>
    <n v="4516"/>
    <s v="US-2014-111920"/>
    <x v="3"/>
    <x v="760"/>
    <d v="2014-10-27T00:00:00"/>
    <s v="Standard Class"/>
    <s v="PS-18970"/>
    <s v="Paul Stevenson"/>
    <s v="Home Office"/>
    <s v="United States"/>
    <s v="Tulsa"/>
    <s v="Oklahoma"/>
    <n v="74133"/>
    <s v="Central"/>
    <s v="OFF-AR-10003179"/>
    <s v="Office Supplies"/>
    <s v="Art"/>
    <s v="Dixon Ticonderoga Core-Lock Colored Pencils"/>
    <n v="36.44"/>
    <n v="4"/>
    <n v="0"/>
    <n v="12.025199999999998"/>
  </r>
  <r>
    <n v="4517"/>
    <s v="US-2013-128678"/>
    <x v="0"/>
    <x v="306"/>
    <d v="2013-09-21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3-128678"/>
    <x v="0"/>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3-101385"/>
    <x v="0"/>
    <x v="477"/>
    <d v="2013-10-02T00:00:00"/>
    <s v="Standard Class"/>
    <s v="JW-16075"/>
    <s v="Julia West"/>
    <s v="Consumer"/>
    <s v="United States"/>
    <s v="San Francisco"/>
    <s v="California"/>
    <n v="94109"/>
    <s v="West"/>
    <s v="OFF-AR-10004441"/>
    <s v="Office Supplies"/>
    <s v="Art"/>
    <s v="BIC Brite Liner Highlighters"/>
    <n v="16.559999999999999"/>
    <n v="4"/>
    <n v="0"/>
    <n v="6.9551999999999996"/>
  </r>
  <r>
    <n v="4520"/>
    <s v="CA-2014-107167"/>
    <x v="3"/>
    <x v="193"/>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1-109491"/>
    <x v="2"/>
    <x v="980"/>
    <d v="2011-02-27T00:00:00"/>
    <s v="Standard Class"/>
    <s v="LC-16930"/>
    <s v="Linda Cazamias"/>
    <s v="Corporate"/>
    <s v="United States"/>
    <s v="Richmond"/>
    <s v="Indiana"/>
    <n v="47374"/>
    <s v="Central"/>
    <s v="TEC-AC-10001284"/>
    <s v="Technology"/>
    <s v="Accessories"/>
    <s v="Enermax Briskie RF Wireless Keyboard and Mouse Combo"/>
    <n v="62.31"/>
    <n v="3"/>
    <n v="0"/>
    <n v="22.4316"/>
  </r>
  <r>
    <n v="4522"/>
    <s v="CA-2011-109491"/>
    <x v="2"/>
    <x v="980"/>
    <d v="2011-02-27T00:00:00"/>
    <s v="Standard Class"/>
    <s v="LC-16930"/>
    <s v="Linda Cazamias"/>
    <s v="Corporate"/>
    <s v="United States"/>
    <s v="Richmond"/>
    <s v="Indiana"/>
    <n v="47374"/>
    <s v="Central"/>
    <s v="FUR-FU-10000221"/>
    <s v="Furniture"/>
    <s v="Furnishings"/>
    <s v="Master Caster Door Stop, Brown"/>
    <n v="20.32"/>
    <n v="4"/>
    <n v="0"/>
    <n v="6.9087999999999994"/>
  </r>
  <r>
    <n v="4523"/>
    <s v="CA-2014-105445"/>
    <x v="3"/>
    <x v="297"/>
    <d v="2014-02-26T00:00:00"/>
    <s v="Second Class"/>
    <s v="BP-11095"/>
    <s v="Bart Pistole"/>
    <s v="Corporate"/>
    <s v="United States"/>
    <s v="Louisville"/>
    <s v="Colorado"/>
    <n v="80027"/>
    <s v="West"/>
    <s v="OFF-FA-10001229"/>
    <s v="Office Supplies"/>
    <s v="Fasteners"/>
    <s v="Staples"/>
    <n v="9.4320000000000004"/>
    <n v="3"/>
    <n v="0.2"/>
    <n v="3.065399999999999"/>
  </r>
  <r>
    <n v="4524"/>
    <s v="CA-2011-107454"/>
    <x v="2"/>
    <x v="981"/>
    <d v="2011-11-06T00:00:00"/>
    <s v="Standard Class"/>
    <s v="RD-19720"/>
    <s v="Roger Demir"/>
    <s v="Consumer"/>
    <s v="United States"/>
    <s v="New York City"/>
    <s v="New York"/>
    <n v="10024"/>
    <s v="East"/>
    <s v="OFF-LA-10001569"/>
    <s v="Office Supplies"/>
    <s v="Labels"/>
    <s v="Avery 499"/>
    <n v="34.86"/>
    <n v="7"/>
    <n v="0"/>
    <n v="16.035599999999999"/>
  </r>
  <r>
    <n v="4525"/>
    <s v="CA-2011-107454"/>
    <x v="2"/>
    <x v="981"/>
    <d v="2011-11-06T00:00:00"/>
    <s v="Standard Class"/>
    <s v="RD-19720"/>
    <s v="Roger Demir"/>
    <s v="Consumer"/>
    <s v="United States"/>
    <s v="New York City"/>
    <s v="New York"/>
    <n v="10024"/>
    <s v="East"/>
    <s v="FUR-FU-10004018"/>
    <s v="Furniture"/>
    <s v="Furnishings"/>
    <s v="Tensor Computer Mounted Lamp"/>
    <n v="89.34"/>
    <n v="6"/>
    <n v="0"/>
    <n v="24.121800000000004"/>
  </r>
  <r>
    <n v="4526"/>
    <s v="US-2014-105046"/>
    <x v="3"/>
    <x v="729"/>
    <d v="2014-07-24T00:00:00"/>
    <s v="Standard Class"/>
    <s v="BE-11335"/>
    <s v="Bill Eplett"/>
    <s v="Home Office"/>
    <s v="United States"/>
    <s v="Rome"/>
    <s v="New York"/>
    <n v="13440"/>
    <s v="East"/>
    <s v="TEC-PH-10004536"/>
    <s v="Technology"/>
    <s v="Phones"/>
    <s v="Avaya 5420 Digital phone"/>
    <n v="269.98"/>
    <n v="2"/>
    <n v="0"/>
    <n v="67.495000000000005"/>
  </r>
  <r>
    <n v="4527"/>
    <s v="US-2014-105046"/>
    <x v="3"/>
    <x v="729"/>
    <d v="2014-07-24T00:00:00"/>
    <s v="Standard Class"/>
    <s v="BE-11335"/>
    <s v="Bill Eplett"/>
    <s v="Home Office"/>
    <s v="United States"/>
    <s v="Rome"/>
    <s v="New York"/>
    <n v="13440"/>
    <s v="East"/>
    <s v="OFF-PA-10004353"/>
    <s v="Office Supplies"/>
    <s v="Paper"/>
    <s v="Southworth 25% Cotton Premium Laser Paper and Envelopes"/>
    <n v="99.9"/>
    <n v="5"/>
    <n v="0"/>
    <n v="47.952000000000005"/>
  </r>
  <r>
    <n v="4528"/>
    <s v="US-2014-105046"/>
    <x v="3"/>
    <x v="729"/>
    <d v="2014-07-24T00:00:00"/>
    <s v="Standard Class"/>
    <s v="BE-11335"/>
    <s v="Bill Eplett"/>
    <s v="Home Office"/>
    <s v="United States"/>
    <s v="Rome"/>
    <s v="New York"/>
    <n v="13440"/>
    <s v="East"/>
    <s v="FUR-FU-10004848"/>
    <s v="Furniture"/>
    <s v="Furnishings"/>
    <s v="DAX Solid Wood Frames"/>
    <n v="39.08"/>
    <n v="4"/>
    <n v="0"/>
    <n v="14.459599999999998"/>
  </r>
  <r>
    <n v="4529"/>
    <s v="CA-2014-152856"/>
    <x v="3"/>
    <x v="565"/>
    <d v="2014-09-11T00:00:00"/>
    <s v="Second Class"/>
    <s v="RS-19765"/>
    <s v="Roland Schwarz"/>
    <s v="Corporate"/>
    <s v="United States"/>
    <s v="Marion"/>
    <s v="Ohio"/>
    <n v="43302"/>
    <s v="East"/>
    <s v="TEC-AC-10004864"/>
    <s v="Technology"/>
    <s v="Accessories"/>
    <s v="Memorex Micro Travel Drive 32 GB"/>
    <n v="116.83199999999999"/>
    <n v="4"/>
    <n v="0.2"/>
    <n v="33.589200000000005"/>
  </r>
  <r>
    <n v="4530"/>
    <s v="CA-2013-134691"/>
    <x v="0"/>
    <x v="696"/>
    <d v="2013-11-19T00:00:00"/>
    <s v="Standard Class"/>
    <s v="KC-16540"/>
    <s v="Kelly Collister"/>
    <s v="Consumer"/>
    <s v="United States"/>
    <s v="Houston"/>
    <s v="Texas"/>
    <n v="77041"/>
    <s v="Central"/>
    <s v="OFF-BI-10002393"/>
    <s v="Office Supplies"/>
    <s v="Binders"/>
    <s v="Binder Posts"/>
    <n v="2.2959999999999994"/>
    <n v="2"/>
    <n v="0.8"/>
    <n v="-3.9032000000000009"/>
  </r>
  <r>
    <n v="4531"/>
    <s v="CA-2013-118759"/>
    <x v="0"/>
    <x v="696"/>
    <d v="2013-11-18T00:00:00"/>
    <s v="First Class"/>
    <s v="MB-17305"/>
    <s v="Maria Bertelson"/>
    <s v="Consumer"/>
    <s v="United States"/>
    <s v="New York City"/>
    <s v="New York"/>
    <n v="10009"/>
    <s v="East"/>
    <s v="FUR-CH-10002335"/>
    <s v="Furniture"/>
    <s v="Chairs"/>
    <s v="Hon GuestStacker Chair"/>
    <n v="408.00599999999997"/>
    <n v="2"/>
    <n v="0.1"/>
    <n v="72.534400000000005"/>
  </r>
  <r>
    <n v="4532"/>
    <s v="CA-2013-118759"/>
    <x v="0"/>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1-140403"/>
    <x v="2"/>
    <x v="982"/>
    <d v="2011-10-10T00:00:00"/>
    <s v="Same Day"/>
    <s v="TN-21040"/>
    <s v="Tanja Norvell"/>
    <s v="Home Office"/>
    <s v="United States"/>
    <s v="Manteca"/>
    <s v="California"/>
    <n v="95336"/>
    <s v="West"/>
    <s v="FUR-CH-10002774"/>
    <s v="Furniture"/>
    <s v="Chairs"/>
    <s v="Global Deluxe Stacking Chair, Gray"/>
    <n v="122.352"/>
    <n v="3"/>
    <n v="0.2"/>
    <n v="13.764599999999994"/>
  </r>
  <r>
    <n v="4534"/>
    <s v="CA-2011-140403"/>
    <x v="2"/>
    <x v="982"/>
    <d v="2011-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2-163104"/>
    <x v="1"/>
    <x v="531"/>
    <d v="2012-03-26T00:00:00"/>
    <s v="Standard Class"/>
    <s v="MC-18130"/>
    <s v="Mike Caudle"/>
    <s v="Corporate"/>
    <s v="United States"/>
    <s v="Los Angeles"/>
    <s v="California"/>
    <n v="90004"/>
    <s v="West"/>
    <s v="OFF-PA-10001947"/>
    <s v="Office Supplies"/>
    <s v="Paper"/>
    <s v="Xerox 1974"/>
    <n v="11.96"/>
    <n v="2"/>
    <n v="0"/>
    <n v="5.8604000000000003"/>
  </r>
  <r>
    <n v="4536"/>
    <s v="CA-2014-138464"/>
    <x v="3"/>
    <x v="141"/>
    <d v="2014-07-13T00:00:00"/>
    <s v="Standard Class"/>
    <s v="VF-21715"/>
    <s v="Vicky Freymann"/>
    <s v="Home Office"/>
    <s v="United States"/>
    <s v="Seattle"/>
    <s v="Washington"/>
    <n v="98115"/>
    <s v="West"/>
    <s v="FUR-FU-10003142"/>
    <s v="Furniture"/>
    <s v="Furnishings"/>
    <s v="Master Big Foot Doorstop, Beige"/>
    <n v="15.84"/>
    <n v="3"/>
    <n v="0"/>
    <n v="4.9103999999999992"/>
  </r>
  <r>
    <n v="4537"/>
    <s v="CA-2014-138464"/>
    <x v="3"/>
    <x v="141"/>
    <d v="2014-07-13T00:00:00"/>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4-138464"/>
    <x v="3"/>
    <x v="141"/>
    <d v="2014-07-13T00:00:00"/>
    <s v="Standard Class"/>
    <s v="VF-21715"/>
    <s v="Vicky Freymann"/>
    <s v="Home Office"/>
    <s v="United States"/>
    <s v="Seattle"/>
    <s v="Washington"/>
    <n v="98115"/>
    <s v="West"/>
    <s v="OFF-AR-10003560"/>
    <s v="Office Supplies"/>
    <s v="Art"/>
    <s v="Zebra Zazzle Fluorescent Highlighters"/>
    <n v="18.240000000000002"/>
    <n v="3"/>
    <n v="0"/>
    <n v="6.2015999999999991"/>
  </r>
  <r>
    <n v="4539"/>
    <s v="CA-2014-138464"/>
    <x v="3"/>
    <x v="141"/>
    <d v="2014-07-13T00:00:00"/>
    <s v="Standard Class"/>
    <s v="VF-21715"/>
    <s v="Vicky Freymann"/>
    <s v="Home Office"/>
    <s v="United States"/>
    <s v="Seattle"/>
    <s v="Washington"/>
    <n v="98115"/>
    <s v="West"/>
    <s v="OFF-AR-10004757"/>
    <s v="Office Supplies"/>
    <s v="Art"/>
    <s v="Crayola Colored Pencils"/>
    <n v="13.12"/>
    <n v="4"/>
    <n v="0"/>
    <n v="4.3295999999999992"/>
  </r>
  <r>
    <n v="4540"/>
    <s v="CA-2012-104129"/>
    <x v="1"/>
    <x v="914"/>
    <d v="2012-03-02T00:00:00"/>
    <s v="Standard Class"/>
    <s v="ES-14080"/>
    <s v="Erin Smith"/>
    <s v="Corporate"/>
    <s v="United States"/>
    <s v="Providence"/>
    <s v="Rhode Island"/>
    <n v="2908"/>
    <s v="East"/>
    <s v="TEC-PH-10003800"/>
    <s v="Technology"/>
    <s v="Phones"/>
    <s v="i.Sound Portable Power - 8000 mAh"/>
    <n v="105.98"/>
    <n v="2"/>
    <n v="0"/>
    <n v="1.0597999999999956"/>
  </r>
  <r>
    <n v="4541"/>
    <s v="CA-2012-104129"/>
    <x v="1"/>
    <x v="914"/>
    <d v="2012-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4-132206"/>
    <x v="3"/>
    <x v="114"/>
    <d v="2014-06-22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4-113474"/>
    <x v="3"/>
    <x v="983"/>
    <d v="2014-04-01T00:00:00"/>
    <s v="First Class"/>
    <s v="TM-21490"/>
    <s v="Tony Molinari"/>
    <s v="Consumer"/>
    <s v="United States"/>
    <s v="Oklahoma City"/>
    <s v="Oklahoma"/>
    <n v="73120"/>
    <s v="Central"/>
    <s v="OFF-EN-10004206"/>
    <s v="Office Supplies"/>
    <s v="Envelopes"/>
    <s v="Multimedia Mailers"/>
    <n v="325.86"/>
    <n v="2"/>
    <n v="0"/>
    <n v="149.8956"/>
  </r>
  <r>
    <n v="4544"/>
    <s v="CA-2012-126557"/>
    <x v="1"/>
    <x v="984"/>
    <d v="2012-07-17T00:00:00"/>
    <s v="Second Class"/>
    <s v="RL-19615"/>
    <s v="Rob Lucas"/>
    <s v="Consumer"/>
    <s v="United States"/>
    <s v="Chicago"/>
    <s v="Illinois"/>
    <n v="60610"/>
    <s v="Central"/>
    <s v="FUR-CH-10004477"/>
    <s v="Furniture"/>
    <s v="Chairs"/>
    <s v="Global Push Button Manager's Chair, Indigo"/>
    <n v="383.60699999999997"/>
    <n v="9"/>
    <n v="0.3"/>
    <n v="-5.4801000000000215"/>
  </r>
  <r>
    <n v="4545"/>
    <s v="CA-2012-126557"/>
    <x v="1"/>
    <x v="984"/>
    <d v="2012-07-17T00:00:00"/>
    <s v="Second Class"/>
    <s v="RL-19615"/>
    <s v="Rob Lucas"/>
    <s v="Consumer"/>
    <s v="United States"/>
    <s v="Chicago"/>
    <s v="Illinois"/>
    <n v="60610"/>
    <s v="Central"/>
    <s v="TEC-PH-10003505"/>
    <s v="Technology"/>
    <s v="Phones"/>
    <s v="Geemarc AmpliPOWER60"/>
    <n v="148.47999999999999"/>
    <n v="2"/>
    <n v="0.2"/>
    <n v="16.703999999999986"/>
  </r>
  <r>
    <n v="4546"/>
    <s v="CA-2012-126557"/>
    <x v="1"/>
    <x v="984"/>
    <d v="2012-07-17T00:00:00"/>
    <s v="Second Class"/>
    <s v="RL-19615"/>
    <s v="Rob Lucas"/>
    <s v="Consumer"/>
    <s v="United States"/>
    <s v="Chicago"/>
    <s v="Illinois"/>
    <n v="60610"/>
    <s v="Central"/>
    <s v="TEC-PH-10000526"/>
    <s v="Technology"/>
    <s v="Phones"/>
    <s v="Vtech CS6719"/>
    <n v="537.54399999999998"/>
    <n v="7"/>
    <n v="0.2"/>
    <n v="53.754400000000004"/>
  </r>
  <r>
    <n v="4547"/>
    <s v="CA-2012-126557"/>
    <x v="1"/>
    <x v="984"/>
    <d v="2012-07-17T00:00:00"/>
    <s v="Second Class"/>
    <s v="RL-19615"/>
    <s v="Rob Lucas"/>
    <s v="Consumer"/>
    <s v="United States"/>
    <s v="Chicago"/>
    <s v="Illinois"/>
    <n v="60610"/>
    <s v="Central"/>
    <s v="OFF-BI-10003314"/>
    <s v="Office Supplies"/>
    <s v="Binders"/>
    <s v="Tuff Stuff Recycled Round Ring Binders"/>
    <n v="1.9279999999999997"/>
    <n v="2"/>
    <n v="0.8"/>
    <n v="-2.9884000000000004"/>
  </r>
  <r>
    <n v="4548"/>
    <s v="CA-2012-126557"/>
    <x v="1"/>
    <x v="984"/>
    <d v="2012-07-17T00:00:00"/>
    <s v="Second Class"/>
    <s v="RL-19615"/>
    <s v="Rob Lucas"/>
    <s v="Consumer"/>
    <s v="United States"/>
    <s v="Chicago"/>
    <s v="Illinois"/>
    <n v="60610"/>
    <s v="Central"/>
    <s v="OFF-AR-10003190"/>
    <s v="Office Supplies"/>
    <s v="Art"/>
    <s v="Newell 32"/>
    <n v="6.911999999999999"/>
    <n v="3"/>
    <n v="0.2"/>
    <n v="0.69120000000000026"/>
  </r>
  <r>
    <n v="4549"/>
    <s v="CA-2012-126557"/>
    <x v="1"/>
    <x v="984"/>
    <d v="2012-07-17T00:00:00"/>
    <s v="Second Class"/>
    <s v="RL-19615"/>
    <s v="Rob Lucas"/>
    <s v="Consumer"/>
    <s v="United States"/>
    <s v="Chicago"/>
    <s v="Illinois"/>
    <n v="60610"/>
    <s v="Central"/>
    <s v="FUR-FU-10001861"/>
    <s v="Furniture"/>
    <s v="Furnishings"/>
    <s v="Floodlight Indoor Halogen Bulbs, 1 Bulb per Pack, 60 Watts"/>
    <n v="7.76"/>
    <n v="1"/>
    <n v="0.6"/>
    <n v="-2.1340000000000003"/>
  </r>
  <r>
    <n v="4550"/>
    <s v="CA-2012-126557"/>
    <x v="1"/>
    <x v="984"/>
    <d v="2012-07-17T00:00:00"/>
    <s v="Second Class"/>
    <s v="RL-19615"/>
    <s v="Rob Lucas"/>
    <s v="Consumer"/>
    <s v="United States"/>
    <s v="Chicago"/>
    <s v="Illinois"/>
    <n v="60610"/>
    <s v="Central"/>
    <s v="TEC-PH-10003963"/>
    <s v="Technology"/>
    <s v="Phones"/>
    <s v="GE 2-Jack Phone Line Splitter"/>
    <n v="659.16800000000012"/>
    <n v="4"/>
    <n v="0.2"/>
    <n v="49.437599999999975"/>
  </r>
  <r>
    <n v="4551"/>
    <s v="US-2014-107636"/>
    <x v="3"/>
    <x v="504"/>
    <d v="2014-05-03T00:00:00"/>
    <s v="First Class"/>
    <s v="NM-18520"/>
    <s v="Neoma Murray"/>
    <s v="Consumer"/>
    <s v="United States"/>
    <s v="Manchester"/>
    <s v="Connecticut"/>
    <n v="6040"/>
    <s v="East"/>
    <s v="OFF-LA-10003388"/>
    <s v="Office Supplies"/>
    <s v="Labels"/>
    <s v="Avery 5"/>
    <n v="5.76"/>
    <n v="2"/>
    <n v="0"/>
    <n v="2.8224"/>
  </r>
  <r>
    <n v="4552"/>
    <s v="US-2011-165862"/>
    <x v="2"/>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1-106334"/>
    <x v="2"/>
    <x v="422"/>
    <d v="2012-01-02T00:00:00"/>
    <s v="Standard Class"/>
    <s v="JF-15490"/>
    <s v="Jeremy Farry"/>
    <s v="Consumer"/>
    <s v="United States"/>
    <s v="San Francisco"/>
    <s v="California"/>
    <n v="94122"/>
    <s v="West"/>
    <s v="FUR-CH-10004886"/>
    <s v="Furniture"/>
    <s v="Chairs"/>
    <s v="Bevis Steel Folding Chairs"/>
    <n v="230.28000000000003"/>
    <n v="3"/>
    <n v="0.2"/>
    <n v="23.027999999999992"/>
  </r>
  <r>
    <n v="4554"/>
    <s v="US-2011-106334"/>
    <x v="2"/>
    <x v="422"/>
    <d v="2012-01-02T00:00:00"/>
    <s v="Standard Class"/>
    <s v="JF-15490"/>
    <s v="Jeremy Farry"/>
    <s v="Consumer"/>
    <s v="United States"/>
    <s v="San Francisco"/>
    <s v="California"/>
    <n v="94122"/>
    <s v="West"/>
    <s v="OFF-PA-10003657"/>
    <s v="Office Supplies"/>
    <s v="Paper"/>
    <s v="Xerox 1927"/>
    <n v="12.84"/>
    <n v="3"/>
    <n v="0"/>
    <n v="5.7779999999999987"/>
  </r>
  <r>
    <n v="4555"/>
    <s v="CA-2013-101448"/>
    <x v="0"/>
    <x v="535"/>
    <d v="2013-03-02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2-130218"/>
    <x v="1"/>
    <x v="391"/>
    <d v="2012-03-26T00:00:00"/>
    <s v="First Class"/>
    <s v="SG-20470"/>
    <s v="Sheri Gordon"/>
    <s v="Consumer"/>
    <s v="United States"/>
    <s v="Florence"/>
    <s v="South Carolina"/>
    <n v="29501"/>
    <s v="South"/>
    <s v="OFF-FA-10003112"/>
    <s v="Office Supplies"/>
    <s v="Fasteners"/>
    <s v="Staples"/>
    <n v="31.56"/>
    <n v="4"/>
    <n v="0"/>
    <n v="14.201999999999998"/>
  </r>
  <r>
    <n v="4557"/>
    <s v="CA-2012-130218"/>
    <x v="1"/>
    <x v="391"/>
    <d v="2012-03-26T00:00:00"/>
    <s v="First Class"/>
    <s v="SG-20470"/>
    <s v="Sheri Gordon"/>
    <s v="Consumer"/>
    <s v="United States"/>
    <s v="Florence"/>
    <s v="South Carolina"/>
    <n v="29501"/>
    <s v="South"/>
    <s v="OFF-ST-10002486"/>
    <s v="Office Supplies"/>
    <s v="Storage"/>
    <s v="Eldon Shelf Savers Cubes and Bins"/>
    <n v="27.92"/>
    <n v="4"/>
    <n v="0"/>
    <n v="0.5583999999999989"/>
  </r>
  <r>
    <n v="4558"/>
    <s v="US-2014-117331"/>
    <x v="3"/>
    <x v="208"/>
    <d v="2014-10-29T00:00:00"/>
    <s v="Standard Class"/>
    <s v="ND-18370"/>
    <s v="Natalie DeCherney"/>
    <s v="Consumer"/>
    <s v="United States"/>
    <s v="Glendale"/>
    <s v="Arizona"/>
    <n v="85301"/>
    <s v="West"/>
    <s v="OFF-BI-10003984"/>
    <s v="Office Supplies"/>
    <s v="Binders"/>
    <s v="Lock-Up Easel 'Spel-Binder'"/>
    <n v="8.5590000000000011"/>
    <n v="1"/>
    <n v="0.7"/>
    <n v="-6.5618999999999996"/>
  </r>
  <r>
    <n v="4559"/>
    <s v="CA-2011-127383"/>
    <x v="2"/>
    <x v="520"/>
    <d v="2012-01-05T00:00:00"/>
    <s v="Standard Class"/>
    <s v="CM-11815"/>
    <s v="Candace McMahon"/>
    <s v="Corporate"/>
    <s v="United States"/>
    <s v="El Paso"/>
    <s v="Texas"/>
    <n v="79907"/>
    <s v="Central"/>
    <s v="OFF-EN-10004773"/>
    <s v="Office Supplies"/>
    <s v="Envelopes"/>
    <s v="Staples"/>
    <n v="49.568000000000005"/>
    <n v="2"/>
    <n v="0.2"/>
    <n v="17.968399999999995"/>
  </r>
  <r>
    <n v="4560"/>
    <s v="CA-2011-110219"/>
    <x v="2"/>
    <x v="952"/>
    <d v="2011-05-08T00:00:00"/>
    <s v="First Class"/>
    <s v="EB-13870"/>
    <s v="Emily Burns"/>
    <s v="Consumer"/>
    <s v="United States"/>
    <s v="San Antonio"/>
    <s v="Texas"/>
    <n v="78207"/>
    <s v="Central"/>
    <s v="FUR-CH-10001146"/>
    <s v="Furniture"/>
    <s v="Chairs"/>
    <s v="Global Value Mid-Back Manager's Chair, Gray"/>
    <n v="127.869"/>
    <n v="3"/>
    <n v="0.3"/>
    <n v="-9.1335000000000122"/>
  </r>
  <r>
    <n v="4561"/>
    <s v="CA-2012-118871"/>
    <x v="1"/>
    <x v="784"/>
    <d v="2012-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2-118871"/>
    <x v="1"/>
    <x v="784"/>
    <d v="2012-12-09T00:00:00"/>
    <s v="Second Class"/>
    <s v="HM-14860"/>
    <s v="Harry Marie"/>
    <s v="Corporate"/>
    <s v="United States"/>
    <s v="Los Angeles"/>
    <s v="California"/>
    <n v="90049"/>
    <s v="West"/>
    <s v="TEC-PH-10000193"/>
    <s v="Technology"/>
    <s v="Phones"/>
    <s v="Jensen SMPS-640 - speaker phone"/>
    <n v="110.352"/>
    <n v="3"/>
    <n v="0.2"/>
    <n v="8.2763999999999953"/>
  </r>
  <r>
    <n v="4563"/>
    <s v="CA-2012-118871"/>
    <x v="1"/>
    <x v="784"/>
    <d v="2012-12-09T00:00:00"/>
    <s v="Second Class"/>
    <s v="HM-14860"/>
    <s v="Harry Marie"/>
    <s v="Corporate"/>
    <s v="United States"/>
    <s v="Los Angeles"/>
    <s v="California"/>
    <n v="90049"/>
    <s v="West"/>
    <s v="FUR-FU-10002111"/>
    <s v="Furniture"/>
    <s v="Furnishings"/>
    <s v="Master Caster Door Stop, Large Brown"/>
    <n v="36.4"/>
    <n v="5"/>
    <n v="0"/>
    <n v="13.832000000000001"/>
  </r>
  <r>
    <n v="4564"/>
    <s v="CA-2014-129490"/>
    <x v="3"/>
    <x v="986"/>
    <d v="2014-10-01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1-101175"/>
    <x v="2"/>
    <x v="337"/>
    <d v="2011-12-14T00:00:00"/>
    <s v="Standard Class"/>
    <s v="DM-12955"/>
    <s v="Dario Medina"/>
    <s v="Corporate"/>
    <s v="United States"/>
    <s v="Mesa"/>
    <s v="Arizona"/>
    <n v="85204"/>
    <s v="West"/>
    <s v="OFF-ST-10004950"/>
    <s v="Office Supplies"/>
    <s v="Storage"/>
    <s v="Acco Perma 3000 Stacking Storage Drawers"/>
    <n v="100.70400000000001"/>
    <n v="6"/>
    <n v="0.2"/>
    <n v="-1.2588000000000008"/>
  </r>
  <r>
    <n v="4566"/>
    <s v="US-2014-149510"/>
    <x v="3"/>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4-149510"/>
    <x v="3"/>
    <x v="734"/>
    <d v="2014-12-11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4-149510"/>
    <x v="3"/>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2-111990"/>
    <x v="1"/>
    <x v="627"/>
    <d v="2012-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1-169460"/>
    <x v="2"/>
    <x v="987"/>
    <d v="2011-04-21T00:00:00"/>
    <s v="Second Class"/>
    <s v="NF-18595"/>
    <s v="Nicole Fjeld"/>
    <s v="Home Office"/>
    <s v="United States"/>
    <s v="San Jose"/>
    <s v="California"/>
    <n v="95123"/>
    <s v="West"/>
    <s v="FUR-FU-10004017"/>
    <s v="Furniture"/>
    <s v="Furnishings"/>
    <s v="Executive Impressions 13&quot; Chairman Wall Clock"/>
    <n v="76.14"/>
    <n v="3"/>
    <n v="0"/>
    <n v="26.648999999999997"/>
  </r>
  <r>
    <n v="4571"/>
    <s v="US-2012-152128"/>
    <x v="1"/>
    <x v="442"/>
    <d v="2012-05-27T00:00:00"/>
    <s v="Second Class"/>
    <s v="NM-18445"/>
    <s v="Nathan Mautz"/>
    <s v="Home Office"/>
    <s v="United States"/>
    <s v="Wichita"/>
    <s v="Kansas"/>
    <n v="67212"/>
    <s v="Central"/>
    <s v="OFF-AR-10002445"/>
    <s v="Office Supplies"/>
    <s v="Art"/>
    <s v="SANFORD Major Accent Highlighters"/>
    <n v="21.240000000000002"/>
    <n v="3"/>
    <n v="0"/>
    <n v="8.071200000000001"/>
  </r>
  <r>
    <n v="4572"/>
    <s v="US-2012-152128"/>
    <x v="1"/>
    <x v="442"/>
    <d v="2012-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4-126662"/>
    <x v="3"/>
    <x v="729"/>
    <d v="2014-07-22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3-139395"/>
    <x v="0"/>
    <x v="939"/>
    <d v="2013-12-19T00:00:00"/>
    <s v="Standard Class"/>
    <s v="MG-17650"/>
    <s v="Matthew Grinstein"/>
    <s v="Home Office"/>
    <s v="United States"/>
    <s v="Jackson"/>
    <s v="Michigan"/>
    <n v="49201"/>
    <s v="Central"/>
    <s v="TEC-PH-10002103"/>
    <s v="Technology"/>
    <s v="Phones"/>
    <s v="Jabra SPEAK 410"/>
    <n v="657.93"/>
    <n v="7"/>
    <n v="0"/>
    <n v="184.22039999999998"/>
  </r>
  <r>
    <n v="4575"/>
    <s v="CA-2013-139395"/>
    <x v="0"/>
    <x v="939"/>
    <d v="2013-12-19T00:00:00"/>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3-139395"/>
    <x v="0"/>
    <x v="939"/>
    <d v="2013-12-19T00:00:00"/>
    <s v="Standard Class"/>
    <s v="MG-17650"/>
    <s v="Matthew Grinstein"/>
    <s v="Home Office"/>
    <s v="United States"/>
    <s v="Jackson"/>
    <s v="Michigan"/>
    <n v="49201"/>
    <s v="Central"/>
    <s v="OFF-AR-10003732"/>
    <s v="Office Supplies"/>
    <s v="Art"/>
    <s v="Newell 333"/>
    <n v="13.899999999999999"/>
    <n v="5"/>
    <n v="0"/>
    <n v="3.6139999999999994"/>
  </r>
  <r>
    <n v="4577"/>
    <s v="CA-2013-139395"/>
    <x v="0"/>
    <x v="939"/>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1-121734"/>
    <x v="2"/>
    <x v="909"/>
    <d v="2011-04-16T00:00:00"/>
    <s v="Standard Class"/>
    <s v="SE-20110"/>
    <s v="Sanjit Engle"/>
    <s v="Consumer"/>
    <s v="United States"/>
    <s v="Lewiston"/>
    <s v="Idaho"/>
    <n v="83501"/>
    <s v="West"/>
    <s v="OFF-BI-10004817"/>
    <s v="Office Supplies"/>
    <s v="Binders"/>
    <s v="GBC Personal VeloBind Strips"/>
    <n v="9.5840000000000014"/>
    <n v="1"/>
    <n v="0.2"/>
    <n v="3.3543999999999996"/>
  </r>
  <r>
    <n v="4579"/>
    <s v="CA-2012-110947"/>
    <x v="1"/>
    <x v="988"/>
    <d v="2012-06-15T00:00:00"/>
    <s v="Standard Class"/>
    <s v="AG-10765"/>
    <s v="Anthony Garverick"/>
    <s v="Home Office"/>
    <s v="United States"/>
    <s v="Hampton"/>
    <s v="Virginia"/>
    <n v="23666"/>
    <s v="South"/>
    <s v="OFF-BI-10001670"/>
    <s v="Office Supplies"/>
    <s v="Binders"/>
    <s v="Vinyl Sectional Post Binders"/>
    <n v="113.10000000000001"/>
    <n v="3"/>
    <n v="0"/>
    <n v="56.550000000000004"/>
  </r>
  <r>
    <n v="4580"/>
    <s v="US-2011-150126"/>
    <x v="2"/>
    <x v="923"/>
    <d v="2011-08-02T00:00:00"/>
    <s v="Standard Class"/>
    <s v="AS-10045"/>
    <s v="Aaron Smayling"/>
    <s v="Corporate"/>
    <s v="United States"/>
    <s v="New York City"/>
    <s v="New York"/>
    <n v="10035"/>
    <s v="East"/>
    <s v="OFF-PA-10002709"/>
    <s v="Office Supplies"/>
    <s v="Paper"/>
    <s v="Xerox 1956"/>
    <n v="65.78"/>
    <n v="11"/>
    <n v="0"/>
    <n v="32.232199999999999"/>
  </r>
  <r>
    <n v="4581"/>
    <s v="CA-2012-164427"/>
    <x v="1"/>
    <x v="374"/>
    <d v="2012-08-06T00:00:00"/>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3-120250"/>
    <x v="0"/>
    <x v="251"/>
    <d v="2013-09-23T00:00:00"/>
    <s v="First Class"/>
    <s v="AP-10720"/>
    <s v="Anne Pryor"/>
    <s v="Home Office"/>
    <s v="United States"/>
    <s v="Philadelphia"/>
    <s v="Pennsylvania"/>
    <n v="19140"/>
    <s v="East"/>
    <s v="FUR-FU-10003424"/>
    <s v="Furniture"/>
    <s v="Furnishings"/>
    <s v="Nu-Dell Oak Frame"/>
    <n v="25.632000000000001"/>
    <n v="3"/>
    <n v="0.2"/>
    <n v="3.8447999999999967"/>
  </r>
  <r>
    <n v="4583"/>
    <s v="CA-2013-121993"/>
    <x v="0"/>
    <x v="224"/>
    <d v="2013-06-13T00:00:00"/>
    <s v="First Class"/>
    <s v="JB-16000"/>
    <s v="Joy Bell-"/>
    <s v="Consumer"/>
    <s v="United States"/>
    <s v="Philadelphia"/>
    <s v="Pennsylvania"/>
    <n v="19140"/>
    <s v="East"/>
    <s v="OFF-LA-10003720"/>
    <s v="Office Supplies"/>
    <s v="Labels"/>
    <s v="Avery 487"/>
    <n v="23.616"/>
    <n v="8"/>
    <n v="0.2"/>
    <n v="7.9703999999999997"/>
  </r>
  <r>
    <n v="4584"/>
    <s v="US-2013-100405"/>
    <x v="0"/>
    <x v="370"/>
    <d v="2013-08-29T00:00:00"/>
    <s v="Second Class"/>
    <s v="TS-21430"/>
    <s v="Tom Stivers"/>
    <s v="Corporate"/>
    <s v="United States"/>
    <s v="Los Angeles"/>
    <s v="California"/>
    <n v="90045"/>
    <s v="West"/>
    <s v="OFF-AR-10000390"/>
    <s v="Office Supplies"/>
    <s v="Art"/>
    <s v="Newell Chalk Holder"/>
    <n v="8.26"/>
    <n v="2"/>
    <n v="0"/>
    <n v="3.7995999999999999"/>
  </r>
  <r>
    <n v="4585"/>
    <s v="US-2014-163790"/>
    <x v="3"/>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4-163790"/>
    <x v="3"/>
    <x v="808"/>
    <d v="2014-11-05T00:00:00"/>
    <s v="Second Class"/>
    <s v="NL-18310"/>
    <s v="Nancy Lomonaco"/>
    <s v="Home Office"/>
    <s v="United States"/>
    <s v="Danville"/>
    <s v="California"/>
    <n v="94526"/>
    <s v="West"/>
    <s v="OFF-AR-10003469"/>
    <s v="Office Supplies"/>
    <s v="Art"/>
    <s v="Nontoxic Chalk"/>
    <n v="8.8000000000000007"/>
    <n v="5"/>
    <n v="0"/>
    <n v="4.2240000000000002"/>
  </r>
  <r>
    <n v="4587"/>
    <s v="US-2014-163790"/>
    <x v="3"/>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4-163790"/>
    <x v="3"/>
    <x v="808"/>
    <d v="2014-11-05T00:00:00"/>
    <s v="Second Class"/>
    <s v="NL-18310"/>
    <s v="Nancy Lomonaco"/>
    <s v="Home Office"/>
    <s v="United States"/>
    <s v="Danville"/>
    <s v="California"/>
    <n v="94526"/>
    <s v="West"/>
    <s v="OFF-FA-10004838"/>
    <s v="Office Supplies"/>
    <s v="Fasteners"/>
    <s v="Super Bands, 12/Pack"/>
    <n v="5.58"/>
    <n v="3"/>
    <n v="0"/>
    <n v="0.16740000000000022"/>
  </r>
  <r>
    <n v="4589"/>
    <s v="US-2014-163790"/>
    <x v="3"/>
    <x v="808"/>
    <d v="2014-11-05T00:00:00"/>
    <s v="Second Class"/>
    <s v="NL-18310"/>
    <s v="Nancy Lomonaco"/>
    <s v="Home Office"/>
    <s v="United States"/>
    <s v="Danville"/>
    <s v="California"/>
    <n v="94526"/>
    <s v="West"/>
    <s v="FUR-FU-10002508"/>
    <s v="Furniture"/>
    <s v="Furnishings"/>
    <s v="Document Clip Frames"/>
    <n v="25.02"/>
    <n v="3"/>
    <n v="0"/>
    <n v="10.508400000000002"/>
  </r>
  <r>
    <n v="4590"/>
    <s v="US-2014-163790"/>
    <x v="3"/>
    <x v="808"/>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3-129868"/>
    <x v="0"/>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12"/>
  </r>
  <r>
    <n v="4592"/>
    <s v="CA-2013-129868"/>
    <x v="0"/>
    <x v="482"/>
    <d v="2014-01-01T00:00:00"/>
    <s v="Standard Class"/>
    <s v="MC-18130"/>
    <s v="Mike Caudle"/>
    <s v="Corporate"/>
    <s v="United States"/>
    <s v="Los Angeles"/>
    <s v="California"/>
    <n v="90004"/>
    <s v="West"/>
    <s v="TEC-PH-10002275"/>
    <s v="Technology"/>
    <s v="Phones"/>
    <s v="Mitel 5320 IP Phone VoIP phone"/>
    <n v="302.38400000000001"/>
    <n v="2"/>
    <n v="0.2"/>
    <n v="30.238400000000013"/>
  </r>
  <r>
    <n v="4593"/>
    <s v="CA-2013-129868"/>
    <x v="0"/>
    <x v="482"/>
    <d v="2014-01-01T00:00:00"/>
    <s v="Standard Class"/>
    <s v="MC-18130"/>
    <s v="Mike Caudle"/>
    <s v="Corporate"/>
    <s v="United States"/>
    <s v="Los Angeles"/>
    <s v="California"/>
    <n v="90004"/>
    <s v="West"/>
    <s v="FUR-CH-10003535"/>
    <s v="Furniture"/>
    <s v="Chairs"/>
    <s v="Global Armless Task Chair, Royal Blue"/>
    <n v="146.352"/>
    <n v="3"/>
    <n v="0.2"/>
    <n v="-5.4882000000000062"/>
  </r>
  <r>
    <n v="4594"/>
    <s v="CA-2013-129868"/>
    <x v="0"/>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3-129868"/>
    <x v="0"/>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3-129868"/>
    <x v="0"/>
    <x v="482"/>
    <d v="2014-01-01T00:00:00"/>
    <s v="Standard Class"/>
    <s v="MC-18130"/>
    <s v="Mike Caudle"/>
    <s v="Corporate"/>
    <s v="United States"/>
    <s v="Los Angeles"/>
    <s v="California"/>
    <n v="90004"/>
    <s v="West"/>
    <s v="OFF-AR-10001897"/>
    <s v="Office Supplies"/>
    <s v="Art"/>
    <s v="Model L Table or Wall-Mount Pencil Sharpener"/>
    <n v="53.97"/>
    <n v="3"/>
    <n v="0"/>
    <n v="15.111600000000001"/>
  </r>
  <r>
    <n v="4597"/>
    <s v="CA-2013-140564"/>
    <x v="0"/>
    <x v="5"/>
    <d v="2013-12-11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4-169502"/>
    <x v="3"/>
    <x v="735"/>
    <d v="2014-09-02T00:00:00"/>
    <s v="Standard Class"/>
    <s v="MG-17650"/>
    <s v="Matthew Grinstein"/>
    <s v="Home Office"/>
    <s v="United States"/>
    <s v="Milwaukee"/>
    <s v="Wisconsin"/>
    <n v="53209"/>
    <s v="Central"/>
    <s v="OFF-SU-10004115"/>
    <s v="Office Supplies"/>
    <s v="Supplies"/>
    <s v="Acme Stainless Steel Office Snips"/>
    <n v="21.81"/>
    <n v="3"/>
    <n v="0"/>
    <n v="5.8887000000000009"/>
  </r>
  <r>
    <n v="4599"/>
    <s v="US-2014-169502"/>
    <x v="3"/>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2-146948"/>
    <x v="1"/>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2-146948"/>
    <x v="1"/>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2-146948"/>
    <x v="1"/>
    <x v="747"/>
    <d v="2012-07-20T00:00:00"/>
    <s v="Standard Class"/>
    <s v="MG-17890"/>
    <s v="Michael Granlund"/>
    <s v="Home Office"/>
    <s v="United States"/>
    <s v="Baltimore"/>
    <s v="Maryland"/>
    <n v="21215"/>
    <s v="East"/>
    <s v="OFF-FA-10001332"/>
    <s v="Office Supplies"/>
    <s v="Fasteners"/>
    <s v="Acco Banker's Clasps, 5 3/4&quot;-Long"/>
    <n v="11.52"/>
    <n v="4"/>
    <n v="0"/>
    <n v="5.4143999999999997"/>
  </r>
  <r>
    <n v="4603"/>
    <s v="US-2012-113327"/>
    <x v="1"/>
    <x v="989"/>
    <d v="2012-05-29T00:00:00"/>
    <s v="Second Class"/>
    <s v="BF-11170"/>
    <s v="Ben Ferrer"/>
    <s v="Home Office"/>
    <s v="United States"/>
    <s v="Jacksonville"/>
    <s v="North Carolina"/>
    <n v="28540"/>
    <s v="South"/>
    <s v="OFF-PA-10003790"/>
    <s v="Office Supplies"/>
    <s v="Paper"/>
    <s v="Xerox 1991"/>
    <n v="18.272000000000002"/>
    <n v="1"/>
    <n v="0.2"/>
    <n v="5.9383999999999988"/>
  </r>
  <r>
    <n v="4604"/>
    <s v="US-2012-113327"/>
    <x v="1"/>
    <x v="989"/>
    <d v="2012-05-29T00:00:00"/>
    <s v="Second Class"/>
    <s v="BF-11170"/>
    <s v="Ben Ferrer"/>
    <s v="Home Office"/>
    <s v="United States"/>
    <s v="Jacksonville"/>
    <s v="North Carolina"/>
    <n v="28540"/>
    <s v="South"/>
    <s v="OFF-PA-10003134"/>
    <s v="Office Supplies"/>
    <s v="Paper"/>
    <s v="Xerox 1937"/>
    <n v="153.72800000000001"/>
    <n v="4"/>
    <n v="0.2"/>
    <n v="53.804799999999986"/>
  </r>
  <r>
    <n v="4605"/>
    <s v="US-2012-113327"/>
    <x v="1"/>
    <x v="989"/>
    <d v="2012-05-29T00:00:00"/>
    <s v="Second Class"/>
    <s v="BF-11170"/>
    <s v="Ben Ferrer"/>
    <s v="Home Office"/>
    <s v="United States"/>
    <s v="Jacksonville"/>
    <s v="North Carolina"/>
    <n v="28540"/>
    <s v="South"/>
    <s v="OFF-EN-10004459"/>
    <s v="Office Supplies"/>
    <s v="Envelopes"/>
    <s v="Security-Tint Envelopes"/>
    <n v="12.224"/>
    <n v="2"/>
    <n v="0.2"/>
    <n v="4.4311999999999996"/>
  </r>
  <r>
    <n v="4606"/>
    <s v="US-2012-113327"/>
    <x v="1"/>
    <x v="989"/>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2-135020"/>
    <x v="1"/>
    <x v="71"/>
    <d v="2012-06-02T00:00:00"/>
    <s v="Standard Class"/>
    <s v="MS-17770"/>
    <s v="Maxwell Schwartz"/>
    <s v="Consumer"/>
    <s v="United States"/>
    <s v="Rochester"/>
    <s v="New York"/>
    <n v="14609"/>
    <s v="East"/>
    <s v="TEC-PH-10004093"/>
    <s v="Technology"/>
    <s v="Phones"/>
    <s v="Panasonic Kx-TS550"/>
    <n v="45.99"/>
    <n v="1"/>
    <n v="0"/>
    <n v="13.3371"/>
  </r>
  <r>
    <n v="4608"/>
    <s v="CA-2012-135020"/>
    <x v="1"/>
    <x v="71"/>
    <d v="2012-06-02T00:00:00"/>
    <s v="Standard Class"/>
    <s v="MS-17770"/>
    <s v="Maxwell Schwartz"/>
    <s v="Consumer"/>
    <s v="United States"/>
    <s v="Rochester"/>
    <s v="New York"/>
    <n v="14609"/>
    <s v="East"/>
    <s v="OFF-ST-10001490"/>
    <s v="Office Supplies"/>
    <s v="Storage"/>
    <s v="Hot File 7-Pocket, Floor Stand"/>
    <n v="535.41"/>
    <n v="3"/>
    <n v="0"/>
    <n v="160.62299999999993"/>
  </r>
  <r>
    <n v="4609"/>
    <s v="CA-2012-135020"/>
    <x v="1"/>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s v="New York"/>
    <n v="14609"/>
    <s v="East"/>
    <s v="OFF-PA-10004255"/>
    <s v="Office Supplies"/>
    <s v="Paper"/>
    <s v="Xerox 219"/>
    <n v="45.36"/>
    <n v="7"/>
    <n v="0"/>
    <n v="21.772800000000004"/>
  </r>
  <r>
    <n v="4611"/>
    <s v="US-2014-141852"/>
    <x v="3"/>
    <x v="45"/>
    <d v="2014-11-15T00:00:00"/>
    <s v="Standard Class"/>
    <s v="JE-15745"/>
    <s v="Joel Eaton"/>
    <s v="Consumer"/>
    <s v="United States"/>
    <s v="Oceanside"/>
    <s v="California"/>
    <n v="92054"/>
    <s v="West"/>
    <s v="FUR-FU-10000023"/>
    <s v="Furniture"/>
    <s v="Furnishings"/>
    <s v="Eldon Wave Desk Accessories"/>
    <n v="47.12"/>
    <n v="8"/>
    <n v="0"/>
    <n v="20.732800000000001"/>
  </r>
  <r>
    <n v="4612"/>
    <s v="CA-2013-109407"/>
    <x v="0"/>
    <x v="990"/>
    <d v="2013-01-26T00:00:00"/>
    <s v="Second Class"/>
    <s v="HG-14965"/>
    <s v="Henry Goldwyn"/>
    <s v="Corporate"/>
    <s v="United States"/>
    <s v="Gulfport"/>
    <s v="Mississippi"/>
    <n v="39503"/>
    <s v="South"/>
    <s v="OFF-BI-10000285"/>
    <s v="Office Supplies"/>
    <s v="Binders"/>
    <s v="XtraLife ClearVue Slant-D Ring Binders by Cardinal"/>
    <n v="31.36"/>
    <n v="4"/>
    <n v="0"/>
    <n v="15.68"/>
  </r>
  <r>
    <n v="4613"/>
    <s v="US-2014-165953"/>
    <x v="3"/>
    <x v="413"/>
    <d v="2014-01-07T00:00:00"/>
    <s v="Standard Class"/>
    <s v="EP-13915"/>
    <s v="Emily Phan"/>
    <s v="Consumer"/>
    <s v="United States"/>
    <s v="Jacksonville"/>
    <s v="Florida"/>
    <n v="32216"/>
    <s v="South"/>
    <s v="OFF-AR-10000588"/>
    <s v="Office Supplies"/>
    <s v="Art"/>
    <s v="Newell 345"/>
    <n v="47.616"/>
    <n v="3"/>
    <n v="0.2"/>
    <n v="3.571200000000001"/>
  </r>
  <r>
    <n v="4614"/>
    <s v="US-2014-165953"/>
    <x v="3"/>
    <x v="413"/>
    <d v="2014-01-07T00:00:00"/>
    <s v="Standard Class"/>
    <s v="EP-13915"/>
    <s v="Emily Phan"/>
    <s v="Consumer"/>
    <s v="United States"/>
    <s v="Jacksonville"/>
    <s v="Florida"/>
    <n v="32216"/>
    <s v="South"/>
    <s v="OFF-PA-10002250"/>
    <s v="Office Supplies"/>
    <s v="Paper"/>
    <s v="Things To Do Today Pad"/>
    <n v="23.480000000000004"/>
    <n v="5"/>
    <n v="0.2"/>
    <n v="8.218"/>
  </r>
  <r>
    <n v="4615"/>
    <s v="CA-2013-144540"/>
    <x v="0"/>
    <x v="64"/>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3-144540"/>
    <x v="0"/>
    <x v="64"/>
    <d v="2013-09-11T00:00:00"/>
    <s v="Standard Class"/>
    <s v="GH-14410"/>
    <s v="Gary Hansen"/>
    <s v="Home Office"/>
    <s v="United States"/>
    <s v="Houston"/>
    <s v="Texas"/>
    <n v="77070"/>
    <s v="Central"/>
    <s v="OFF-FA-10002763"/>
    <s v="Office Supplies"/>
    <s v="Fasteners"/>
    <s v="Advantus Map Pennant Flags and Round Head Tacks"/>
    <n v="28.44"/>
    <n v="9"/>
    <n v="0.2"/>
    <n v="4.2659999999999973"/>
  </r>
  <r>
    <n v="4617"/>
    <s v="CA-2012-159863"/>
    <x v="1"/>
    <x v="406"/>
    <d v="2012-09-07T00:00:00"/>
    <s v="Second Class"/>
    <s v="DS-13180"/>
    <s v="David Smith"/>
    <s v="Corporate"/>
    <s v="United States"/>
    <s v="Houston"/>
    <s v="Texas"/>
    <n v="77095"/>
    <s v="Central"/>
    <s v="TEC-AC-10000109"/>
    <s v="Technology"/>
    <s v="Accessories"/>
    <s v="Sony Micro Vault Click 16 GB USB 2.0 Flash Drive"/>
    <n v="134.376"/>
    <n v="3"/>
    <n v="0.2"/>
    <n v="6.7188000000000088"/>
  </r>
  <r>
    <n v="4618"/>
    <s v="CA-2012-117800"/>
    <x v="1"/>
    <x v="481"/>
    <d v="2012-09-26T00:00:00"/>
    <s v="Standard Class"/>
    <s v="TH-21550"/>
    <s v="Tracy Hopkins"/>
    <s v="Home Office"/>
    <s v="United States"/>
    <s v="Everett"/>
    <s v="Massachusetts"/>
    <n v="2149"/>
    <s v="East"/>
    <s v="TEC-PH-10002415"/>
    <s v="Technology"/>
    <s v="Phones"/>
    <s v="Polycom VoiceStation 500 Conference phone"/>
    <n v="589.9"/>
    <n v="2"/>
    <n v="0"/>
    <n v="147.47500000000002"/>
  </r>
  <r>
    <n v="4619"/>
    <s v="CA-2012-117800"/>
    <x v="1"/>
    <x v="481"/>
    <d v="2012-09-26T00:00:00"/>
    <s v="Standard Class"/>
    <s v="TH-21550"/>
    <s v="Tracy Hopkins"/>
    <s v="Home Office"/>
    <s v="United States"/>
    <s v="Everett"/>
    <s v="Massachusetts"/>
    <n v="2149"/>
    <s v="East"/>
    <s v="FUR-CH-10000785"/>
    <s v="Furniture"/>
    <s v="Chairs"/>
    <s v="Global Ergonomic Managers Chair"/>
    <n v="542.93999999999994"/>
    <n v="3"/>
    <n v="0"/>
    <n v="141.1644"/>
  </r>
  <r>
    <n v="4620"/>
    <s v="CA-2014-145219"/>
    <x v="3"/>
    <x v="165"/>
    <d v="2014-12-26T00:00:00"/>
    <s v="First Class"/>
    <s v="RM-19675"/>
    <s v="Robert Marley"/>
    <s v="Home Office"/>
    <s v="United States"/>
    <s v="Los Angeles"/>
    <s v="California"/>
    <n v="90049"/>
    <s v="West"/>
    <s v="TEC-CO-10001449"/>
    <s v="Technology"/>
    <s v="Copiers"/>
    <s v="Hewlett Packard LaserJet 3310 Copier"/>
    <n v="2879.9520000000002"/>
    <n v="6"/>
    <n v="0.2"/>
    <n v="1007.9831999999999"/>
  </r>
  <r>
    <n v="4621"/>
    <s v="CA-2014-145219"/>
    <x v="3"/>
    <x v="165"/>
    <d v="2014-12-26T00:00:00"/>
    <s v="First Class"/>
    <s v="RM-19675"/>
    <s v="Robert Marley"/>
    <s v="Home Office"/>
    <s v="United States"/>
    <s v="Los Angeles"/>
    <s v="California"/>
    <n v="90049"/>
    <s v="West"/>
    <s v="OFF-BI-10001670"/>
    <s v="Office Supplies"/>
    <s v="Binders"/>
    <s v="Vinyl Sectional Post Binders"/>
    <n v="90.480000000000018"/>
    <n v="3"/>
    <n v="0.2"/>
    <n v="33.93"/>
  </r>
  <r>
    <n v="4622"/>
    <s v="CA-2012-161214"/>
    <x v="1"/>
    <x v="348"/>
    <d v="2012-10-08T00:00:00"/>
    <s v="Second Class"/>
    <s v="SF-20965"/>
    <s v="Sylvia Foulston"/>
    <s v="Corporate"/>
    <s v="United States"/>
    <s v="Wilmington"/>
    <s v="Delaware"/>
    <n v="19805"/>
    <s v="East"/>
    <s v="OFF-ST-10001328"/>
    <s v="Office Supplies"/>
    <s v="Storage"/>
    <s v="Personal Filing Tote with Lid, Black/Gray"/>
    <n v="77.55"/>
    <n v="5"/>
    <n v="0"/>
    <n v="21.714000000000002"/>
  </r>
  <r>
    <n v="4623"/>
    <s v="CA-2014-147228"/>
    <x v="3"/>
    <x v="428"/>
    <d v="2014-09-15T00:00:00"/>
    <s v="Standard Class"/>
    <s v="SO-20335"/>
    <s v="Sean O'Donnell"/>
    <s v="Consumer"/>
    <s v="United States"/>
    <s v="Columbia"/>
    <s v="Tennessee"/>
    <n v="38401"/>
    <s v="South"/>
    <s v="OFF-SU-10001225"/>
    <s v="Office Supplies"/>
    <s v="Supplies"/>
    <s v="Staples"/>
    <n v="8.8320000000000007"/>
    <n v="3"/>
    <n v="0.2"/>
    <n v="-1.9872000000000005"/>
  </r>
  <r>
    <n v="4624"/>
    <s v="CA-2014-147228"/>
    <x v="3"/>
    <x v="428"/>
    <d v="2014-09-15T00:00:00"/>
    <s v="Standard Class"/>
    <s v="SO-20335"/>
    <s v="Sean O'Donnell"/>
    <s v="Consumer"/>
    <s v="United States"/>
    <s v="Columbia"/>
    <s v="Tennessee"/>
    <n v="38401"/>
    <s v="South"/>
    <s v="OFF-PA-10000357"/>
    <s v="Office Supplies"/>
    <s v="Paper"/>
    <s v="Xerox 1888"/>
    <n v="177.536"/>
    <n v="4"/>
    <n v="0.2"/>
    <n v="62.137599999999992"/>
  </r>
  <r>
    <n v="4625"/>
    <s v="CA-2014-147228"/>
    <x v="3"/>
    <x v="428"/>
    <d v="2014-09-15T00:00:00"/>
    <s v="Standard Class"/>
    <s v="SO-20335"/>
    <s v="Sean O'Donnell"/>
    <s v="Consumer"/>
    <s v="United States"/>
    <s v="Columbia"/>
    <s v="Tennessee"/>
    <n v="38401"/>
    <s v="South"/>
    <s v="OFF-ST-10000046"/>
    <s v="Office Supplies"/>
    <s v="Storage"/>
    <s v="Fellowes Super Stor/Drawer Files"/>
    <n v="258.48"/>
    <n v="2"/>
    <n v="0.2"/>
    <n v="-3.2309999999999945"/>
  </r>
  <r>
    <n v="4626"/>
    <s v="CA-2014-147228"/>
    <x v="3"/>
    <x v="428"/>
    <d v="2014-09-15T00:00:00"/>
    <s v="Standard Class"/>
    <s v="SO-20335"/>
    <s v="Sean O'Donnell"/>
    <s v="Consumer"/>
    <s v="United States"/>
    <s v="Columbia"/>
    <s v="Tennessee"/>
    <n v="38401"/>
    <s v="South"/>
    <s v="FUR-FU-10000023"/>
    <s v="Furniture"/>
    <s v="Furnishings"/>
    <s v="Eldon Wave Desk Accessories"/>
    <n v="14.135999999999999"/>
    <n v="3"/>
    <n v="0.2"/>
    <n v="4.240800000000001"/>
  </r>
  <r>
    <n v="4627"/>
    <s v="CA-2013-101336"/>
    <x v="0"/>
    <x v="373"/>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3-101336"/>
    <x v="0"/>
    <x v="373"/>
    <d v="2013-11-19T00:00:00"/>
    <s v="Standard Class"/>
    <s v="CK-12760"/>
    <s v="Cyma Kinney"/>
    <s v="Corporate"/>
    <s v="United States"/>
    <s v="New York City"/>
    <s v="New York"/>
    <n v="10011"/>
    <s v="East"/>
    <s v="OFF-ST-10000876"/>
    <s v="Office Supplies"/>
    <s v="Storage"/>
    <s v="Eldon Simplefile Box Office"/>
    <n v="24.88"/>
    <n v="2"/>
    <n v="0"/>
    <n v="6.9664000000000001"/>
  </r>
  <r>
    <n v="4629"/>
    <s v="CA-2013-101336"/>
    <x v="0"/>
    <x v="373"/>
    <d v="2013-11-19T00:00:00"/>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3-101336"/>
    <x v="0"/>
    <x v="373"/>
    <d v="2013-11-19T00:00:00"/>
    <s v="Standard Class"/>
    <s v="CK-12760"/>
    <s v="Cyma Kinney"/>
    <s v="Corporate"/>
    <s v="United States"/>
    <s v="New York City"/>
    <s v="New York"/>
    <n v="10011"/>
    <s v="East"/>
    <s v="OFF-ST-10004258"/>
    <s v="Office Supplies"/>
    <s v="Storage"/>
    <s v="Portable Personal File Box"/>
    <n v="36.630000000000003"/>
    <n v="3"/>
    <n v="0"/>
    <n v="9.8901000000000039"/>
  </r>
  <r>
    <n v="4631"/>
    <s v="US-2012-126235"/>
    <x v="1"/>
    <x v="52"/>
    <d v="2012-10-15T00:00:00"/>
    <s v="Same Day"/>
    <s v="GA-14725"/>
    <s v="Guy Armstrong"/>
    <s v="Consumer"/>
    <s v="United States"/>
    <s v="Mount Pleasant"/>
    <s v="Michigan"/>
    <n v="48858"/>
    <s v="Central"/>
    <s v="FUR-FU-10000719"/>
    <s v="Furniture"/>
    <s v="Furnishings"/>
    <s v="DAX Cubicle Frames, 8-1/2 x 11"/>
    <n v="17.14"/>
    <n v="2"/>
    <n v="0"/>
    <n v="6.1704000000000008"/>
  </r>
  <r>
    <n v="4632"/>
    <s v="CA-2014-168396"/>
    <x v="3"/>
    <x v="646"/>
    <d v="2014-08-09T00:00:00"/>
    <s v="Second Class"/>
    <s v="BD-11725"/>
    <s v="Bruce Degenhardt"/>
    <s v="Consumer"/>
    <s v="United States"/>
    <s v="San Francisco"/>
    <s v="California"/>
    <n v="94122"/>
    <s v="West"/>
    <s v="OFF-LA-10001297"/>
    <s v="Office Supplies"/>
    <s v="Labels"/>
    <s v="Avery 473"/>
    <n v="51.75"/>
    <n v="5"/>
    <n v="0"/>
    <n v="24.84"/>
  </r>
  <r>
    <n v="4633"/>
    <s v="CA-2014-168396"/>
    <x v="3"/>
    <x v="646"/>
    <d v="2014-08-09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2-130456"/>
    <x v="1"/>
    <x v="291"/>
    <d v="2012-08-26T00:00:00"/>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2-130456"/>
    <x v="1"/>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4-116288"/>
    <x v="3"/>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4-168228"/>
    <x v="3"/>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4-168228"/>
    <x v="3"/>
    <x v="842"/>
    <d v="2014-04-30T00:00:00"/>
    <s v="First Class"/>
    <s v="AP-10915"/>
    <s v="Arthur Prichep"/>
    <s v="Consumer"/>
    <s v="United States"/>
    <s v="Los Angeles"/>
    <s v="California"/>
    <n v="90045"/>
    <s v="West"/>
    <s v="OFF-AR-10000390"/>
    <s v="Office Supplies"/>
    <s v="Art"/>
    <s v="Newell Chalk Holder"/>
    <n v="12.39"/>
    <n v="3"/>
    <n v="0"/>
    <n v="5.6993999999999998"/>
  </r>
  <r>
    <n v="4639"/>
    <s v="CA-2014-168228"/>
    <x v="3"/>
    <x v="842"/>
    <d v="2014-04-30T00:00:00"/>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3-102162"/>
    <x v="0"/>
    <x v="108"/>
    <d v="2013-09-17T00:00:00"/>
    <s v="Standard Class"/>
    <s v="JF-15565"/>
    <s v="Jill Fjeld"/>
    <s v="Consumer"/>
    <s v="United States"/>
    <s v="Newport News"/>
    <s v="Virginia"/>
    <n v="23602"/>
    <s v="South"/>
    <s v="TEC-CO-10001943"/>
    <s v="Technology"/>
    <s v="Copiers"/>
    <s v="Canon PC-428 Personal Copier"/>
    <n v="1599.92"/>
    <n v="8"/>
    <n v="0"/>
    <n v="751.9624"/>
  </r>
  <r>
    <n v="4641"/>
    <s v="CA-2013-102162"/>
    <x v="0"/>
    <x v="108"/>
    <d v="2013-09-17T00:00:00"/>
    <s v="Standard Class"/>
    <s v="JF-15565"/>
    <s v="Jill Fjeld"/>
    <s v="Consumer"/>
    <s v="United States"/>
    <s v="Newport News"/>
    <s v="Virginia"/>
    <n v="23602"/>
    <s v="South"/>
    <s v="OFF-EN-10002312"/>
    <s v="Office Supplies"/>
    <s v="Envelopes"/>
    <s v="#10 Self-Seal White Envelopes"/>
    <n v="11.09"/>
    <n v="1"/>
    <n v="0"/>
    <n v="5.4340999999999999"/>
  </r>
  <r>
    <n v="4642"/>
    <s v="CA-2014-130141"/>
    <x v="3"/>
    <x v="760"/>
    <d v="2014-10-25T00:00:00"/>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4-130141"/>
    <x v="3"/>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2-147501"/>
    <x v="1"/>
    <x v="991"/>
    <d v="2012-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2-147501"/>
    <x v="1"/>
    <x v="991"/>
    <d v="2012-08-06T00:00:00"/>
    <s v="Standard Class"/>
    <s v="Co-12640"/>
    <s v="Corey-Lock"/>
    <s v="Consumer"/>
    <s v="United States"/>
    <s v="Seattle"/>
    <s v="Washington"/>
    <n v="98105"/>
    <s v="West"/>
    <s v="TEC-MA-10001972"/>
    <s v="Technology"/>
    <s v="Machines"/>
    <s v="Okidata C331dn Printer"/>
    <n v="558.4"/>
    <n v="2"/>
    <n v="0.2"/>
    <n v="41.880000000000024"/>
  </r>
  <r>
    <n v="4646"/>
    <s v="CA-2013-143910"/>
    <x v="0"/>
    <x v="399"/>
    <d v="2013-08-17T00:00:00"/>
    <s v="Standard Class"/>
    <s v="BC-11125"/>
    <s v="Becky Castell"/>
    <s v="Home Office"/>
    <s v="United States"/>
    <s v="New York City"/>
    <s v="New York"/>
    <n v="10011"/>
    <s v="East"/>
    <s v="FUR-CH-10000225"/>
    <s v="Furniture"/>
    <s v="Chairs"/>
    <s v="Global Geo Office Task Chair, Gray"/>
    <n v="145.76400000000001"/>
    <n v="2"/>
    <n v="0.1"/>
    <n v="-8.0980000000000167"/>
  </r>
  <r>
    <n v="4647"/>
    <s v="CA-2011-146885"/>
    <x v="2"/>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s v="Washington"/>
    <n v="98103"/>
    <s v="West"/>
    <s v="OFF-PA-10003228"/>
    <s v="Office Supplies"/>
    <s v="Paper"/>
    <s v="Xerox 1917"/>
    <n v="440.18999999999994"/>
    <n v="9"/>
    <n v="0"/>
    <n v="206.88929999999996"/>
  </r>
  <r>
    <n v="4650"/>
    <s v="CA-2014-129357"/>
    <x v="3"/>
    <x v="304"/>
    <d v="2014-05-20T00:00:00"/>
    <s v="Standard Class"/>
    <s v="KB-16585"/>
    <s v="Ken Black"/>
    <s v="Corporate"/>
    <s v="United States"/>
    <s v="Seattle"/>
    <s v="Washington"/>
    <n v="98103"/>
    <s v="West"/>
    <s v="OFF-SU-10004498"/>
    <s v="Office Supplies"/>
    <s v="Supplies"/>
    <s v="Martin-Yale Premier Letter Opener"/>
    <n v="64.400000000000006"/>
    <n v="5"/>
    <n v="0"/>
    <n v="1.9320000000000004"/>
  </r>
  <r>
    <n v="4651"/>
    <s v="CA-2014-150987"/>
    <x v="3"/>
    <x v="798"/>
    <d v="2014-04-13T00:00:00"/>
    <s v="Standard Class"/>
    <s v="AH-10120"/>
    <s v="Adrian Hane"/>
    <s v="Home Office"/>
    <s v="United States"/>
    <s v="San Francisco"/>
    <s v="California"/>
    <n v="94110"/>
    <s v="West"/>
    <s v="OFF-PA-10001878"/>
    <s v="Office Supplies"/>
    <s v="Paper"/>
    <s v="Xerox 1891"/>
    <n v="244.54999999999998"/>
    <n v="5"/>
    <n v="0"/>
    <n v="114.93849999999998"/>
  </r>
  <r>
    <n v="4652"/>
    <s v="CA-2014-150987"/>
    <x v="3"/>
    <x v="798"/>
    <d v="2014-04-13T00:00:00"/>
    <s v="Standard Class"/>
    <s v="AH-10120"/>
    <s v="Adrian Hane"/>
    <s v="Home Office"/>
    <s v="United States"/>
    <s v="San Francisco"/>
    <s v="California"/>
    <n v="94110"/>
    <s v="West"/>
    <s v="OFF-PA-10002923"/>
    <s v="Office Supplies"/>
    <s v="Paper"/>
    <s v="Xerox 1942"/>
    <n v="195.76"/>
    <n v="4"/>
    <n v="0"/>
    <n v="97.88"/>
  </r>
  <r>
    <n v="4653"/>
    <s v="CA-2014-132647"/>
    <x v="3"/>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4-159107"/>
    <x v="3"/>
    <x v="92"/>
    <d v="2014-06-27T00:00:00"/>
    <s v="Second Class"/>
    <s v="KT-16480"/>
    <s v="Kean Thornton"/>
    <s v="Consumer"/>
    <s v="United States"/>
    <s v="San Francisco"/>
    <s v="California"/>
    <n v="94110"/>
    <s v="West"/>
    <s v="OFF-FA-10001332"/>
    <s v="Office Supplies"/>
    <s v="Fasteners"/>
    <s v="Acco Banker's Clasps, 5 3/4&quot;-Long"/>
    <n v="2.88"/>
    <n v="1"/>
    <n v="0"/>
    <n v="1.3535999999999999"/>
  </r>
  <r>
    <n v="4656"/>
    <s v="CA-2011-160738"/>
    <x v="2"/>
    <x v="952"/>
    <d v="2011-05-10T00:00:00"/>
    <s v="Standard Class"/>
    <s v="KH-16330"/>
    <s v="Katharine Harms"/>
    <s v="Corporate"/>
    <s v="United States"/>
    <s v="Freeport"/>
    <s v="Illinois"/>
    <n v="61032"/>
    <s v="Central"/>
    <s v="OFF-ST-10003442"/>
    <s v="Office Supplies"/>
    <s v="Storage"/>
    <s v="Eldon Portable Mobile Manager"/>
    <n v="45.248000000000005"/>
    <n v="2"/>
    <n v="0.2"/>
    <n v="3.9591999999999992"/>
  </r>
  <r>
    <n v="4657"/>
    <s v="CA-2012-112130"/>
    <x v="1"/>
    <x v="91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2-112130"/>
    <x v="1"/>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2-112130"/>
    <x v="1"/>
    <x v="910"/>
    <d v="2012-05-07T00:00:00"/>
    <s v="Standard Class"/>
    <s v="SV-20785"/>
    <s v="Stewart Visinsky"/>
    <s v="Consumer"/>
    <s v="United States"/>
    <s v="Philadelphia"/>
    <s v="Pennsylvania"/>
    <n v="19140"/>
    <s v="East"/>
    <s v="OFF-PA-10002230"/>
    <s v="Office Supplies"/>
    <s v="Paper"/>
    <s v="Xerox 1897"/>
    <n v="7.9680000000000009"/>
    <n v="2"/>
    <n v="0.2"/>
    <n v="2.8884000000000007"/>
  </r>
  <r>
    <n v="4660"/>
    <s v="CA-2012-112130"/>
    <x v="1"/>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2-112130"/>
    <x v="1"/>
    <x v="91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2-112130"/>
    <x v="1"/>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3-111409"/>
    <x v="0"/>
    <x v="31"/>
    <d v="2013-09-23T00:00:00"/>
    <s v="Standard Class"/>
    <s v="PO-18850"/>
    <s v="Patrick O'Brill"/>
    <s v="Consumer"/>
    <s v="United States"/>
    <s v="Jacksonville"/>
    <s v="Florida"/>
    <n v="32216"/>
    <s v="South"/>
    <s v="OFF-LA-10002787"/>
    <s v="Office Supplies"/>
    <s v="Labels"/>
    <s v="Avery 480"/>
    <n v="3"/>
    <n v="1"/>
    <n v="0.2"/>
    <n v="1.0499999999999998"/>
  </r>
  <r>
    <n v="4665"/>
    <s v="CA-2013-116232"/>
    <x v="0"/>
    <x v="897"/>
    <d v="2013-09-27T00:00:00"/>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3-116232"/>
    <x v="0"/>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3-116547"/>
    <x v="0"/>
    <x v="994"/>
    <d v="2013-01-17T00:00:00"/>
    <s v="Standard Class"/>
    <s v="KB-16585"/>
    <s v="Ken Black"/>
    <s v="Corporate"/>
    <s v="United States"/>
    <s v="Seattle"/>
    <s v="Washington"/>
    <n v="98115"/>
    <s v="West"/>
    <s v="FUR-FU-10000076"/>
    <s v="Furniture"/>
    <s v="Furnishings"/>
    <s v="24-Hour Round Wall Clock"/>
    <n v="79.92"/>
    <n v="4"/>
    <n v="0"/>
    <n v="34.365600000000008"/>
  </r>
  <r>
    <n v="4668"/>
    <s v="CA-2013-116547"/>
    <x v="0"/>
    <x v="994"/>
    <d v="2013-01-17T00:00:00"/>
    <s v="Standard Class"/>
    <s v="KB-16585"/>
    <s v="Ken Black"/>
    <s v="Corporate"/>
    <s v="United States"/>
    <s v="Seattle"/>
    <s v="Washington"/>
    <n v="98115"/>
    <s v="West"/>
    <s v="TEC-AC-10002335"/>
    <s v="Technology"/>
    <s v="Accessories"/>
    <s v="Logitech Media Keyboard K200"/>
    <n v="69.98"/>
    <n v="2"/>
    <n v="0"/>
    <n v="13.296199999999999"/>
  </r>
  <r>
    <n v="4669"/>
    <s v="US-2014-133200"/>
    <x v="3"/>
    <x v="636"/>
    <d v="2014-05-12T00:00:00"/>
    <s v="Standard Class"/>
    <s v="DB-13555"/>
    <s v="Dorothy Badders"/>
    <s v="Corporate"/>
    <s v="United States"/>
    <s v="Fort Worth"/>
    <s v="Texas"/>
    <n v="76106"/>
    <s v="Central"/>
    <s v="OFF-BI-10002827"/>
    <s v="Office Supplies"/>
    <s v="Binders"/>
    <s v="Avery Durable Poly Binders"/>
    <n v="11.059999999999999"/>
    <n v="10"/>
    <n v="0.8"/>
    <n v="-18.802"/>
  </r>
  <r>
    <n v="4670"/>
    <s v="US-2014-133200"/>
    <x v="3"/>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4-133200"/>
    <x v="3"/>
    <x v="636"/>
    <d v="2014-05-12T00:00:00"/>
    <s v="Standard Class"/>
    <s v="DB-13555"/>
    <s v="Dorothy Badders"/>
    <s v="Corporate"/>
    <s v="United States"/>
    <s v="Fort Worth"/>
    <s v="Texas"/>
    <n v="76106"/>
    <s v="Central"/>
    <s v="OFF-ST-10001932"/>
    <s v="Office Supplies"/>
    <s v="Storage"/>
    <s v="Fellowes Staxonsteel Drawer Files"/>
    <n v="772.68000000000006"/>
    <n v="5"/>
    <n v="0.2"/>
    <n v="-57.950999999999993"/>
  </r>
  <r>
    <n v="4672"/>
    <s v="CA-2013-133550"/>
    <x v="0"/>
    <x v="995"/>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3-133550"/>
    <x v="0"/>
    <x v="995"/>
    <d v="2013-08-07T00:00:00"/>
    <s v="Standard Class"/>
    <s v="KL-16645"/>
    <s v="Ken Lonsdale"/>
    <s v="Consumer"/>
    <s v="United States"/>
    <s v="Detroit"/>
    <s v="Michigan"/>
    <n v="48205"/>
    <s v="Central"/>
    <s v="TEC-PH-10004042"/>
    <s v="Technology"/>
    <s v="Phones"/>
    <s v="ClearOne Communications CHAT 70 OC Speaker Phone"/>
    <n v="635.96"/>
    <n v="4"/>
    <n v="0"/>
    <n v="165.34960000000001"/>
  </r>
  <r>
    <n v="4674"/>
    <s v="CA-2013-133550"/>
    <x v="0"/>
    <x v="995"/>
    <d v="2013-08-07T00:00:00"/>
    <s v="Standard Class"/>
    <s v="KL-16645"/>
    <s v="Ken Lonsdale"/>
    <s v="Consumer"/>
    <s v="United States"/>
    <s v="Detroit"/>
    <s v="Michigan"/>
    <n v="48205"/>
    <s v="Central"/>
    <s v="TEC-PH-10001079"/>
    <s v="Technology"/>
    <s v="Phones"/>
    <s v="Polycom SoundPoint Pro SE-225 Corded phone"/>
    <n v="118.99"/>
    <n v="1"/>
    <n v="0"/>
    <n v="33.3172"/>
  </r>
  <r>
    <n v="4675"/>
    <s v="CA-2013-133550"/>
    <x v="0"/>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4-139416"/>
    <x v="3"/>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1-114510"/>
    <x v="2"/>
    <x v="619"/>
    <d v="2011-03-19T00:00:00"/>
    <s v="Standard Class"/>
    <s v="JF-15295"/>
    <s v="Jason Fortune-"/>
    <s v="Consumer"/>
    <s v="United States"/>
    <s v="Logan"/>
    <s v="Utah"/>
    <n v="84321"/>
    <s v="West"/>
    <s v="OFF-BI-10001617"/>
    <s v="Office Supplies"/>
    <s v="Binders"/>
    <s v="GBC Wire Binding Combs"/>
    <n v="33.088000000000001"/>
    <n v="4"/>
    <n v="0.2"/>
    <n v="11.167199999999999"/>
  </r>
  <r>
    <n v="4678"/>
    <s v="CA-2011-114510"/>
    <x v="2"/>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1-114510"/>
    <x v="2"/>
    <x v="619"/>
    <d v="2011-03-19T00:00:00"/>
    <s v="Standard Class"/>
    <s v="JF-15295"/>
    <s v="Jason Fortune-"/>
    <s v="Consumer"/>
    <s v="United States"/>
    <s v="Logan"/>
    <s v="Utah"/>
    <n v="84321"/>
    <s v="West"/>
    <s v="TEC-AC-10004877"/>
    <s v="Technology"/>
    <s v="Accessories"/>
    <s v="Imation 30456 USB Flash Drive 8GB"/>
    <n v="82.800000000000011"/>
    <n v="12"/>
    <n v="0"/>
    <n v="6.6239999999999952"/>
  </r>
  <r>
    <n v="4680"/>
    <s v="CA-2011-114510"/>
    <x v="2"/>
    <x v="619"/>
    <d v="2011-03-19T00:00:00"/>
    <s v="Standard Class"/>
    <s v="JF-15295"/>
    <s v="Jason Fortune-"/>
    <s v="Consumer"/>
    <s v="United States"/>
    <s v="Logan"/>
    <s v="Utah"/>
    <n v="84321"/>
    <s v="West"/>
    <s v="OFF-ST-10003221"/>
    <s v="Office Supplies"/>
    <s v="Storage"/>
    <s v="Staples"/>
    <n v="21.36"/>
    <n v="2"/>
    <n v="0"/>
    <n v="5.7672000000000008"/>
  </r>
  <r>
    <n v="4681"/>
    <s v="CA-2011-114510"/>
    <x v="2"/>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3-169215"/>
    <x v="0"/>
    <x v="216"/>
    <d v="2013-07-19T00:00:00"/>
    <s v="Second Class"/>
    <s v="RE-19450"/>
    <s v="Richard Eichhorn"/>
    <s v="Consumer"/>
    <s v="United States"/>
    <s v="Auburn"/>
    <s v="New York"/>
    <n v="13021"/>
    <s v="East"/>
    <s v="OFF-FA-10000936"/>
    <s v="Office Supplies"/>
    <s v="Fasteners"/>
    <s v="Acco Hot Clips Clips to Go"/>
    <n v="29.61"/>
    <n v="9"/>
    <n v="0"/>
    <n v="13.324499999999999"/>
  </r>
  <r>
    <n v="4683"/>
    <s v="CA-2013-127698"/>
    <x v="0"/>
    <x v="49"/>
    <d v="2013-12-02T00:00:00"/>
    <s v="Same Day"/>
    <s v="MV-18190"/>
    <s v="Mike Vittorini"/>
    <s v="Consumer"/>
    <s v="United States"/>
    <s v="Raleigh"/>
    <s v="North Carolina"/>
    <n v="27604"/>
    <s v="South"/>
    <s v="TEC-PH-10003811"/>
    <s v="Technology"/>
    <s v="Phones"/>
    <s v="Jabra Supreme Plus Driver Edition Headset"/>
    <n v="863.928"/>
    <n v="9"/>
    <n v="0.2"/>
    <n v="86.392799999999994"/>
  </r>
  <r>
    <n v="4684"/>
    <s v="CA-2013-159912"/>
    <x v="0"/>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3-159912"/>
    <x v="0"/>
    <x v="48"/>
    <d v="2013-09-04T00:00:00"/>
    <s v="Standard Class"/>
    <s v="GB-14530"/>
    <s v="George Bell"/>
    <s v="Corporate"/>
    <s v="United States"/>
    <s v="Philadelphia"/>
    <s v="Pennsylvania"/>
    <n v="19120"/>
    <s v="East"/>
    <s v="FUR-BO-10002853"/>
    <s v="Furniture"/>
    <s v="Bookcases"/>
    <s v="O'Sullivan 5-Shelf Heavy-Duty Bookcases"/>
    <n v="163.88"/>
    <n v="4"/>
    <n v="0.5"/>
    <n v="-81.94"/>
  </r>
  <r>
    <n v="4686"/>
    <s v="CA-2013-159912"/>
    <x v="0"/>
    <x v="48"/>
    <d v="2013-09-04T00:00:00"/>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3-159912"/>
    <x v="0"/>
    <x v="48"/>
    <d v="2013-09-04T00:00:00"/>
    <s v="Standard Class"/>
    <s v="GB-14530"/>
    <s v="George Bell"/>
    <s v="Corporate"/>
    <s v="United States"/>
    <s v="Philadelphia"/>
    <s v="Pennsylvania"/>
    <n v="19120"/>
    <s v="East"/>
    <s v="OFF-FA-10000053"/>
    <s v="Office Supplies"/>
    <s v="Fasteners"/>
    <s v="Revere Boxed Rubber Bands by Revere"/>
    <n v="10.584"/>
    <n v="7"/>
    <n v="0.2"/>
    <n v="-2.3813999999999993"/>
  </r>
  <r>
    <n v="4688"/>
    <s v="CA-2013-101987"/>
    <x v="0"/>
    <x v="890"/>
    <d v="2013-07-01T00:00:00"/>
    <s v="Standard Class"/>
    <s v="HL-15040"/>
    <s v="Hunter Lopez"/>
    <s v="Consumer"/>
    <s v="United States"/>
    <s v="Richmond"/>
    <s v="Indiana"/>
    <n v="47374"/>
    <s v="Central"/>
    <s v="TEC-PH-10001305"/>
    <s v="Technology"/>
    <s v="Phones"/>
    <s v="Panasonic KX TS208W Corded phone"/>
    <n v="440.91"/>
    <n v="9"/>
    <n v="0"/>
    <n v="123.45480000000005"/>
  </r>
  <r>
    <n v="4689"/>
    <s v="US-2014-154851"/>
    <x v="3"/>
    <x v="983"/>
    <d v="2014-04-04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1-138681"/>
    <x v="2"/>
    <x v="414"/>
    <d v="2011-12-22T00:00:00"/>
    <s v="First Class"/>
    <s v="CT-11995"/>
    <s v="Carol Triggs"/>
    <s v="Consumer"/>
    <s v="United States"/>
    <s v="Tucson"/>
    <s v="Arizona"/>
    <n v="85705"/>
    <s v="West"/>
    <s v="FUR-FU-10001876"/>
    <s v="Furniture"/>
    <s v="Furnishings"/>
    <s v="Computer Room Manger, 14&quot;"/>
    <n v="51.967999999999996"/>
    <n v="2"/>
    <n v="0.2"/>
    <n v="10.393599999999998"/>
  </r>
  <r>
    <n v="4691"/>
    <s v="CA-2011-138681"/>
    <x v="2"/>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1-138681"/>
    <x v="2"/>
    <x v="414"/>
    <d v="2011-12-22T00:00:00"/>
    <s v="First Class"/>
    <s v="CT-11995"/>
    <s v="Carol Triggs"/>
    <s v="Consumer"/>
    <s v="United States"/>
    <s v="Tucson"/>
    <s v="Arizona"/>
    <n v="85705"/>
    <s v="West"/>
    <s v="FUR-CH-10004860"/>
    <s v="Furniture"/>
    <s v="Chairs"/>
    <s v="Global Low Back Tilter Chair"/>
    <n v="242.35200000000003"/>
    <n v="3"/>
    <n v="0.2"/>
    <n v="-42.411600000000035"/>
  </r>
  <r>
    <n v="4693"/>
    <s v="CA-2011-138681"/>
    <x v="2"/>
    <x v="414"/>
    <d v="2011-12-22T00:00:00"/>
    <s v="First Class"/>
    <s v="CT-11995"/>
    <s v="Carol Triggs"/>
    <s v="Consumer"/>
    <s v="United States"/>
    <s v="Tucson"/>
    <s v="Arizona"/>
    <n v="85705"/>
    <s v="West"/>
    <s v="OFF-PA-10000357"/>
    <s v="Office Supplies"/>
    <s v="Paper"/>
    <s v="Xerox 1888"/>
    <n v="221.92000000000002"/>
    <n v="5"/>
    <n v="0.2"/>
    <n v="77.671999999999983"/>
  </r>
  <r>
    <n v="4694"/>
    <s v="CA-2011-138681"/>
    <x v="2"/>
    <x v="414"/>
    <d v="2011-12-22T00:00:00"/>
    <s v="First Class"/>
    <s v="CT-11995"/>
    <s v="Carol Triggs"/>
    <s v="Consumer"/>
    <s v="United States"/>
    <s v="Tucson"/>
    <s v="Arizona"/>
    <n v="85705"/>
    <s v="West"/>
    <s v="OFF-PA-10003270"/>
    <s v="Office Supplies"/>
    <s v="Paper"/>
    <s v="Xerox 1954"/>
    <n v="8.4480000000000004"/>
    <n v="2"/>
    <n v="0.2"/>
    <n v="2.6399999999999997"/>
  </r>
  <r>
    <n v="4695"/>
    <s v="US-2012-138121"/>
    <x v="1"/>
    <x v="997"/>
    <d v="2012-12-17T00:00:00"/>
    <s v="Same Day"/>
    <s v="JL-15835"/>
    <s v="John Lee"/>
    <s v="Consumer"/>
    <s v="United States"/>
    <s v="Detroit"/>
    <s v="Michigan"/>
    <n v="48205"/>
    <s v="Central"/>
    <s v="OFF-BI-10000320"/>
    <s v="Office Supplies"/>
    <s v="Binders"/>
    <s v="GBC Plastic Binding Combs"/>
    <n v="29.52"/>
    <n v="4"/>
    <n v="0"/>
    <n v="14.4648"/>
  </r>
  <r>
    <n v="4696"/>
    <s v="US-2012-138121"/>
    <x v="1"/>
    <x v="997"/>
    <d v="2012-12-17T00:00:00"/>
    <s v="Same Day"/>
    <s v="JL-15835"/>
    <s v="John Lee"/>
    <s v="Consumer"/>
    <s v="United States"/>
    <s v="Detroit"/>
    <s v="Michigan"/>
    <n v="48205"/>
    <s v="Central"/>
    <s v="FUR-CH-10003846"/>
    <s v="Furniture"/>
    <s v="Chairs"/>
    <s v="Hon Valutask Swivel Chairs"/>
    <n v="302.94"/>
    <n v="3"/>
    <n v="0"/>
    <n v="48.470400000000012"/>
  </r>
  <r>
    <n v="4697"/>
    <s v="US-2012-138121"/>
    <x v="1"/>
    <x v="997"/>
    <d v="2012-12-17T00:00:00"/>
    <s v="Same Day"/>
    <s v="JL-15835"/>
    <s v="John Lee"/>
    <s v="Consumer"/>
    <s v="United States"/>
    <s v="Detroit"/>
    <s v="Michigan"/>
    <n v="48205"/>
    <s v="Central"/>
    <s v="FUR-CH-10004875"/>
    <s v="Furniture"/>
    <s v="Chairs"/>
    <s v="Harbour Creations 67200 Series Stacking Chairs"/>
    <n v="142.36000000000001"/>
    <n v="2"/>
    <n v="0"/>
    <n v="38.437200000000004"/>
  </r>
  <r>
    <n v="4698"/>
    <s v="US-2012-138121"/>
    <x v="1"/>
    <x v="997"/>
    <d v="2012-12-17T00:00:00"/>
    <s v="Same Day"/>
    <s v="JL-15835"/>
    <s v="John Lee"/>
    <s v="Consumer"/>
    <s v="United States"/>
    <s v="Detroit"/>
    <s v="Michigan"/>
    <n v="48205"/>
    <s v="Central"/>
    <s v="FUR-CH-10003817"/>
    <s v="Furniture"/>
    <s v="Chairs"/>
    <s v="Global Value Steno Chair, Gray"/>
    <n v="546.66"/>
    <n v="9"/>
    <n v="0"/>
    <n v="136.66500000000002"/>
  </r>
  <r>
    <n v="4699"/>
    <s v="US-2012-138121"/>
    <x v="1"/>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4-140298"/>
    <x v="3"/>
    <x v="943"/>
    <d v="2014-05-18T00:00:00"/>
    <s v="Standard Class"/>
    <s v="JK-16120"/>
    <s v="Julie Kriz"/>
    <s v="Home Office"/>
    <s v="United States"/>
    <s v="Austin"/>
    <s v="Texas"/>
    <n v="78745"/>
    <s v="Central"/>
    <s v="OFF-AR-10003481"/>
    <s v="Office Supplies"/>
    <s v="Art"/>
    <s v="Newell 348"/>
    <n v="5.2480000000000002"/>
    <n v="2"/>
    <n v="0.2"/>
    <n v="0.59039999999999915"/>
  </r>
  <r>
    <n v="4701"/>
    <s v="CA-2014-140298"/>
    <x v="3"/>
    <x v="943"/>
    <d v="2014-05-18T00:00:00"/>
    <s v="Standard Class"/>
    <s v="JK-16120"/>
    <s v="Julie Kriz"/>
    <s v="Home Office"/>
    <s v="United States"/>
    <s v="Austin"/>
    <s v="Texas"/>
    <n v="78745"/>
    <s v="Central"/>
    <s v="OFF-ST-10004180"/>
    <s v="Office Supplies"/>
    <s v="Storage"/>
    <s v="Safco Commercial Shelving"/>
    <n v="74.415999999999997"/>
    <n v="2"/>
    <n v="0.2"/>
    <n v="-14.883200000000002"/>
  </r>
  <r>
    <n v="4702"/>
    <s v="CA-2014-140298"/>
    <x v="3"/>
    <x v="943"/>
    <d v="2014-05-18T00:00:00"/>
    <s v="Standard Class"/>
    <s v="JK-16120"/>
    <s v="Julie Kriz"/>
    <s v="Home Office"/>
    <s v="United States"/>
    <s v="Austin"/>
    <s v="Texas"/>
    <n v="78745"/>
    <s v="Central"/>
    <s v="OFF-PA-10003657"/>
    <s v="Office Supplies"/>
    <s v="Paper"/>
    <s v="Xerox 1927"/>
    <n v="6.8480000000000008"/>
    <n v="2"/>
    <n v="0.2"/>
    <n v="2.1399999999999992"/>
  </r>
  <r>
    <n v="4703"/>
    <s v="CA-2014-140298"/>
    <x v="3"/>
    <x v="943"/>
    <d v="2014-05-18T00:00:00"/>
    <s v="Standard Class"/>
    <s v="JK-16120"/>
    <s v="Julie Kriz"/>
    <s v="Home Office"/>
    <s v="United States"/>
    <s v="Austin"/>
    <s v="Texas"/>
    <n v="78745"/>
    <s v="Central"/>
    <s v="FUR-FU-10001967"/>
    <s v="Furniture"/>
    <s v="Furnishings"/>
    <s v="Telescoping Adjustable Floor Lamp"/>
    <n v="7.9959999999999996"/>
    <n v="1"/>
    <n v="0.6"/>
    <n v="-6.9964999999999993"/>
  </r>
  <r>
    <n v="4704"/>
    <s v="CA-2013-166240"/>
    <x v="0"/>
    <x v="890"/>
    <d v="2013-06-29T00:00:00"/>
    <s v="Standard Class"/>
    <s v="DH-13075"/>
    <s v="Dave Hallsten"/>
    <s v="Corporate"/>
    <s v="United States"/>
    <s v="Houston"/>
    <s v="Texas"/>
    <n v="77095"/>
    <s v="Central"/>
    <s v="OFF-AP-10002082"/>
    <s v="Office Supplies"/>
    <s v="Appliances"/>
    <s v="Holmes HEPA Air Purifier"/>
    <n v="8.711999999999998"/>
    <n v="2"/>
    <n v="0.8"/>
    <n v="-19.602000000000007"/>
  </r>
  <r>
    <n v="4705"/>
    <s v="CA-2013-158435"/>
    <x v="0"/>
    <x v="624"/>
    <d v="2013-05-19T00:00:00"/>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3-158435"/>
    <x v="0"/>
    <x v="624"/>
    <d v="2013-05-19T00:00:00"/>
    <s v="First Class"/>
    <s v="AG-10900"/>
    <s v="Arthur Gainer"/>
    <s v="Consumer"/>
    <s v="United States"/>
    <s v="Waterbury"/>
    <s v="Connecticut"/>
    <n v="6708"/>
    <s v="East"/>
    <s v="OFF-LA-10002475"/>
    <s v="Office Supplies"/>
    <s v="Labels"/>
    <s v="Avery 519"/>
    <n v="14.62"/>
    <n v="2"/>
    <n v="0"/>
    <n v="6.8713999999999995"/>
  </r>
  <r>
    <n v="4707"/>
    <s v="CA-2013-158435"/>
    <x v="0"/>
    <x v="624"/>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4-138149"/>
    <x v="3"/>
    <x v="222"/>
    <d v="2014-07-01T00:00:00"/>
    <s v="First Class"/>
    <s v="WB-21850"/>
    <s v="William Brown"/>
    <s v="Consumer"/>
    <s v="United States"/>
    <s v="Los Angeles"/>
    <s v="California"/>
    <n v="90049"/>
    <s v="West"/>
    <s v="OFF-BI-10003091"/>
    <s v="Office Supplies"/>
    <s v="Binders"/>
    <s v="GBC DocuBind TL200 Manual Binding Machine"/>
    <n v="895.92"/>
    <n v="5"/>
    <n v="0.2"/>
    <n v="302.37299999999993"/>
  </r>
  <r>
    <n v="4709"/>
    <s v="CA-2014-138149"/>
    <x v="3"/>
    <x v="222"/>
    <d v="2014-07-01T00:00:00"/>
    <s v="First Class"/>
    <s v="WB-21850"/>
    <s v="William Brown"/>
    <s v="Consumer"/>
    <s v="United States"/>
    <s v="Los Angeles"/>
    <s v="California"/>
    <n v="90049"/>
    <s v="West"/>
    <s v="OFF-ST-10002974"/>
    <s v="Office Supplies"/>
    <s v="Storage"/>
    <s v="Trav-L-File Heavy-Duty Shuttle II, Black"/>
    <n v="130.71"/>
    <n v="3"/>
    <n v="0"/>
    <n v="39.212999999999994"/>
  </r>
  <r>
    <n v="4710"/>
    <s v="CA-2014-138149"/>
    <x v="3"/>
    <x v="222"/>
    <d v="2014-07-01T00:00:00"/>
    <s v="First Class"/>
    <s v="WB-21850"/>
    <s v="William Brown"/>
    <s v="Consumer"/>
    <s v="United States"/>
    <s v="Los Angeles"/>
    <s v="California"/>
    <n v="90049"/>
    <s v="West"/>
    <s v="OFF-AR-10000255"/>
    <s v="Office Supplies"/>
    <s v="Art"/>
    <s v="Newell 328"/>
    <n v="11.68"/>
    <n v="2"/>
    <n v="0"/>
    <n v="3.0367999999999995"/>
  </r>
  <r>
    <n v="4711"/>
    <s v="CA-2014-138149"/>
    <x v="3"/>
    <x v="222"/>
    <d v="2014-07-01T00:00:00"/>
    <s v="First Class"/>
    <s v="WB-21850"/>
    <s v="William Brown"/>
    <s v="Consumer"/>
    <s v="United States"/>
    <s v="Los Angeles"/>
    <s v="California"/>
    <n v="90049"/>
    <s v="West"/>
    <s v="TEC-AC-10001284"/>
    <s v="Technology"/>
    <s v="Accessories"/>
    <s v="Enermax Briskie RF Wireless Keyboard and Mouse Combo"/>
    <n v="62.31"/>
    <n v="3"/>
    <n v="0"/>
    <n v="22.4316"/>
  </r>
  <r>
    <n v="4712"/>
    <s v="CA-2011-112403"/>
    <x v="2"/>
    <x v="691"/>
    <d v="2011-03-31T00:00:00"/>
    <s v="Same Day"/>
    <s v="JO-15280"/>
    <s v="Jas O'Carroll"/>
    <s v="Consumer"/>
    <s v="United States"/>
    <s v="Philadelphia"/>
    <s v="Pennsylvania"/>
    <n v="19120"/>
    <s v="East"/>
    <s v="OFF-BI-10003529"/>
    <s v="Office Supplies"/>
    <s v="Binders"/>
    <s v="Avery Round Ring Poly Binders"/>
    <n v="0.85200000000000009"/>
    <n v="1"/>
    <n v="0.7"/>
    <n v="-0.59639999999999982"/>
  </r>
  <r>
    <n v="4713"/>
    <s v="CA-2011-108273"/>
    <x v="2"/>
    <x v="757"/>
    <d v="2011-12-21T00:00:00"/>
    <s v="Standard Class"/>
    <s v="EJ-13720"/>
    <s v="Ed Jacobs"/>
    <s v="Consumer"/>
    <s v="United States"/>
    <s v="Huntsville"/>
    <s v="Texas"/>
    <n v="77340"/>
    <s v="Central"/>
    <s v="OFF-PA-10000029"/>
    <s v="Office Supplies"/>
    <s v="Paper"/>
    <s v="Xerox 224"/>
    <n v="36.288000000000011"/>
    <n v="7"/>
    <n v="0.2"/>
    <n v="12.700800000000001"/>
  </r>
  <r>
    <n v="4714"/>
    <s v="CA-2011-108273"/>
    <x v="2"/>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4-121643"/>
    <x v="3"/>
    <x v="796"/>
    <d v="2014-05-21T00:00:00"/>
    <s v="First Class"/>
    <s v="AB-10105"/>
    <s v="Adrian Barton"/>
    <s v="Consumer"/>
    <s v="United States"/>
    <s v="Portland"/>
    <s v="Oregon"/>
    <n v="97206"/>
    <s v="West"/>
    <s v="TEC-PH-10002200"/>
    <s v="Technology"/>
    <s v="Phones"/>
    <s v="Aastra 6757i CT Wireless VoIP phone"/>
    <n v="344.70400000000001"/>
    <n v="2"/>
    <n v="0.2"/>
    <n v="38.779199999999989"/>
  </r>
  <r>
    <n v="4716"/>
    <s v="US-2012-122910"/>
    <x v="1"/>
    <x v="793"/>
    <d v="2012-05-16T00:00:00"/>
    <s v="Standard Class"/>
    <s v="LT-16765"/>
    <s v="Larry Tron"/>
    <s v="Consumer"/>
    <s v="United States"/>
    <s v="Louisville"/>
    <s v="Colorado"/>
    <n v="80027"/>
    <s v="West"/>
    <s v="TEC-PH-10000441"/>
    <s v="Technology"/>
    <s v="Phones"/>
    <s v="VTech DS6151"/>
    <n v="201.584"/>
    <n v="2"/>
    <n v="0.2"/>
    <n v="20.158400000000015"/>
  </r>
  <r>
    <n v="4717"/>
    <s v="CA-2014-143126"/>
    <x v="3"/>
    <x v="734"/>
    <d v="2014-12-08T00:00:00"/>
    <s v="Second Class"/>
    <s v="CM-12655"/>
    <s v="Corinna Mitchell"/>
    <s v="Home Office"/>
    <s v="United States"/>
    <s v="Seattle"/>
    <s v="Washington"/>
    <n v="98115"/>
    <s v="West"/>
    <s v="FUR-TA-10002958"/>
    <s v="Furniture"/>
    <s v="Tables"/>
    <s v="Bevis Oval Conference Table, Walnut"/>
    <n v="521.96"/>
    <n v="2"/>
    <n v="0"/>
    <n v="88.733199999999954"/>
  </r>
  <r>
    <n v="4718"/>
    <s v="CA-2012-129042"/>
    <x v="1"/>
    <x v="295"/>
    <d v="2012-12-17T00:00:00"/>
    <s v="Standard Class"/>
    <s v="EM-13960"/>
    <s v="Eric Murdock"/>
    <s v="Consumer"/>
    <s v="United States"/>
    <s v="Baltimore"/>
    <s v="Maryland"/>
    <n v="21215"/>
    <s v="East"/>
    <s v="OFF-AR-10001662"/>
    <s v="Office Supplies"/>
    <s v="Art"/>
    <s v="Rogers Handheld Barrel Pencil Sharpener"/>
    <n v="8.2200000000000006"/>
    <n v="3"/>
    <n v="0"/>
    <n v="2.2194000000000007"/>
  </r>
  <r>
    <n v="4719"/>
    <s v="CA-2012-109736"/>
    <x v="1"/>
    <x v="998"/>
    <d v="2012-10-11T00:00:00"/>
    <s v="First Class"/>
    <s v="DJ-13420"/>
    <s v="Denny Joy"/>
    <s v="Corporate"/>
    <s v="United States"/>
    <s v="San Francisco"/>
    <s v="California"/>
    <n v="94109"/>
    <s v="West"/>
    <s v="OFF-PA-10004101"/>
    <s v="Office Supplies"/>
    <s v="Paper"/>
    <s v="Xerox 1894"/>
    <n v="45.36"/>
    <n v="7"/>
    <n v="0"/>
    <n v="21.772800000000004"/>
  </r>
  <r>
    <n v="4720"/>
    <s v="CA-2012-142601"/>
    <x v="1"/>
    <x v="24"/>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2-142601"/>
    <x v="1"/>
    <x v="24"/>
    <d v="2012-04-20T00:00:00"/>
    <s v="Second Class"/>
    <s v="DE-13255"/>
    <s v="Deanra Eno"/>
    <s v="Home Office"/>
    <s v="United States"/>
    <s v="Los Angeles"/>
    <s v="California"/>
    <n v="90004"/>
    <s v="West"/>
    <s v="OFF-PA-10000483"/>
    <s v="Office Supplies"/>
    <s v="Paper"/>
    <s v="Xerox 19"/>
    <n v="61.96"/>
    <n v="2"/>
    <n v="0"/>
    <n v="27.881999999999998"/>
  </r>
  <r>
    <n v="4722"/>
    <s v="CA-2011-106229"/>
    <x v="2"/>
    <x v="159"/>
    <d v="2011-06-11T00:00:00"/>
    <s v="Second Class"/>
    <s v="NR-18550"/>
    <s v="Nick Radford"/>
    <s v="Consumer"/>
    <s v="United States"/>
    <s v="Aurora"/>
    <s v="Illinois"/>
    <n v="60505"/>
    <s v="Central"/>
    <s v="FUR-TA-10002041"/>
    <s v="Furniture"/>
    <s v="Tables"/>
    <s v="Bevis Round Conference Table Top, X-Base"/>
    <n v="268.935"/>
    <n v="3"/>
    <n v="0.5"/>
    <n v="-209.76929999999999"/>
  </r>
  <r>
    <n v="4723"/>
    <s v="US-2014-135230"/>
    <x v="3"/>
    <x v="853"/>
    <d v="2014-09-08T00:00:00"/>
    <s v="Standard Class"/>
    <s v="CK-12325"/>
    <s v="Christine Kargatis"/>
    <s v="Home Office"/>
    <s v="United States"/>
    <s v="Seattle"/>
    <s v="Washington"/>
    <n v="98103"/>
    <s v="West"/>
    <s v="OFF-AR-10001166"/>
    <s v="Office Supplies"/>
    <s v="Art"/>
    <s v="Staples"/>
    <n v="7.58"/>
    <n v="1"/>
    <n v="0"/>
    <n v="2.9561999999999999"/>
  </r>
  <r>
    <n v="4724"/>
    <s v="CA-2013-159653"/>
    <x v="0"/>
    <x v="730"/>
    <d v="2013-05-23T00:00:00"/>
    <s v="Same Day"/>
    <s v="JF-15490"/>
    <s v="Jeremy Farry"/>
    <s v="Consumer"/>
    <s v="United States"/>
    <s v="Athens"/>
    <s v="Georgia"/>
    <n v="30605"/>
    <s v="South"/>
    <s v="OFF-LA-10004345"/>
    <s v="Office Supplies"/>
    <s v="Labels"/>
    <s v="Avery 493"/>
    <n v="14.73"/>
    <n v="3"/>
    <n v="0"/>
    <n v="7.2176999999999998"/>
  </r>
  <r>
    <n v="4725"/>
    <s v="CA-2013-131968"/>
    <x v="0"/>
    <x v="583"/>
    <d v="2013-11-16T00:00:00"/>
    <s v="Standard Class"/>
    <s v="LB-16795"/>
    <s v="Laurel Beltran"/>
    <s v="Home Office"/>
    <s v="United States"/>
    <s v="Apopka"/>
    <s v="Florida"/>
    <n v="32712"/>
    <s v="South"/>
    <s v="OFF-BI-10002852"/>
    <s v="Office Supplies"/>
    <s v="Binders"/>
    <s v="Ibico Standard Transparent Covers"/>
    <n v="9.8880000000000017"/>
    <n v="2"/>
    <n v="0.7"/>
    <n v="-6.921599999999998"/>
  </r>
  <r>
    <n v="4726"/>
    <s v="CA-2013-131968"/>
    <x v="0"/>
    <x v="583"/>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1-119151"/>
    <x v="2"/>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1-119151"/>
    <x v="2"/>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1-123323"/>
    <x v="2"/>
    <x v="845"/>
    <d v="2011-11-12T00:00:00"/>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3-124681"/>
    <x v="0"/>
    <x v="427"/>
    <d v="2013-07-24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2-103996"/>
    <x v="1"/>
    <x v="368"/>
    <d v="2012-03-31T00:00:00"/>
    <s v="Second Class"/>
    <s v="RB-19435"/>
    <s v="Richard Bierner"/>
    <s v="Consumer"/>
    <s v="United States"/>
    <s v="San Diego"/>
    <s v="California"/>
    <n v="92105"/>
    <s v="West"/>
    <s v="OFF-PA-10001736"/>
    <s v="Office Supplies"/>
    <s v="Paper"/>
    <s v="Xerox 1880"/>
    <n v="212.64"/>
    <n v="6"/>
    <n v="0"/>
    <n v="99.940799999999982"/>
  </r>
  <r>
    <n v="4732"/>
    <s v="US-2012-103996"/>
    <x v="1"/>
    <x v="368"/>
    <d v="2012-03-31T00:00:00"/>
    <s v="Second Class"/>
    <s v="RB-19435"/>
    <s v="Richard Bierner"/>
    <s v="Consumer"/>
    <s v="United States"/>
    <s v="San Diego"/>
    <s v="California"/>
    <n v="92105"/>
    <s v="West"/>
    <s v="OFF-PA-10001609"/>
    <s v="Office Supplies"/>
    <s v="Paper"/>
    <s v="Tops Wirebound Message Log Books"/>
    <n v="9.870000000000001"/>
    <n v="3"/>
    <n v="0"/>
    <n v="4.5401999999999996"/>
  </r>
  <r>
    <n v="4733"/>
    <s v="US-2012-103996"/>
    <x v="1"/>
    <x v="368"/>
    <d v="2012-03-31T00:00:00"/>
    <s v="Second Class"/>
    <s v="RB-19435"/>
    <s v="Richard Bierner"/>
    <s v="Consumer"/>
    <s v="United States"/>
    <s v="San Diego"/>
    <s v="California"/>
    <n v="92105"/>
    <s v="West"/>
    <s v="TEC-AC-10003116"/>
    <s v="Technology"/>
    <s v="Accessories"/>
    <s v="Memorex Froggy Flash Drive 8 GB"/>
    <n v="53.25"/>
    <n v="3"/>
    <n v="0"/>
    <n v="20.767499999999998"/>
  </r>
  <r>
    <n v="4734"/>
    <s v="US-2012-103996"/>
    <x v="1"/>
    <x v="368"/>
    <d v="2012-03-31T00:00:00"/>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3-120530"/>
    <x v="0"/>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2-155054"/>
    <x v="1"/>
    <x v="385"/>
    <d v="2012-06-19T00:00:00"/>
    <s v="Standard Class"/>
    <s v="PS-19045"/>
    <s v="Penelope Sewall"/>
    <s v="Home Office"/>
    <s v="United States"/>
    <s v="Lewiston"/>
    <s v="Maine"/>
    <n v="4240"/>
    <s v="East"/>
    <s v="OFF-BI-10004970"/>
    <s v="Office Supplies"/>
    <s v="Binders"/>
    <s v="ACCOHIDE 3-Ring Binder, Blue, 1&quot;"/>
    <n v="8.26"/>
    <n v="2"/>
    <n v="0"/>
    <n v="3.8822000000000001"/>
  </r>
  <r>
    <n v="4737"/>
    <s v="CA-2012-155054"/>
    <x v="1"/>
    <x v="385"/>
    <d v="2012-06-19T00:00:00"/>
    <s v="Standard Class"/>
    <s v="PS-19045"/>
    <s v="Penelope Sewall"/>
    <s v="Home Office"/>
    <s v="United States"/>
    <s v="Lewiston"/>
    <s v="Maine"/>
    <n v="4240"/>
    <s v="East"/>
    <s v="OFF-BI-10002824"/>
    <s v="Office Supplies"/>
    <s v="Binders"/>
    <s v="Recycled Easel Ring Binders"/>
    <n v="29.84"/>
    <n v="2"/>
    <n v="0"/>
    <n v="13.427999999999997"/>
  </r>
  <r>
    <n v="4738"/>
    <s v="CA-2012-155054"/>
    <x v="1"/>
    <x v="385"/>
    <d v="2012-06-19T00:00:00"/>
    <s v="Standard Class"/>
    <s v="PS-19045"/>
    <s v="Penelope Sewall"/>
    <s v="Home Office"/>
    <s v="United States"/>
    <s v="Lewiston"/>
    <s v="Maine"/>
    <n v="4240"/>
    <s v="East"/>
    <s v="TEC-AC-10003657"/>
    <s v="Technology"/>
    <s v="Accessories"/>
    <s v="Lenovo 17-Key USB Numeric Keypad"/>
    <n v="67.98"/>
    <n v="2"/>
    <n v="0"/>
    <n v="14.955599999999997"/>
  </r>
  <r>
    <n v="4739"/>
    <s v="CA-2012-105725"/>
    <x v="1"/>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2-105725"/>
    <x v="1"/>
    <x v="954"/>
    <d v="2012-02-24T00:00:00"/>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4-164364"/>
    <x v="3"/>
    <x v="105"/>
    <d v="2014-11-17T00:00:00"/>
    <s v="Standard Class"/>
    <s v="CS-12355"/>
    <s v="Christine Sundaresam"/>
    <s v="Consumer"/>
    <s v="United States"/>
    <s v="Seattle"/>
    <s v="Washington"/>
    <n v="98115"/>
    <s v="West"/>
    <s v="OFF-LA-10004853"/>
    <s v="Office Supplies"/>
    <s v="Labels"/>
    <s v="Avery 483"/>
    <n v="9.9600000000000009"/>
    <n v="2"/>
    <n v="0"/>
    <n v="4.5815999999999999"/>
  </r>
  <r>
    <n v="4742"/>
    <s v="CA-2014-164364"/>
    <x v="3"/>
    <x v="105"/>
    <d v="2014-11-17T00:00:00"/>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4-164364"/>
    <x v="3"/>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4-168123"/>
    <x v="3"/>
    <x v="916"/>
    <d v="2014-03-06T00:00:00"/>
    <s v="Same Day"/>
    <s v="JD-16060"/>
    <s v="Julia Dunbar"/>
    <s v="Consumer"/>
    <s v="United States"/>
    <s v="Rochester"/>
    <s v="Minnesota"/>
    <n v="55901"/>
    <s v="Central"/>
    <s v="OFF-FA-10002763"/>
    <s v="Office Supplies"/>
    <s v="Fasteners"/>
    <s v="Advantus Map Pennant Flags and Round Head Tacks"/>
    <n v="7.9"/>
    <n v="2"/>
    <n v="0"/>
    <n v="2.5279999999999996"/>
  </r>
  <r>
    <n v="4745"/>
    <s v="CA-2014-168123"/>
    <x v="3"/>
    <x v="916"/>
    <d v="2014-03-06T00:00:00"/>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4-168123"/>
    <x v="3"/>
    <x v="916"/>
    <d v="2014-03-06T00:00:00"/>
    <s v="Same Day"/>
    <s v="JD-16060"/>
    <s v="Julia Dunbar"/>
    <s v="Consumer"/>
    <s v="United States"/>
    <s v="Rochester"/>
    <s v="Minnesota"/>
    <n v="55901"/>
    <s v="Central"/>
    <s v="OFF-BI-10001071"/>
    <s v="Office Supplies"/>
    <s v="Binders"/>
    <s v="GBC ProClick Punch Binding System"/>
    <n v="127.96"/>
    <n v="2"/>
    <n v="0"/>
    <n v="62.700400000000002"/>
  </r>
  <r>
    <n v="4747"/>
    <s v="CA-2014-168123"/>
    <x v="3"/>
    <x v="916"/>
    <d v="2014-03-06T00:00:00"/>
    <s v="Same Day"/>
    <s v="JD-16060"/>
    <s v="Julia Dunbar"/>
    <s v="Consumer"/>
    <s v="United States"/>
    <s v="Rochester"/>
    <s v="Minnesota"/>
    <n v="55901"/>
    <s v="Central"/>
    <s v="OFF-BI-10001097"/>
    <s v="Office Supplies"/>
    <s v="Binders"/>
    <s v="Avery Hole Reinforcements"/>
    <n v="18.690000000000001"/>
    <n v="3"/>
    <n v="0"/>
    <n v="9.158100000000001"/>
  </r>
  <r>
    <n v="4748"/>
    <s v="CA-2013-120005"/>
    <x v="0"/>
    <x v="840"/>
    <d v="2013-03-04T00:00:00"/>
    <s v="Same Day"/>
    <s v="TS-21160"/>
    <s v="Theresa Swint"/>
    <s v="Corporate"/>
    <s v="United States"/>
    <s v="San Francisco"/>
    <s v="California"/>
    <n v="94110"/>
    <s v="West"/>
    <s v="OFF-SU-10004782"/>
    <s v="Office Supplies"/>
    <s v="Supplies"/>
    <s v="Elite 5&quot; Scissors"/>
    <n v="25.349999999999998"/>
    <n v="3"/>
    <n v="0"/>
    <n v="7.6049999999999978"/>
  </r>
  <r>
    <n v="4749"/>
    <s v="CA-2013-120005"/>
    <x v="0"/>
    <x v="840"/>
    <d v="2013-03-04T00:00:00"/>
    <s v="Same Day"/>
    <s v="TS-21160"/>
    <s v="Theresa Swint"/>
    <s v="Corporate"/>
    <s v="United States"/>
    <s v="San Francisco"/>
    <s v="California"/>
    <n v="94110"/>
    <s v="West"/>
    <s v="FUR-FU-10000672"/>
    <s v="Furniture"/>
    <s v="Furnishings"/>
    <s v="Executive Impressions 10&quot; Spectator Wall Clock"/>
    <n v="35.28"/>
    <n v="3"/>
    <n v="0"/>
    <n v="11.995199999999997"/>
  </r>
  <r>
    <n v="4750"/>
    <s v="CA-2013-123526"/>
    <x v="0"/>
    <x v="435"/>
    <d v="2013-12-26T00:00:00"/>
    <s v="First Class"/>
    <s v="BV-11245"/>
    <s v="Benjamin Venier"/>
    <s v="Corporate"/>
    <s v="United States"/>
    <s v="Seattle"/>
    <s v="Washington"/>
    <n v="98103"/>
    <s v="West"/>
    <s v="OFF-PA-10002986"/>
    <s v="Office Supplies"/>
    <s v="Paper"/>
    <s v="Xerox 1898"/>
    <n v="33.4"/>
    <n v="5"/>
    <n v="0"/>
    <n v="16.032"/>
  </r>
  <r>
    <n v="4751"/>
    <s v="CA-2013-127649"/>
    <x v="0"/>
    <x v="877"/>
    <d v="2013-10-10T00:00:00"/>
    <s v="First Class"/>
    <s v="DL-13495"/>
    <s v="Dionis Lloyd"/>
    <s v="Corporate"/>
    <s v="United States"/>
    <s v="Spokane"/>
    <s v="Washington"/>
    <n v="99207"/>
    <s v="West"/>
    <s v="TEC-MA-10001972"/>
    <s v="Technology"/>
    <s v="Machines"/>
    <s v="Okidata C331dn Printer"/>
    <n v="837.59999999999991"/>
    <n v="3"/>
    <n v="0.2"/>
    <n v="62.82000000000005"/>
  </r>
  <r>
    <n v="4752"/>
    <s v="CA-2013-159989"/>
    <x v="0"/>
    <x v="10"/>
    <d v="2013-12-14T00:00:00"/>
    <s v="Standard Class"/>
    <s v="EB-13870"/>
    <s v="Emily Burns"/>
    <s v="Consumer"/>
    <s v="United States"/>
    <s v="Franklin"/>
    <s v="Tennessee"/>
    <n v="37064"/>
    <s v="South"/>
    <s v="TEC-PH-10000169"/>
    <s v="Technology"/>
    <s v="Phones"/>
    <s v="ARKON Windshield Dashboard Air Vent Car Mount Holder"/>
    <n v="40.68"/>
    <n v="3"/>
    <n v="0.2"/>
    <n v="-9.153000000000004"/>
  </r>
  <r>
    <n v="4753"/>
    <s v="CA-2014-103499"/>
    <x v="3"/>
    <x v="225"/>
    <d v="2014-11-25T00:00:00"/>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2-167220"/>
    <x v="1"/>
    <x v="295"/>
    <d v="2012-12-16T00:00:00"/>
    <s v="Standard Class"/>
    <s v="JB-15925"/>
    <s v="Joni Blumstein"/>
    <s v="Consumer"/>
    <s v="United States"/>
    <s v="Austin"/>
    <s v="Texas"/>
    <n v="78745"/>
    <s v="Central"/>
    <s v="TEC-AC-10002018"/>
    <s v="Technology"/>
    <s v="Accessories"/>
    <s v="AmazonBasics 3-Button USB Wired Mouse"/>
    <n v="22.368000000000002"/>
    <n v="4"/>
    <n v="0.2"/>
    <n v="6.4308000000000014"/>
  </r>
  <r>
    <n v="4755"/>
    <s v="CA-2014-126354"/>
    <x v="3"/>
    <x v="447"/>
    <d v="2014-02-09T00:00:00"/>
    <s v="Standard Class"/>
    <s v="SC-20380"/>
    <s v="Shahid Collister"/>
    <s v="Consumer"/>
    <s v="United States"/>
    <s v="Pembroke Pines"/>
    <s v="Florida"/>
    <n v="33024"/>
    <s v="South"/>
    <s v="OFF-BI-10000301"/>
    <s v="Office Supplies"/>
    <s v="Binders"/>
    <s v="GBC Instant Report Kit"/>
    <n v="3.8820000000000006"/>
    <n v="2"/>
    <n v="0.7"/>
    <n v="-2.5880000000000001"/>
  </r>
  <r>
    <n v="4756"/>
    <s v="CA-2014-126354"/>
    <x v="3"/>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4-169817"/>
    <x v="3"/>
    <x v="296"/>
    <d v="2014-09-26T00:00:00"/>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4-144582"/>
    <x v="3"/>
    <x v="504"/>
    <d v="2014-05-06T00:00:00"/>
    <s v="Standard Class"/>
    <s v="TC-21475"/>
    <s v="Tony Chapman"/>
    <s v="Home Office"/>
    <s v="United States"/>
    <s v="Danville"/>
    <s v="Illinois"/>
    <n v="61832"/>
    <s v="Central"/>
    <s v="OFF-BI-10001575"/>
    <s v="Office Supplies"/>
    <s v="Binders"/>
    <s v="GBC Linen Binding Covers"/>
    <n v="43.371999999999993"/>
    <n v="7"/>
    <n v="0.8"/>
    <n v="-69.395200000000031"/>
  </r>
  <r>
    <n v="4759"/>
    <s v="CA-2011-121573"/>
    <x v="2"/>
    <x v="935"/>
    <d v="2011-11-07T00:00:00"/>
    <s v="Standard Class"/>
    <s v="SG-20605"/>
    <s v="Speros Goranitis"/>
    <s v="Consumer"/>
    <s v="United States"/>
    <s v="New York City"/>
    <s v="New York"/>
    <n v="10009"/>
    <s v="East"/>
    <s v="TEC-PH-10000984"/>
    <s v="Technology"/>
    <s v="Phones"/>
    <s v="Panasonic KX-TG9471B"/>
    <n v="783.96"/>
    <n v="4"/>
    <n v="0"/>
    <n v="219.50880000000006"/>
  </r>
  <r>
    <n v="4760"/>
    <s v="CA-2011-121573"/>
    <x v="2"/>
    <x v="935"/>
    <d v="2011-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1-121573"/>
    <x v="2"/>
    <x v="935"/>
    <d v="2011-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3-117660"/>
    <x v="0"/>
    <x v="945"/>
    <d v="2014-01-05T00:00:00"/>
    <s v="Standard Class"/>
    <s v="BM-11785"/>
    <s v="Bryan Mills"/>
    <s v="Consumer"/>
    <s v="United States"/>
    <s v="Columbus"/>
    <s v="Ohio"/>
    <n v="43229"/>
    <s v="East"/>
    <s v="OFF-LA-10003720"/>
    <s v="Office Supplies"/>
    <s v="Labels"/>
    <s v="Avery 487"/>
    <n v="5.9039999999999999"/>
    <n v="2"/>
    <n v="0.2"/>
    <n v="1.9925999999999999"/>
  </r>
  <r>
    <n v="4763"/>
    <s v="CA-2013-117660"/>
    <x v="0"/>
    <x v="945"/>
    <d v="2014-01-05T00:00:00"/>
    <s v="Standard Class"/>
    <s v="BM-11785"/>
    <s v="Bryan Mills"/>
    <s v="Consumer"/>
    <s v="United States"/>
    <s v="Columbus"/>
    <s v="Ohio"/>
    <n v="43229"/>
    <s v="East"/>
    <s v="OFF-SU-10001664"/>
    <s v="Office Supplies"/>
    <s v="Supplies"/>
    <s v="Acme Office Executive Series Stainless Steel Trimmers"/>
    <n v="13.712000000000002"/>
    <n v="2"/>
    <n v="0.2"/>
    <n v="1.0284"/>
  </r>
  <r>
    <n v="4764"/>
    <s v="CA-2011-112851"/>
    <x v="2"/>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4-123701"/>
    <x v="3"/>
    <x v="221"/>
    <d v="2014-11-28T00:00:00"/>
    <s v="First Class"/>
    <s v="PG-18820"/>
    <s v="Patrick Gardner"/>
    <s v="Consumer"/>
    <s v="United States"/>
    <s v="San Francisco"/>
    <s v="California"/>
    <n v="94110"/>
    <s v="West"/>
    <s v="OFF-AR-10001860"/>
    <s v="Office Supplies"/>
    <s v="Art"/>
    <s v="BIC Liqua Brite Liner"/>
    <n v="27.76"/>
    <n v="4"/>
    <n v="0"/>
    <n v="9.9936000000000007"/>
  </r>
  <r>
    <n v="4766"/>
    <s v="CA-2012-118227"/>
    <x v="1"/>
    <x v="999"/>
    <d v="2012-04-28T00:00:00"/>
    <s v="Standard Class"/>
    <s v="DB-13270"/>
    <s v="Deborah Brumfield"/>
    <s v="Home Office"/>
    <s v="United States"/>
    <s v="New York City"/>
    <s v="New York"/>
    <n v="10009"/>
    <s v="East"/>
    <s v="OFF-AR-10001044"/>
    <s v="Office Supplies"/>
    <s v="Art"/>
    <s v="BOSTON Ranger #55 Pencil Sharpener, Black"/>
    <n v="25.99"/>
    <n v="1"/>
    <n v="0"/>
    <n v="7.5370999999999988"/>
  </r>
  <r>
    <n v="4767"/>
    <s v="CA-2012-123155"/>
    <x v="1"/>
    <x v="1000"/>
    <d v="2012-03-12T00:00:00"/>
    <s v="First Class"/>
    <s v="NS-18640"/>
    <s v="Noel Staavos"/>
    <s v="Corporate"/>
    <s v="United States"/>
    <s v="San Antonio"/>
    <s v="Texas"/>
    <n v="78207"/>
    <s v="Central"/>
    <s v="TEC-AC-10002473"/>
    <s v="Technology"/>
    <s v="Accessories"/>
    <s v="Maxell 4.7GB DVD-R"/>
    <n v="113.52000000000001"/>
    <n v="5"/>
    <n v="0.2"/>
    <n v="29.798999999999999"/>
  </r>
  <r>
    <n v="4768"/>
    <s v="CA-2012-123155"/>
    <x v="1"/>
    <x v="1000"/>
    <d v="2012-03-12T00:00:00"/>
    <s v="First Class"/>
    <s v="NS-18640"/>
    <s v="Noel Staavos"/>
    <s v="Corporate"/>
    <s v="United States"/>
    <s v="San Antonio"/>
    <s v="Texas"/>
    <n v="78207"/>
    <s v="Central"/>
    <s v="TEC-PH-10001809"/>
    <s v="Technology"/>
    <s v="Phones"/>
    <s v="Panasonic KX T7736-B Digital phone"/>
    <n v="359.88"/>
    <n v="3"/>
    <n v="0.2"/>
    <n v="22.492499999999993"/>
  </r>
  <r>
    <n v="4769"/>
    <s v="CA-2014-158883"/>
    <x v="3"/>
    <x v="455"/>
    <d v="2014-06-04T00:00:00"/>
    <s v="Same Day"/>
    <s v="CS-11860"/>
    <s v="Cari Schnelling"/>
    <s v="Consumer"/>
    <s v="United States"/>
    <s v="Jacksonville"/>
    <s v="North Carolina"/>
    <n v="28540"/>
    <s v="South"/>
    <s v="OFF-PA-10004733"/>
    <s v="Office Supplies"/>
    <s v="Paper"/>
    <s v="Things To Do Today Spiral Book"/>
    <n v="25.344000000000001"/>
    <n v="4"/>
    <n v="0.2"/>
    <n v="9.1871999999999989"/>
  </r>
  <r>
    <n v="4770"/>
    <s v="US-2013-114888"/>
    <x v="0"/>
    <x v="251"/>
    <d v="2013-09-25T00:00:00"/>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3-114888"/>
    <x v="0"/>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1-167262"/>
    <x v="2"/>
    <x v="656"/>
    <d v="2011-11-03T00:00:00"/>
    <s v="Second Class"/>
    <s v="AC-10450"/>
    <s v="Amy Cox"/>
    <s v="Consumer"/>
    <s v="United States"/>
    <s v="Avondale"/>
    <s v="Arizona"/>
    <n v="85323"/>
    <s v="West"/>
    <s v="TEC-PH-10000486"/>
    <s v="Technology"/>
    <s v="Phones"/>
    <s v="Plantronics HL10 Handset Lifter"/>
    <n v="742.33600000000001"/>
    <n v="8"/>
    <n v="0.2"/>
    <n v="83.512799999999913"/>
  </r>
  <r>
    <n v="4773"/>
    <s v="CA-2014-119746"/>
    <x v="3"/>
    <x v="51"/>
    <d v="2014-11-28T00:00:00"/>
    <s v="Standard Class"/>
    <s v="CM-12385"/>
    <s v="Christopher Martinez"/>
    <s v="Consumer"/>
    <s v="United States"/>
    <s v="Chicago"/>
    <s v="Illinois"/>
    <n v="60610"/>
    <s v="Central"/>
    <s v="FUR-FU-10004909"/>
    <s v="Furniture"/>
    <s v="Furnishings"/>
    <s v="Contemporary Wood/Metal Frame"/>
    <n v="6.4640000000000004"/>
    <n v="1"/>
    <n v="0.6"/>
    <n v="-4.0400000000000009"/>
  </r>
  <r>
    <n v="4774"/>
    <s v="CA-2014-119746"/>
    <x v="3"/>
    <x v="51"/>
    <d v="2014-11-28T00:00:00"/>
    <s v="Standard Class"/>
    <s v="CM-12385"/>
    <s v="Christopher Martinez"/>
    <s v="Consumer"/>
    <s v="United States"/>
    <s v="Chicago"/>
    <s v="Illinois"/>
    <n v="60610"/>
    <s v="Central"/>
    <s v="OFF-LA-10001613"/>
    <s v="Office Supplies"/>
    <s v="Labels"/>
    <s v="Avery File Folder Labels"/>
    <n v="11.52"/>
    <n v="5"/>
    <n v="0.2"/>
    <n v="4.1760000000000002"/>
  </r>
  <r>
    <n v="4775"/>
    <s v="CA-2014-119746"/>
    <x v="3"/>
    <x v="51"/>
    <d v="2014-11-28T00:00:00"/>
    <s v="Standard Class"/>
    <s v="CM-12385"/>
    <s v="Christopher Martinez"/>
    <s v="Consumer"/>
    <s v="United States"/>
    <s v="Chicago"/>
    <s v="Illinois"/>
    <n v="60610"/>
    <s v="Central"/>
    <s v="TEC-PH-10004447"/>
    <s v="Technology"/>
    <s v="Phones"/>
    <s v="Toshiba IPT2010-SD IP Telephone"/>
    <n v="222.38400000000001"/>
    <n v="2"/>
    <n v="0.2"/>
    <n v="16.678799999999995"/>
  </r>
  <r>
    <n v="4776"/>
    <s v="CA-2014-108091"/>
    <x v="3"/>
    <x v="673"/>
    <d v="2014-11-22T00:00:00"/>
    <s v="Standard Class"/>
    <s v="EK-13795"/>
    <s v="Eileen Kiefer"/>
    <s v="Home Office"/>
    <s v="United States"/>
    <s v="Escondido"/>
    <s v="California"/>
    <n v="92025"/>
    <s v="West"/>
    <s v="OFF-AR-10000255"/>
    <s v="Office Supplies"/>
    <s v="Art"/>
    <s v="Newell 328"/>
    <n v="23.36"/>
    <n v="4"/>
    <n v="0"/>
    <n v="6.073599999999999"/>
  </r>
  <r>
    <n v="4777"/>
    <s v="CA-2013-101630"/>
    <x v="0"/>
    <x v="317"/>
    <d v="2013-02-23T00:00:00"/>
    <s v="Second Class"/>
    <s v="CK-12760"/>
    <s v="Cyma Kinney"/>
    <s v="Corporate"/>
    <s v="United States"/>
    <s v="Long Beach"/>
    <s v="New York"/>
    <n v="11561"/>
    <s v="East"/>
    <s v="OFF-LA-10004425"/>
    <s v="Office Supplies"/>
    <s v="Labels"/>
    <s v="Staples"/>
    <n v="8.67"/>
    <n v="3"/>
    <n v="0"/>
    <n v="4.0749000000000004"/>
  </r>
  <r>
    <n v="4778"/>
    <s v="CA-2013-101630"/>
    <x v="0"/>
    <x v="317"/>
    <d v="2013-02-23T00:00:00"/>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4-132346"/>
    <x v="3"/>
    <x v="659"/>
    <d v="2014-11-12T00:00:00"/>
    <s v="Standard Class"/>
    <s v="PK-19075"/>
    <s v="Pete Kriz"/>
    <s v="Consumer"/>
    <s v="United States"/>
    <s v="Newark"/>
    <s v="Delaware"/>
    <n v="19711"/>
    <s v="East"/>
    <s v="OFF-AP-10000696"/>
    <s v="Office Supplies"/>
    <s v="Appliances"/>
    <s v="Holmes Odor Grabber"/>
    <n v="100.94"/>
    <n v="7"/>
    <n v="0"/>
    <n v="33.310199999999995"/>
  </r>
  <r>
    <n v="4780"/>
    <s v="CA-2011-150301"/>
    <x v="2"/>
    <x v="1001"/>
    <d v="2011-07-10T00:00:00"/>
    <s v="First Class"/>
    <s v="MH-18025"/>
    <s v="Michelle Huthwaite"/>
    <s v="Consumer"/>
    <s v="United States"/>
    <s v="Buffalo"/>
    <s v="New York"/>
    <n v="14215"/>
    <s v="East"/>
    <s v="FUR-CH-10002647"/>
    <s v="Furniture"/>
    <s v="Chairs"/>
    <s v="Situations Contoured Folding Chairs, 4/Set"/>
    <n v="63.882000000000005"/>
    <n v="1"/>
    <n v="0.1"/>
    <n v="10.647000000000004"/>
  </r>
  <r>
    <n v="4781"/>
    <s v="CA-2011-159310"/>
    <x v="2"/>
    <x v="845"/>
    <d v="2011-11-12T00:00:00"/>
    <s v="Standard Class"/>
    <s v="SC-20725"/>
    <s v="Steven Cartwright"/>
    <s v="Consumer"/>
    <s v="United States"/>
    <s v="Houston"/>
    <s v="Texas"/>
    <n v="77070"/>
    <s v="Central"/>
    <s v="FUR-CH-10002758"/>
    <s v="Furniture"/>
    <s v="Chairs"/>
    <s v="Hon Deluxe Fabric Upholstered Stacking Chairs, Squared Back"/>
    <n v="683.14399999999989"/>
    <n v="4"/>
    <n v="0.3"/>
    <n v="0"/>
  </r>
  <r>
    <n v="4782"/>
    <s v="CA-2011-159310"/>
    <x v="2"/>
    <x v="845"/>
    <d v="2011-11-12T00:00:00"/>
    <s v="Standard Class"/>
    <s v="SC-20725"/>
    <s v="Steven Cartwright"/>
    <s v="Consumer"/>
    <s v="United States"/>
    <s v="Houston"/>
    <s v="Texas"/>
    <n v="77070"/>
    <s v="Central"/>
    <s v="OFF-BI-10000201"/>
    <s v="Office Supplies"/>
    <s v="Binders"/>
    <s v="Avery Triangle Shaped Sheet Lifters, Black, 2/Pack"/>
    <n v="1.4759999999999995"/>
    <n v="3"/>
    <n v="0.8"/>
    <n v="-2.214"/>
  </r>
  <r>
    <n v="4783"/>
    <s v="CA-2011-159310"/>
    <x v="2"/>
    <x v="845"/>
    <d v="2011-11-12T00:00:00"/>
    <s v="Standard Class"/>
    <s v="SC-20725"/>
    <s v="Steven Cartwright"/>
    <s v="Consumer"/>
    <s v="United States"/>
    <s v="Houston"/>
    <s v="Texas"/>
    <n v="77070"/>
    <s v="Central"/>
    <s v="OFF-SU-10004115"/>
    <s v="Office Supplies"/>
    <s v="Supplies"/>
    <s v="Acme Stainless Steel Office Snips"/>
    <n v="40.711999999999996"/>
    <n v="7"/>
    <n v="0.2"/>
    <n v="3.5623000000000022"/>
  </r>
  <r>
    <n v="4784"/>
    <s v="US-2014-147984"/>
    <x v="3"/>
    <x v="480"/>
    <d v="2014-02-02T00:00:00"/>
    <s v="Standard Class"/>
    <s v="GB-14575"/>
    <s v="Giulietta Baptist"/>
    <s v="Consumer"/>
    <s v="United States"/>
    <s v="Wichita"/>
    <s v="Kansas"/>
    <n v="67212"/>
    <s v="Central"/>
    <s v="OFF-PA-10000806"/>
    <s v="Office Supplies"/>
    <s v="Paper"/>
    <s v="Xerox 1934"/>
    <n v="279.89999999999998"/>
    <n v="5"/>
    <n v="0"/>
    <n v="137.15100000000001"/>
  </r>
  <r>
    <n v="4785"/>
    <s v="CA-2012-104346"/>
    <x v="1"/>
    <x v="555"/>
    <d v="2012-12-16T00:00:00"/>
    <s v="Standard Class"/>
    <s v="IM-15070"/>
    <s v="Irene Maddox"/>
    <s v="Consumer"/>
    <s v="United States"/>
    <s v="Colorado Springs"/>
    <s v="Colorado"/>
    <n v="80906"/>
    <s v="West"/>
    <s v="OFF-AR-10001473"/>
    <s v="Office Supplies"/>
    <s v="Art"/>
    <s v="Newell 313"/>
    <n v="13.120000000000001"/>
    <n v="5"/>
    <n v="0.2"/>
    <n v="1.1480000000000006"/>
  </r>
  <r>
    <n v="4786"/>
    <s v="CA-2012-104346"/>
    <x v="1"/>
    <x v="555"/>
    <d v="2012-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2-104346"/>
    <x v="1"/>
    <x v="555"/>
    <d v="2012-12-16T00:00:00"/>
    <s v="Standard Class"/>
    <s v="IM-15070"/>
    <s v="Irene Maddox"/>
    <s v="Consumer"/>
    <s v="United States"/>
    <s v="Colorado Springs"/>
    <s v="Colorado"/>
    <n v="80906"/>
    <s v="West"/>
    <s v="OFF-AR-10001545"/>
    <s v="Office Supplies"/>
    <s v="Art"/>
    <s v="Newell 326"/>
    <n v="4.2240000000000002"/>
    <n v="3"/>
    <n v="0.2"/>
    <n v="0.47519999999999984"/>
  </r>
  <r>
    <n v="4788"/>
    <s v="CA-2012-104346"/>
    <x v="1"/>
    <x v="555"/>
    <d v="2012-12-16T00:00:00"/>
    <s v="Standard Class"/>
    <s v="IM-15070"/>
    <s v="Irene Maddox"/>
    <s v="Consumer"/>
    <s v="United States"/>
    <s v="Colorado Springs"/>
    <s v="Colorado"/>
    <n v="80906"/>
    <s v="West"/>
    <s v="TEC-AC-10004396"/>
    <s v="Technology"/>
    <s v="Accessories"/>
    <s v="Logitech Keyboard K120"/>
    <n v="58.08"/>
    <n v="4"/>
    <n v="0.2"/>
    <n v="-6.5339999999999954"/>
  </r>
  <r>
    <n v="4789"/>
    <s v="CA-2012-104346"/>
    <x v="1"/>
    <x v="555"/>
    <d v="2012-12-16T00:00:00"/>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2-104346"/>
    <x v="1"/>
    <x v="555"/>
    <d v="2012-12-16T00:00:00"/>
    <s v="Standard Class"/>
    <s v="IM-15070"/>
    <s v="Irene Maddox"/>
    <s v="Consumer"/>
    <s v="United States"/>
    <s v="Colorado Springs"/>
    <s v="Colorado"/>
    <n v="80906"/>
    <s v="West"/>
    <s v="FUR-FU-10001473"/>
    <s v="Furniture"/>
    <s v="Furnishings"/>
    <s v="DAX Wood Document Frame"/>
    <n v="54.920000000000009"/>
    <n v="5"/>
    <n v="0.2"/>
    <n v="10.983999999999996"/>
  </r>
  <r>
    <n v="4791"/>
    <s v="CA-2012-104346"/>
    <x v="1"/>
    <x v="555"/>
    <d v="2012-12-16T00:00:00"/>
    <s v="Standard Class"/>
    <s v="IM-15070"/>
    <s v="Irene Maddox"/>
    <s v="Consumer"/>
    <s v="United States"/>
    <s v="Colorado Springs"/>
    <s v="Colorado"/>
    <n v="80906"/>
    <s v="West"/>
    <s v="FUR-TA-10000849"/>
    <s v="Furniture"/>
    <s v="Tables"/>
    <s v="Bevis Rectangular Conference Tables"/>
    <n v="364.95"/>
    <n v="5"/>
    <n v="0.5"/>
    <n v="-248.16599999999994"/>
  </r>
  <r>
    <n v="4792"/>
    <s v="CA-2012-104346"/>
    <x v="1"/>
    <x v="555"/>
    <d v="2012-12-16T00:00:00"/>
    <s v="Standard Class"/>
    <s v="IM-15070"/>
    <s v="Irene Maddox"/>
    <s v="Consumer"/>
    <s v="United States"/>
    <s v="Colorado Springs"/>
    <s v="Colorado"/>
    <n v="80906"/>
    <s v="West"/>
    <s v="OFF-PA-10001166"/>
    <s v="Office Supplies"/>
    <s v="Paper"/>
    <s v="Xerox 1932"/>
    <n v="85.055999999999997"/>
    <n v="3"/>
    <n v="0.2"/>
    <n v="28.706399999999991"/>
  </r>
  <r>
    <n v="4793"/>
    <s v="CA-2012-104346"/>
    <x v="1"/>
    <x v="555"/>
    <d v="2012-12-16T00:00:00"/>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2-141684"/>
    <x v="1"/>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2-144722"/>
    <x v="1"/>
    <x v="199"/>
    <d v="2012-03-23T00:00:00"/>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2-120516"/>
    <x v="1"/>
    <x v="863"/>
    <d v="2012-08-17T00:00:00"/>
    <s v="Standard Class"/>
    <s v="CK-12595"/>
    <s v="Clytie Kelty"/>
    <s v="Consumer"/>
    <s v="United States"/>
    <s v="Marietta"/>
    <s v="Georgia"/>
    <n v="30062"/>
    <s v="South"/>
    <s v="OFF-BI-10004187"/>
    <s v="Office Supplies"/>
    <s v="Binders"/>
    <s v="Staples"/>
    <n v="5.64"/>
    <n v="3"/>
    <n v="0"/>
    <n v="2.7071999999999994"/>
  </r>
  <r>
    <n v="4797"/>
    <s v="US-2013-148901"/>
    <x v="0"/>
    <x v="675"/>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3-148901"/>
    <x v="0"/>
    <x v="675"/>
    <d v="2013-05-20T00:00:00"/>
    <s v="Standard Class"/>
    <s v="MK-17905"/>
    <s v="Michael Kennedy"/>
    <s v="Corporate"/>
    <s v="United States"/>
    <s v="Jacksonville"/>
    <s v="Florida"/>
    <n v="32216"/>
    <s v="South"/>
    <s v="OFF-PA-10004983"/>
    <s v="Office Supplies"/>
    <s v="Paper"/>
    <s v="Xerox 23"/>
    <n v="31.104000000000006"/>
    <n v="6"/>
    <n v="0.2"/>
    <n v="10.8864"/>
  </r>
  <r>
    <n v="4799"/>
    <s v="US-2013-148901"/>
    <x v="0"/>
    <x v="675"/>
    <d v="2013-05-20T00:00:00"/>
    <s v="Standard Class"/>
    <s v="MK-17905"/>
    <s v="Michael Kennedy"/>
    <s v="Corporate"/>
    <s v="United States"/>
    <s v="Jacksonville"/>
    <s v="Florida"/>
    <n v="32216"/>
    <s v="South"/>
    <s v="FUR-FU-10002396"/>
    <s v="Furniture"/>
    <s v="Furnishings"/>
    <s v="DAX Copper Panel Document Frame, 5 x 7 Size"/>
    <n v="30.192"/>
    <n v="3"/>
    <n v="0.2"/>
    <n v="8.3028000000000031"/>
  </r>
  <r>
    <n v="4800"/>
    <s v="US-2013-148901"/>
    <x v="0"/>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s v="Florida"/>
    <n v="32216"/>
    <s v="South"/>
    <s v="OFF-AR-10002467"/>
    <s v="Office Supplies"/>
    <s v="Art"/>
    <s v="Dixon Ticonderoga Pencils"/>
    <n v="4.7679999999999998"/>
    <n v="2"/>
    <n v="0.2"/>
    <n v="0.41720000000000046"/>
  </r>
  <r>
    <n v="4802"/>
    <s v="US-2013-148901"/>
    <x v="0"/>
    <x v="675"/>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3-148901"/>
    <x v="0"/>
    <x v="675"/>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4-136364"/>
    <x v="3"/>
    <x v="1002"/>
    <d v="2014-07-18T00:00:00"/>
    <s v="Second Class"/>
    <s v="MH-17455"/>
    <s v="Mark Hamilton"/>
    <s v="Consumer"/>
    <s v="United States"/>
    <s v="Philadelphia"/>
    <s v="Pennsylvania"/>
    <n v="19140"/>
    <s v="East"/>
    <s v="TEC-PH-10003885"/>
    <s v="Technology"/>
    <s v="Phones"/>
    <s v="Cisco SPA508G"/>
    <n v="39.593999999999994"/>
    <n v="1"/>
    <n v="0.4"/>
    <n v="-7.2589000000000041"/>
  </r>
  <r>
    <n v="4805"/>
    <s v="CA-2014-136364"/>
    <x v="3"/>
    <x v="1002"/>
    <d v="2014-07-18T00:00:00"/>
    <s v="Second Class"/>
    <s v="MH-17455"/>
    <s v="Mark Hamilton"/>
    <s v="Consumer"/>
    <s v="United States"/>
    <s v="Philadelphia"/>
    <s v="Pennsylvania"/>
    <n v="19140"/>
    <s v="East"/>
    <s v="FUR-FU-10002501"/>
    <s v="Furniture"/>
    <s v="Furnishings"/>
    <s v="Nu-Dell Executive Frame"/>
    <n v="91.00800000000001"/>
    <n v="9"/>
    <n v="0.2"/>
    <n v="19.339199999999998"/>
  </r>
  <r>
    <n v="4806"/>
    <s v="CA-2012-137708"/>
    <x v="1"/>
    <x v="6"/>
    <d v="2012-11-25T00:00:00"/>
    <s v="Second Class"/>
    <s v="NG-18430"/>
    <s v="Nathan Gelder"/>
    <s v="Consumer"/>
    <s v="United States"/>
    <s v="Los Angeles"/>
    <s v="California"/>
    <n v="90008"/>
    <s v="West"/>
    <s v="OFF-PA-10000176"/>
    <s v="Office Supplies"/>
    <s v="Paper"/>
    <s v="Xerox 1887"/>
    <n v="37.94"/>
    <n v="2"/>
    <n v="0"/>
    <n v="18.211199999999998"/>
  </r>
  <r>
    <n v="4807"/>
    <s v="CA-2012-137708"/>
    <x v="1"/>
    <x v="6"/>
    <d v="2012-11-25T00:00:00"/>
    <s v="Second Class"/>
    <s v="NG-18430"/>
    <s v="Nathan Gelder"/>
    <s v="Consumer"/>
    <s v="United States"/>
    <s v="Los Angeles"/>
    <s v="California"/>
    <n v="90008"/>
    <s v="West"/>
    <s v="OFF-PA-10000327"/>
    <s v="Office Supplies"/>
    <s v="Paper"/>
    <s v="Xerox 1971"/>
    <n v="42.800000000000004"/>
    <n v="10"/>
    <n v="0"/>
    <n v="19.259999999999998"/>
  </r>
  <r>
    <n v="4808"/>
    <s v="CA-2012-137708"/>
    <x v="1"/>
    <x v="6"/>
    <d v="2012-11-25T00:00:00"/>
    <s v="Second Class"/>
    <s v="NG-18430"/>
    <s v="Nathan Gelder"/>
    <s v="Consumer"/>
    <s v="United States"/>
    <s v="Los Angeles"/>
    <s v="California"/>
    <n v="90008"/>
    <s v="West"/>
    <s v="OFF-ST-10004634"/>
    <s v="Office Supplies"/>
    <s v="Storage"/>
    <s v="Personal Folder Holder, Ebony"/>
    <n v="33.630000000000003"/>
    <n v="3"/>
    <n v="0"/>
    <n v="10.088999999999999"/>
  </r>
  <r>
    <n v="4809"/>
    <s v="CA-2011-149055"/>
    <x v="2"/>
    <x v="533"/>
    <d v="2011-11-28T00:00:00"/>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2-151589"/>
    <x v="1"/>
    <x v="17"/>
    <d v="2012-12-30T00:00:00"/>
    <s v="First Class"/>
    <s v="RE-19450"/>
    <s v="Richard Eichhorn"/>
    <s v="Consumer"/>
    <s v="United States"/>
    <s v="Eau Claire"/>
    <s v="Wisconsin"/>
    <n v="54703"/>
    <s v="Central"/>
    <s v="OFF-PA-10003228"/>
    <s v="Office Supplies"/>
    <s v="Paper"/>
    <s v="Xerox 1917"/>
    <n v="195.64"/>
    <n v="4"/>
    <n v="0"/>
    <n v="91.950799999999987"/>
  </r>
  <r>
    <n v="4811"/>
    <s v="CA-2012-151589"/>
    <x v="1"/>
    <x v="17"/>
    <d v="2012-12-30T00:00:00"/>
    <s v="First Class"/>
    <s v="RE-19450"/>
    <s v="Richard Eichhorn"/>
    <s v="Consumer"/>
    <s v="United States"/>
    <s v="Eau Claire"/>
    <s v="Wisconsin"/>
    <n v="54703"/>
    <s v="Central"/>
    <s v="TEC-PH-10004345"/>
    <s v="Technology"/>
    <s v="Phones"/>
    <s v="Cisco SPA 502G IP Phone"/>
    <n v="239.9"/>
    <n v="2"/>
    <n v="0"/>
    <n v="71.97"/>
  </r>
  <r>
    <n v="4812"/>
    <s v="CA-2013-121370"/>
    <x v="0"/>
    <x v="696"/>
    <d v="2013-11-20T00:00:00"/>
    <s v="Second Class"/>
    <s v="EB-14110"/>
    <s v="Eugene Barchas"/>
    <s v="Consumer"/>
    <s v="United States"/>
    <s v="Philadelphia"/>
    <s v="Pennsylvania"/>
    <n v="19134"/>
    <s v="East"/>
    <s v="FUR-CH-10000785"/>
    <s v="Furniture"/>
    <s v="Chairs"/>
    <s v="Global Ergonomic Managers Chair"/>
    <n v="380.05799999999994"/>
    <n v="3"/>
    <n v="0.3"/>
    <n v="-21.717600000000004"/>
  </r>
  <r>
    <n v="4813"/>
    <s v="CA-2013-121370"/>
    <x v="0"/>
    <x v="696"/>
    <d v="2013-11-20T00:00:00"/>
    <s v="Second Class"/>
    <s v="EB-14110"/>
    <s v="Eugene Barchas"/>
    <s v="Consumer"/>
    <s v="United States"/>
    <s v="Philadelphia"/>
    <s v="Pennsylvania"/>
    <n v="19134"/>
    <s v="East"/>
    <s v="TEC-CO-10004115"/>
    <s v="Technology"/>
    <s v="Copiers"/>
    <s v="Sharp AL-1530CS Digital Copier"/>
    <n v="1199.9759999999999"/>
    <n v="4"/>
    <n v="0.4"/>
    <n v="179.99639999999999"/>
  </r>
  <r>
    <n v="4814"/>
    <s v="CA-2013-121370"/>
    <x v="0"/>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3-111696"/>
    <x v="0"/>
    <x v="541"/>
    <d v="2013-05-11T00:00:00"/>
    <s v="First Class"/>
    <s v="TB-21625"/>
    <s v="Trudy Brown"/>
    <s v="Consumer"/>
    <s v="United States"/>
    <s v="Los Angeles"/>
    <s v="California"/>
    <n v="90004"/>
    <s v="West"/>
    <s v="OFF-PA-10002751"/>
    <s v="Office Supplies"/>
    <s v="Paper"/>
    <s v="Xerox 1920"/>
    <n v="17.940000000000001"/>
    <n v="3"/>
    <n v="0"/>
    <n v="8.0730000000000004"/>
  </r>
  <r>
    <n v="4816"/>
    <s v="CA-2011-139598"/>
    <x v="2"/>
    <x v="58"/>
    <d v="2011-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1-139598"/>
    <x v="2"/>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71"/>
  </r>
  <r>
    <n v="4818"/>
    <s v="CA-2011-139598"/>
    <x v="2"/>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1-139598"/>
    <x v="2"/>
    <x v="58"/>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4-117436"/>
    <x v="3"/>
    <x v="110"/>
    <d v="2014-06-15T00:00:00"/>
    <s v="Standard Class"/>
    <s v="LW-17125"/>
    <s v="Liz Willingham"/>
    <s v="Consumer"/>
    <s v="United States"/>
    <s v="Norwich"/>
    <s v="Connecticut"/>
    <n v="6360"/>
    <s v="East"/>
    <s v="OFF-BI-10004040"/>
    <s v="Office Supplies"/>
    <s v="Binders"/>
    <s v="Wilson Jones Impact Binders"/>
    <n v="10.36"/>
    <n v="2"/>
    <n v="0"/>
    <n v="5.0763999999999996"/>
  </r>
  <r>
    <n v="4821"/>
    <s v="CA-2012-140025"/>
    <x v="1"/>
    <x v="1003"/>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2-140025"/>
    <x v="1"/>
    <x v="1003"/>
    <d v="2012-04-11T00:00:00"/>
    <s v="Standard Class"/>
    <s v="PF-19120"/>
    <s v="Peter Fuller"/>
    <s v="Consumer"/>
    <s v="United States"/>
    <s v="San Antonio"/>
    <s v="Texas"/>
    <n v="78207"/>
    <s v="Central"/>
    <s v="TEC-AC-10002402"/>
    <s v="Technology"/>
    <s v="Accessories"/>
    <s v="Razer Kraken PRO Over Ear PC and Music Headset"/>
    <n v="383.952"/>
    <n v="6"/>
    <n v="0.2"/>
    <n v="47.993999999999971"/>
  </r>
  <r>
    <n v="4823"/>
    <s v="CA-2013-134222"/>
    <x v="0"/>
    <x v="212"/>
    <d v="2013-07-12T00:00:00"/>
    <s v="Same Day"/>
    <s v="NZ-18565"/>
    <s v="Nick Zandusky"/>
    <s v="Home Office"/>
    <s v="United States"/>
    <s v="Yuma"/>
    <s v="Arizona"/>
    <n v="85364"/>
    <s v="West"/>
    <s v="OFF-BI-10001658"/>
    <s v="Office Supplies"/>
    <s v="Binders"/>
    <s v="GBC Standard Therm-A-Bind Covers"/>
    <n v="44.856000000000009"/>
    <n v="6"/>
    <n v="0.7"/>
    <n v="-35.884799999999984"/>
  </r>
  <r>
    <n v="4824"/>
    <s v="CA-2013-140018"/>
    <x v="0"/>
    <x v="831"/>
    <d v="2013-11-27T00:00:00"/>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3-140018"/>
    <x v="0"/>
    <x v="831"/>
    <d v="2013-11-27T00:00:00"/>
    <s v="Standard Class"/>
    <s v="CK-12205"/>
    <s v="Chloris Kastensmidt"/>
    <s v="Consumer"/>
    <s v="United States"/>
    <s v="Columbus"/>
    <s v="Ohio"/>
    <n v="43229"/>
    <s v="East"/>
    <s v="FUR-CH-10003817"/>
    <s v="Furniture"/>
    <s v="Chairs"/>
    <s v="Global Value Steno Chair, Gray"/>
    <n v="127.554"/>
    <n v="3"/>
    <n v="0.3"/>
    <n v="-9.1109999999999971"/>
  </r>
  <r>
    <n v="4826"/>
    <s v="CA-2013-140018"/>
    <x v="0"/>
    <x v="831"/>
    <d v="2013-11-27T00:00:00"/>
    <s v="Standard Class"/>
    <s v="CK-12205"/>
    <s v="Chloris Kastensmidt"/>
    <s v="Consumer"/>
    <s v="United States"/>
    <s v="Columbus"/>
    <s v="Ohio"/>
    <n v="43229"/>
    <s v="East"/>
    <s v="FUR-FU-10001876"/>
    <s v="Furniture"/>
    <s v="Furnishings"/>
    <s v="Computer Room Manger, 14&quot;"/>
    <n v="77.951999999999998"/>
    <n v="3"/>
    <n v="0.2"/>
    <n v="15.590399999999995"/>
  </r>
  <r>
    <n v="4827"/>
    <s v="US-2014-136707"/>
    <x v="3"/>
    <x v="105"/>
    <d v="2014-11-16T00:00:00"/>
    <s v="First Class"/>
    <s v="JE-15610"/>
    <s v="Jim Epp"/>
    <s v="Corporate"/>
    <s v="United States"/>
    <s v="Los Angeles"/>
    <s v="California"/>
    <n v="90036"/>
    <s v="West"/>
    <s v="OFF-BI-10003460"/>
    <s v="Office Supplies"/>
    <s v="Binders"/>
    <s v="Acco 3-Hole Punch"/>
    <n v="14.016"/>
    <n v="4"/>
    <n v="0.2"/>
    <n v="4.9055999999999997"/>
  </r>
  <r>
    <n v="4828"/>
    <s v="CA-2011-152562"/>
    <x v="2"/>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1-152562"/>
    <x v="2"/>
    <x v="301"/>
    <d v="2011-11-08T00:00:00"/>
    <s v="Standard Class"/>
    <s v="JO-15145"/>
    <s v="Jack O'Briant"/>
    <s v="Corporate"/>
    <s v="United States"/>
    <s v="Richmond"/>
    <s v="Kentucky"/>
    <n v="40475"/>
    <s v="South"/>
    <s v="OFF-AR-10001919"/>
    <s v="Office Supplies"/>
    <s v="Art"/>
    <s v="OIC #2 Pencils, Medium Soft"/>
    <n v="5.64"/>
    <n v="3"/>
    <n v="0"/>
    <n v="1.6355999999999997"/>
  </r>
  <r>
    <n v="4830"/>
    <s v="CA-2013-152408"/>
    <x v="0"/>
    <x v="666"/>
    <d v="2013-05-22T00:00:00"/>
    <s v="Standard Class"/>
    <s v="TT-21220"/>
    <s v="Thomas Thornton"/>
    <s v="Consumer"/>
    <s v="United States"/>
    <s v="New York City"/>
    <s v="New York"/>
    <n v="10035"/>
    <s v="East"/>
    <s v="OFF-BI-10002393"/>
    <s v="Office Supplies"/>
    <s v="Binders"/>
    <s v="Binder Posts"/>
    <n v="13.776000000000002"/>
    <n v="3"/>
    <n v="0.2"/>
    <n v="4.4771999999999998"/>
  </r>
  <r>
    <n v="4831"/>
    <s v="CA-2011-120278"/>
    <x v="2"/>
    <x v="845"/>
    <d v="2011-11-12T00:00:00"/>
    <s v="Standard Class"/>
    <s v="MS-17365"/>
    <s v="Maribeth Schnelling"/>
    <s v="Consumer"/>
    <s v="United States"/>
    <s v="Wausau"/>
    <s v="Wisconsin"/>
    <n v="54401"/>
    <s v="Central"/>
    <s v="OFF-AP-10001293"/>
    <s v="Office Supplies"/>
    <s v="Appliances"/>
    <s v="Belkin 8 Outlet Surge Protector"/>
    <n v="245.88"/>
    <n v="6"/>
    <n v="0"/>
    <n v="68.846399999999988"/>
  </r>
  <r>
    <n v="4832"/>
    <s v="CA-2011-120278"/>
    <x v="2"/>
    <x v="845"/>
    <d v="2011-11-12T00:00:00"/>
    <s v="Standard Class"/>
    <s v="MS-17365"/>
    <s v="Maribeth Schnelling"/>
    <s v="Consumer"/>
    <s v="United States"/>
    <s v="Wausau"/>
    <s v="Wisconsin"/>
    <n v="54401"/>
    <s v="Central"/>
    <s v="OFF-ST-10004258"/>
    <s v="Office Supplies"/>
    <s v="Storage"/>
    <s v="Portable Personal File Box"/>
    <n v="36.630000000000003"/>
    <n v="3"/>
    <n v="0"/>
    <n v="9.8901000000000039"/>
  </r>
  <r>
    <n v="4833"/>
    <s v="CA-2011-120278"/>
    <x v="2"/>
    <x v="845"/>
    <d v="2011-11-12T00:00:00"/>
    <s v="Standard Class"/>
    <s v="MS-17365"/>
    <s v="Maribeth Schnelling"/>
    <s v="Consumer"/>
    <s v="United States"/>
    <s v="Wausau"/>
    <s v="Wisconsin"/>
    <n v="54401"/>
    <s v="Central"/>
    <s v="OFF-ST-10002214"/>
    <s v="Office Supplies"/>
    <s v="Storage"/>
    <s v="X-Rack File for Hanging Folders"/>
    <n v="22.58"/>
    <n v="2"/>
    <n v="0"/>
    <n v="5.8707999999999991"/>
  </r>
  <r>
    <n v="4834"/>
    <s v="CA-2011-120278"/>
    <x v="2"/>
    <x v="845"/>
    <d v="2011-11-12T00:00:00"/>
    <s v="Standard Class"/>
    <s v="MS-17365"/>
    <s v="Maribeth Schnelling"/>
    <s v="Consumer"/>
    <s v="United States"/>
    <s v="Wausau"/>
    <s v="Wisconsin"/>
    <n v="54401"/>
    <s v="Central"/>
    <s v="OFF-BI-10004970"/>
    <s v="Office Supplies"/>
    <s v="Binders"/>
    <s v="ACCOHIDE 3-Ring Binder, Blue, 1&quot;"/>
    <n v="12.39"/>
    <n v="3"/>
    <n v="0"/>
    <n v="5.8232999999999997"/>
  </r>
  <r>
    <n v="4835"/>
    <s v="CA-2014-167661"/>
    <x v="3"/>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4-167661"/>
    <x v="3"/>
    <x v="361"/>
    <d v="2014-10-11T00:00:00"/>
    <s v="Standard Class"/>
    <s v="MP-18175"/>
    <s v="Mike Pelletier"/>
    <s v="Home Office"/>
    <s v="United States"/>
    <s v="San Francisco"/>
    <s v="California"/>
    <n v="94110"/>
    <s v="West"/>
    <s v="OFF-PA-10002581"/>
    <s v="Office Supplies"/>
    <s v="Paper"/>
    <s v="Xerox 1951"/>
    <n v="61.96"/>
    <n v="2"/>
    <n v="0"/>
    <n v="27.881999999999998"/>
  </r>
  <r>
    <n v="4837"/>
    <s v="CA-2014-167661"/>
    <x v="3"/>
    <x v="361"/>
    <d v="2014-10-11T00:00:00"/>
    <s v="Standard Class"/>
    <s v="MP-18175"/>
    <s v="Mike Pelletier"/>
    <s v="Home Office"/>
    <s v="United States"/>
    <s v="San Francisco"/>
    <s v="California"/>
    <n v="94110"/>
    <s v="West"/>
    <s v="OFF-BI-10001097"/>
    <s v="Office Supplies"/>
    <s v="Binders"/>
    <s v="Avery Hole Reinforcements"/>
    <n v="19.936000000000003"/>
    <n v="4"/>
    <n v="0.2"/>
    <n v="7.2267999999999999"/>
  </r>
  <r>
    <n v="4838"/>
    <s v="CA-2014-106831"/>
    <x v="3"/>
    <x v="702"/>
    <d v="2014-06-04T00:00:00"/>
    <s v="First Class"/>
    <s v="FH-14350"/>
    <s v="Fred Harton"/>
    <s v="Consumer"/>
    <s v="United States"/>
    <s v="Dublin"/>
    <s v="Ohio"/>
    <n v="43017"/>
    <s v="East"/>
    <s v="OFF-BI-10003429"/>
    <s v="Office Supplies"/>
    <s v="Binders"/>
    <s v="Cardinal HOLDit! Binder Insert Strips,Extra Strips"/>
    <n v="3.7980000000000005"/>
    <n v="2"/>
    <n v="0.7"/>
    <n v="-2.6585999999999999"/>
  </r>
  <r>
    <n v="4839"/>
    <s v="CA-2014-106831"/>
    <x v="3"/>
    <x v="702"/>
    <d v="2014-06-04T00:00:00"/>
    <s v="First Class"/>
    <s v="FH-14350"/>
    <s v="Fred Harton"/>
    <s v="Consumer"/>
    <s v="United States"/>
    <s v="Dublin"/>
    <s v="Ohio"/>
    <n v="43017"/>
    <s v="East"/>
    <s v="OFF-PA-10000682"/>
    <s v="Office Supplies"/>
    <s v="Paper"/>
    <s v="Xerox 1924"/>
    <n v="27.744000000000003"/>
    <n v="6"/>
    <n v="0.2"/>
    <n v="10.057200000000002"/>
  </r>
  <r>
    <n v="4840"/>
    <s v="CA-2014-106831"/>
    <x v="3"/>
    <x v="702"/>
    <d v="2014-06-04T00:00:00"/>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4-154123"/>
    <x v="3"/>
    <x v="225"/>
    <d v="2014-11-26T00:00:00"/>
    <s v="Standard Class"/>
    <s v="SC-20050"/>
    <s v="Sample Company A"/>
    <s v="Home Office"/>
    <s v="United States"/>
    <s v="Henderson"/>
    <s v="Kentucky"/>
    <n v="42420"/>
    <s v="South"/>
    <s v="FUR-FU-10000629"/>
    <s v="Furniture"/>
    <s v="Furnishings"/>
    <s v="9-3/4 Diameter Round Wall Clock"/>
    <n v="27.58"/>
    <n v="2"/>
    <n v="0"/>
    <n v="11.583600000000001"/>
  </r>
  <r>
    <n v="4842"/>
    <s v="CA-2013-136049"/>
    <x v="0"/>
    <x v="443"/>
    <d v="2013-12-29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4-118402"/>
    <x v="3"/>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3-139388"/>
    <x v="0"/>
    <x v="77"/>
    <d v="2013-11-10T00:00:00"/>
    <s v="First Class"/>
    <s v="CC-12475"/>
    <s v="Cindy Chapman"/>
    <s v="Consumer"/>
    <s v="United States"/>
    <s v="Lakewood"/>
    <s v="New Jersey"/>
    <n v="8701"/>
    <s v="East"/>
    <s v="OFF-FA-10004968"/>
    <s v="Office Supplies"/>
    <s v="Fasteners"/>
    <s v="Rubber Band Ball"/>
    <n v="14.96"/>
    <n v="4"/>
    <n v="0"/>
    <n v="0.2992000000000008"/>
  </r>
  <r>
    <n v="4845"/>
    <s v="US-2011-128685"/>
    <x v="2"/>
    <x v="527"/>
    <d v="2011-04-05T00:00:00"/>
    <s v="First Class"/>
    <s v="MZ-17515"/>
    <s v="Mary Zewe"/>
    <s v="Corporate"/>
    <s v="United States"/>
    <s v="Los Angeles"/>
    <s v="California"/>
    <n v="90008"/>
    <s v="West"/>
    <s v="OFF-BI-10004140"/>
    <s v="Office Supplies"/>
    <s v="Binders"/>
    <s v="Avery Non-Stick Binders"/>
    <n v="7.1840000000000011"/>
    <n v="2"/>
    <n v="0.2"/>
    <n v="2.2449999999999992"/>
  </r>
  <r>
    <n v="4846"/>
    <s v="CA-2012-124044"/>
    <x v="1"/>
    <x v="862"/>
    <d v="2012-07-26T00:00:00"/>
    <s v="Second Class"/>
    <s v="MS-17830"/>
    <s v="Melanie Seite"/>
    <s v="Consumer"/>
    <s v="United States"/>
    <s v="Rochester"/>
    <s v="New York"/>
    <n v="14609"/>
    <s v="East"/>
    <s v="OFF-BI-10003460"/>
    <s v="Office Supplies"/>
    <s v="Binders"/>
    <s v="Acco 3-Hole Punch"/>
    <n v="10.512"/>
    <n v="3"/>
    <n v="0.2"/>
    <n v="3.6791999999999998"/>
  </r>
  <r>
    <n v="4847"/>
    <s v="CA-2011-164469"/>
    <x v="2"/>
    <x v="402"/>
    <d v="2011-06-27T00:00:00"/>
    <s v="Second Class"/>
    <s v="GK-14620"/>
    <s v="Grace Kelly"/>
    <s v="Corporate"/>
    <s v="United States"/>
    <s v="Salem"/>
    <s v="Oregon"/>
    <n v="97301"/>
    <s v="West"/>
    <s v="TEC-PH-10002115"/>
    <s v="Technology"/>
    <s v="Phones"/>
    <s v="Plantronics 81402"/>
    <n v="263.96000000000004"/>
    <n v="5"/>
    <n v="0.2"/>
    <n v="19.796999999999997"/>
  </r>
  <r>
    <n v="4848"/>
    <s v="CA-2011-164469"/>
    <x v="2"/>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1-164469"/>
    <x v="2"/>
    <x v="402"/>
    <d v="2011-06-27T00:00:00"/>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1-107818"/>
    <x v="2"/>
    <x v="78"/>
    <d v="2011-09-14T00:00:00"/>
    <s v="Standard Class"/>
    <s v="MC-17275"/>
    <s v="Marc Crier"/>
    <s v="Consumer"/>
    <s v="United States"/>
    <s v="Pasco"/>
    <s v="Washington"/>
    <n v="99301"/>
    <s v="West"/>
    <s v="OFF-AR-10003045"/>
    <s v="Office Supplies"/>
    <s v="Art"/>
    <s v="Prang Colored Pencils"/>
    <n v="5.88"/>
    <n v="2"/>
    <n v="0"/>
    <n v="2.6459999999999999"/>
  </r>
  <r>
    <n v="4851"/>
    <s v="CA-2011-107818"/>
    <x v="2"/>
    <x v="78"/>
    <d v="2011-09-14T00:00:00"/>
    <s v="Standard Class"/>
    <s v="MC-17275"/>
    <s v="Marc Crier"/>
    <s v="Consumer"/>
    <s v="United States"/>
    <s v="Pasco"/>
    <s v="Washington"/>
    <n v="99301"/>
    <s v="West"/>
    <s v="FUR-CH-10000454"/>
    <s v="Furniture"/>
    <s v="Chairs"/>
    <s v="Hon Deluxe Fabric Upholstered Stacking Chairs, Rounded Back"/>
    <n v="975.92"/>
    <n v="5"/>
    <n v="0.2"/>
    <n v="121.98999999999992"/>
  </r>
  <r>
    <n v="4852"/>
    <s v="CA-2011-107818"/>
    <x v="2"/>
    <x v="78"/>
    <d v="2011-09-14T00:00:00"/>
    <s v="Standard Class"/>
    <s v="MC-17275"/>
    <s v="Marc Crier"/>
    <s v="Consumer"/>
    <s v="United States"/>
    <s v="Pasco"/>
    <s v="Washington"/>
    <n v="99301"/>
    <s v="West"/>
    <s v="OFF-AR-10000380"/>
    <s v="Office Supplies"/>
    <s v="Art"/>
    <s v="Hunt PowerHouse Electric Pencil Sharpener, Blue"/>
    <n v="303.83999999999997"/>
    <n v="8"/>
    <n v="0"/>
    <n v="91.151999999999958"/>
  </r>
  <r>
    <n v="4853"/>
    <s v="CA-2011-107818"/>
    <x v="2"/>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1-113320"/>
    <x v="2"/>
    <x v="432"/>
    <d v="2011-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1-113320"/>
    <x v="2"/>
    <x v="432"/>
    <d v="2011-12-15T00:00:00"/>
    <s v="Second Class"/>
    <s v="LH-17155"/>
    <s v="Logan Haushalter"/>
    <s v="Consumer"/>
    <s v="United States"/>
    <s v="Oakland"/>
    <s v="California"/>
    <n v="94601"/>
    <s v="West"/>
    <s v="OFF-ST-10000617"/>
    <s v="Office Supplies"/>
    <s v="Storage"/>
    <s v="Woodgrain Magazine Files by Perma"/>
    <n v="8.94"/>
    <n v="3"/>
    <n v="0"/>
    <n v="0.62579999999999902"/>
  </r>
  <r>
    <n v="4856"/>
    <s v="CA-2011-113320"/>
    <x v="2"/>
    <x v="432"/>
    <d v="2011-12-15T00:00:00"/>
    <s v="Second Class"/>
    <s v="LH-17155"/>
    <s v="Logan Haushalter"/>
    <s v="Consumer"/>
    <s v="United States"/>
    <s v="Oakland"/>
    <s v="California"/>
    <n v="94601"/>
    <s v="West"/>
    <s v="FUR-FU-10001706"/>
    <s v="Furniture"/>
    <s v="Furnishings"/>
    <s v="Longer-Life Soft White Bulbs"/>
    <n v="9.24"/>
    <n v="3"/>
    <n v="0"/>
    <n v="4.4352"/>
  </r>
  <r>
    <n v="4857"/>
    <s v="CA-2012-137526"/>
    <x v="1"/>
    <x v="1004"/>
    <d v="2012-01-17T00:00:00"/>
    <s v="Standard Class"/>
    <s v="PB-19150"/>
    <s v="Philip Brown"/>
    <s v="Consumer"/>
    <s v="United States"/>
    <s v="Los Angeles"/>
    <s v="California"/>
    <n v="90004"/>
    <s v="West"/>
    <s v="OFF-BI-10003364"/>
    <s v="Office Supplies"/>
    <s v="Binders"/>
    <s v="Binding Machine Supplies"/>
    <n v="70.00800000000001"/>
    <n v="3"/>
    <n v="0.2"/>
    <n v="24.502800000000001"/>
  </r>
  <r>
    <n v="4858"/>
    <s v="CA-2012-137526"/>
    <x v="1"/>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2-137526"/>
    <x v="1"/>
    <x v="1004"/>
    <d v="2012-01-17T00:00:00"/>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4-136063"/>
    <x v="3"/>
    <x v="934"/>
    <d v="2014-12-20T00:00:00"/>
    <s v="Standard Class"/>
    <s v="SS-20140"/>
    <s v="Saphhira Shifley"/>
    <s v="Corporate"/>
    <s v="United States"/>
    <s v="Oak Park"/>
    <s v="Illinois"/>
    <n v="60302"/>
    <s v="Central"/>
    <s v="OFF-AR-10000823"/>
    <s v="Office Supplies"/>
    <s v="Art"/>
    <s v="Newell 307"/>
    <n v="10.192000000000002"/>
    <n v="7"/>
    <n v="0.2"/>
    <n v="1.0192000000000001"/>
  </r>
  <r>
    <n v="4861"/>
    <s v="CA-2013-101546"/>
    <x v="0"/>
    <x v="122"/>
    <d v="2013-12-25T00:00:00"/>
    <s v="Standard Class"/>
    <s v="GK-14620"/>
    <s v="Grace Kelly"/>
    <s v="Corporate"/>
    <s v="United States"/>
    <s v="Morristown"/>
    <s v="New Jersey"/>
    <n v="7960"/>
    <s v="East"/>
    <s v="OFF-BI-10001359"/>
    <s v="Office Supplies"/>
    <s v="Binders"/>
    <s v="GBC DocuBind TL300 Electric Binding System"/>
    <n v="1793.98"/>
    <n v="2"/>
    <n v="0"/>
    <n v="843.17059999999992"/>
  </r>
  <r>
    <n v="4862"/>
    <s v="CA-2011-138940"/>
    <x v="2"/>
    <x v="909"/>
    <d v="2011-04-16T00:00:00"/>
    <s v="Second Class"/>
    <s v="GM-14455"/>
    <s v="Gary Mitchum"/>
    <s v="Home Office"/>
    <s v="United States"/>
    <s v="Austin"/>
    <s v="Texas"/>
    <n v="78745"/>
    <s v="Central"/>
    <s v="TEC-PH-10001835"/>
    <s v="Technology"/>
    <s v="Phones"/>
    <s v="Jawbone JAMBOX Wireless Bluetooth Speaker"/>
    <n v="758.35200000000009"/>
    <n v="6"/>
    <n v="0.2"/>
    <n v="265.42320000000001"/>
  </r>
  <r>
    <n v="4863"/>
    <s v="CA-2013-125164"/>
    <x v="0"/>
    <x v="338"/>
    <d v="2013-11-15T00:00:00"/>
    <s v="Standard Class"/>
    <s v="SH-19975"/>
    <s v="Sally Hughsby"/>
    <s v="Corporate"/>
    <s v="United States"/>
    <s v="New York City"/>
    <s v="New York"/>
    <n v="10011"/>
    <s v="East"/>
    <s v="OFF-BI-10001191"/>
    <s v="Office Supplies"/>
    <s v="Binders"/>
    <s v="Canvas Sectional Post Binders"/>
    <n v="20.368000000000002"/>
    <n v="1"/>
    <n v="0.2"/>
    <n v="7.3834"/>
  </r>
  <r>
    <n v="4864"/>
    <s v="CA-2013-125164"/>
    <x v="0"/>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4-163531"/>
    <x v="3"/>
    <x v="335"/>
    <d v="2014-07-01T00:00:00"/>
    <s v="Standard Class"/>
    <s v="SC-20725"/>
    <s v="Steven Cartwright"/>
    <s v="Consumer"/>
    <s v="United States"/>
    <s v="New York City"/>
    <s v="New York"/>
    <n v="10024"/>
    <s v="East"/>
    <s v="TEC-PH-10001425"/>
    <s v="Technology"/>
    <s v="Phones"/>
    <s v="Mophie Juice Pack Helium for iPhone"/>
    <n v="239.96999999999997"/>
    <n v="3"/>
    <n v="0"/>
    <n v="67.191599999999994"/>
  </r>
  <r>
    <n v="4866"/>
    <s v="CA-2014-122490"/>
    <x v="3"/>
    <x v="38"/>
    <d v="2014-11-19T00:00:00"/>
    <s v="Standard Class"/>
    <s v="TT-21070"/>
    <s v="Ted Trevino"/>
    <s v="Consumer"/>
    <s v="United States"/>
    <s v="Seattle"/>
    <s v="Washington"/>
    <n v="98103"/>
    <s v="West"/>
    <s v="FUR-CH-10001215"/>
    <s v="Furniture"/>
    <s v="Chairs"/>
    <s v="Global Troy Executive Leather Low-Back Tilter"/>
    <n v="2404.7040000000002"/>
    <n v="6"/>
    <n v="0.2"/>
    <n v="150.29399999999998"/>
  </r>
  <r>
    <n v="4867"/>
    <s v="CA-2014-122490"/>
    <x v="3"/>
    <x v="38"/>
    <d v="2014-11-19T00:00:00"/>
    <s v="Standard Class"/>
    <s v="TT-21070"/>
    <s v="Ted Trevino"/>
    <s v="Consumer"/>
    <s v="United States"/>
    <s v="Seattle"/>
    <s v="Washington"/>
    <n v="98103"/>
    <s v="West"/>
    <s v="OFF-BI-10001718"/>
    <s v="Office Supplies"/>
    <s v="Binders"/>
    <s v="GBC DocuBind P50 Personal Binding Machine"/>
    <n v="563.024"/>
    <n v="11"/>
    <n v="0.2"/>
    <n v="190.02059999999997"/>
  </r>
  <r>
    <n v="4868"/>
    <s v="CA-2014-122490"/>
    <x v="3"/>
    <x v="38"/>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4-122490"/>
    <x v="3"/>
    <x v="38"/>
    <d v="2014-11-19T00:00:00"/>
    <s v="Standard Class"/>
    <s v="TT-21070"/>
    <s v="Ted Trevino"/>
    <s v="Consumer"/>
    <s v="United States"/>
    <s v="Seattle"/>
    <s v="Washington"/>
    <n v="98103"/>
    <s v="West"/>
    <s v="OFF-LA-10001613"/>
    <s v="Office Supplies"/>
    <s v="Labels"/>
    <s v="Avery File Folder Labels"/>
    <n v="8.64"/>
    <n v="3"/>
    <n v="0"/>
    <n v="4.2336"/>
  </r>
  <r>
    <n v="4870"/>
    <s v="CA-2014-131366"/>
    <x v="3"/>
    <x v="221"/>
    <d v="2014-11-30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4-131366"/>
    <x v="3"/>
    <x v="221"/>
    <d v="2014-11-30T00:00:00"/>
    <s v="Standard Class"/>
    <s v="SC-20440"/>
    <s v="Shaun Chance"/>
    <s v="Corporate"/>
    <s v="United States"/>
    <s v="Lancaster"/>
    <s v="Pennsylvania"/>
    <n v="17602"/>
    <s v="East"/>
    <s v="OFF-PA-10000675"/>
    <s v="Office Supplies"/>
    <s v="Paper"/>
    <s v="Xerox 1919"/>
    <n v="229.54400000000001"/>
    <n v="7"/>
    <n v="0.2"/>
    <n v="83.209699999999998"/>
  </r>
  <r>
    <n v="4872"/>
    <s v="CA-2014-164042"/>
    <x v="3"/>
    <x v="979"/>
    <d v="2014-05-28T00:00:00"/>
    <s v="Standard Class"/>
    <s v="KL-16645"/>
    <s v="Ken Lonsdale"/>
    <s v="Consumer"/>
    <s v="United States"/>
    <s v="Houston"/>
    <s v="Texas"/>
    <n v="77095"/>
    <s v="Central"/>
    <s v="OFF-FA-10000840"/>
    <s v="Office Supplies"/>
    <s v="Fasteners"/>
    <s v="OIC Thumb-Tacks"/>
    <n v="1.8239999999999998"/>
    <n v="2"/>
    <n v="0.2"/>
    <n v="0.61559999999999993"/>
  </r>
  <r>
    <n v="4873"/>
    <s v="CA-2014-164042"/>
    <x v="3"/>
    <x v="979"/>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4-164042"/>
    <x v="3"/>
    <x v="979"/>
    <d v="2014-05-28T00:00:00"/>
    <s v="Standard Class"/>
    <s v="KL-16645"/>
    <s v="Ken Lonsdale"/>
    <s v="Consumer"/>
    <s v="United States"/>
    <s v="Houston"/>
    <s v="Texas"/>
    <n v="77095"/>
    <s v="Central"/>
    <s v="OFF-ST-10002301"/>
    <s v="Office Supplies"/>
    <s v="Storage"/>
    <s v="Tennsco Commercial Shelving"/>
    <n v="48.816000000000003"/>
    <n v="3"/>
    <n v="0.2"/>
    <n v="-11.593800000000005"/>
  </r>
  <r>
    <n v="4875"/>
    <s v="CA-2014-164042"/>
    <x v="3"/>
    <x v="979"/>
    <d v="2014-05-28T00:00:00"/>
    <s v="Standard Class"/>
    <s v="KL-16645"/>
    <s v="Ken Lonsdale"/>
    <s v="Consumer"/>
    <s v="United States"/>
    <s v="Houston"/>
    <s v="Texas"/>
    <n v="77095"/>
    <s v="Central"/>
    <s v="OFF-BI-10001922"/>
    <s v="Office Supplies"/>
    <s v="Binders"/>
    <s v="Storex Dura Pro Binders"/>
    <n v="1.1879999999999997"/>
    <n v="1"/>
    <n v="0.8"/>
    <n v="-1.9602000000000008"/>
  </r>
  <r>
    <n v="4876"/>
    <s v="CA-2011-132864"/>
    <x v="2"/>
    <x v="266"/>
    <d v="2011-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1-155817"/>
    <x v="2"/>
    <x v="462"/>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1-155817"/>
    <x v="2"/>
    <x v="462"/>
    <d v="2011-10-09T00:00:00"/>
    <s v="Standard Class"/>
    <s v="SL-20155"/>
    <s v="Sara Luxemburg"/>
    <s v="Home Office"/>
    <s v="United States"/>
    <s v="Durham"/>
    <s v="North Carolina"/>
    <n v="27707"/>
    <s v="South"/>
    <s v="OFF-AR-10002335"/>
    <s v="Office Supplies"/>
    <s v="Art"/>
    <s v="DIXON Oriole Pencils"/>
    <n v="6.1920000000000002"/>
    <n v="3"/>
    <n v="0.2"/>
    <n v="0.46440000000000037"/>
  </r>
  <r>
    <n v="4879"/>
    <s v="US-2013-131891"/>
    <x v="0"/>
    <x v="875"/>
    <d v="2013-08-01T00:00:00"/>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4-143567"/>
    <x v="3"/>
    <x v="808"/>
    <d v="2014-11-06T00:00:00"/>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4-143567"/>
    <x v="3"/>
    <x v="808"/>
    <d v="2014-11-06T00:00:00"/>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4-143567"/>
    <x v="3"/>
    <x v="808"/>
    <d v="2014-11-06T00:00:00"/>
    <s v="Second Class"/>
    <s v="TB-21175"/>
    <s v="Thomas Boland"/>
    <s v="Corporate"/>
    <s v="United States"/>
    <s v="Henderson"/>
    <s v="Kentucky"/>
    <n v="42420"/>
    <s v="South"/>
    <s v="TEC-AC-10004145"/>
    <s v="Technology"/>
    <s v="Accessories"/>
    <s v="Logitech diNovo Edge Keyboard"/>
    <n v="2249.91"/>
    <n v="9"/>
    <n v="0"/>
    <n v="517.47930000000008"/>
  </r>
  <r>
    <n v="4883"/>
    <s v="CA-2014-143567"/>
    <x v="3"/>
    <x v="808"/>
    <d v="2014-11-06T00:00:00"/>
    <s v="Second Class"/>
    <s v="TB-21175"/>
    <s v="Thomas Boland"/>
    <s v="Corporate"/>
    <s v="United States"/>
    <s v="Henderson"/>
    <s v="Kentucky"/>
    <n v="42420"/>
    <s v="South"/>
    <s v="OFF-ST-10001580"/>
    <s v="Office Supplies"/>
    <s v="Storage"/>
    <s v="Super Decoflex Portable Personal File"/>
    <n v="59.92"/>
    <n v="4"/>
    <n v="0"/>
    <n v="16.7776"/>
  </r>
  <r>
    <n v="4884"/>
    <s v="CA-2014-104080"/>
    <x v="3"/>
    <x v="144"/>
    <d v="2014-03-16T00:00:00"/>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4-104080"/>
    <x v="3"/>
    <x v="144"/>
    <d v="2014-03-16T00:00:00"/>
    <s v="Standard Class"/>
    <s v="AH-10210"/>
    <s v="Alan Hwang"/>
    <s v="Consumer"/>
    <s v="United States"/>
    <s v="Anaheim"/>
    <s v="California"/>
    <n v="92804"/>
    <s v="West"/>
    <s v="OFF-AR-10001972"/>
    <s v="Office Supplies"/>
    <s v="Art"/>
    <s v="Newell 323"/>
    <n v="3.36"/>
    <n v="2"/>
    <n v="0"/>
    <n v="0.87360000000000015"/>
  </r>
  <r>
    <n v="4886"/>
    <s v="CA-2011-151379"/>
    <x v="2"/>
    <x v="757"/>
    <d v="2011-12-20T00:00:00"/>
    <s v="Standard Class"/>
    <s v="SC-20695"/>
    <s v="Steve Chapman"/>
    <s v="Corporate"/>
    <s v="United States"/>
    <s v="Detroit"/>
    <s v="Michigan"/>
    <n v="48227"/>
    <s v="Central"/>
    <s v="OFF-PA-10000595"/>
    <s v="Office Supplies"/>
    <s v="Paper"/>
    <s v="Xerox 1929"/>
    <n v="114.2"/>
    <n v="5"/>
    <n v="0"/>
    <n v="52.531999999999996"/>
  </r>
  <r>
    <n v="4887"/>
    <s v="CA-2013-163167"/>
    <x v="0"/>
    <x v="85"/>
    <d v="2013-12-02T00:00:00"/>
    <s v="Second Class"/>
    <s v="RF-19345"/>
    <s v="Randy Ferguson"/>
    <s v="Corporate"/>
    <s v="United States"/>
    <s v="Marietta"/>
    <s v="Georgia"/>
    <n v="30062"/>
    <s v="South"/>
    <s v="FUR-CH-10004477"/>
    <s v="Furniture"/>
    <s v="Chairs"/>
    <s v="Global Push Button Manager's Chair, Indigo"/>
    <n v="182.67000000000002"/>
    <n v="3"/>
    <n v="0"/>
    <n v="52.974299999999992"/>
  </r>
  <r>
    <n v="4888"/>
    <s v="CA-2013-163167"/>
    <x v="0"/>
    <x v="85"/>
    <d v="2013-12-02T00:00:00"/>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3-163167"/>
    <x v="0"/>
    <x v="85"/>
    <d v="2013-12-02T00:00:00"/>
    <s v="Second Class"/>
    <s v="RF-19345"/>
    <s v="Randy Ferguson"/>
    <s v="Corporate"/>
    <s v="United States"/>
    <s v="Marietta"/>
    <s v="Georgia"/>
    <n v="30062"/>
    <s v="South"/>
    <s v="OFF-ST-10004459"/>
    <s v="Office Supplies"/>
    <s v="Storage"/>
    <s v="Tennsco Single-Tier Lockers"/>
    <n v="1126.02"/>
    <n v="3"/>
    <n v="0"/>
    <n v="56.300999999999988"/>
  </r>
  <r>
    <n v="4890"/>
    <s v="CA-2013-163167"/>
    <x v="0"/>
    <x v="85"/>
    <d v="2013-12-02T00:00:00"/>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3-135776"/>
    <x v="0"/>
    <x v="443"/>
    <d v="2013-12-31T00:00:00"/>
    <s v="Standard Class"/>
    <s v="EH-13765"/>
    <s v="Edward Hooks"/>
    <s v="Corporate"/>
    <s v="United States"/>
    <s v="Seattle"/>
    <s v="Washington"/>
    <n v="98103"/>
    <s v="West"/>
    <s v="OFF-AR-10001246"/>
    <s v="Office Supplies"/>
    <s v="Art"/>
    <s v="Newell 317"/>
    <n v="8.82"/>
    <n v="3"/>
    <n v="0"/>
    <n v="2.5577999999999994"/>
  </r>
  <r>
    <n v="4892"/>
    <s v="CA-2013-135776"/>
    <x v="0"/>
    <x v="443"/>
    <d v="2013-12-31T00:00:00"/>
    <s v="Standard Class"/>
    <s v="EH-13765"/>
    <s v="Edward Hooks"/>
    <s v="Corporate"/>
    <s v="United States"/>
    <s v="Seattle"/>
    <s v="Washington"/>
    <n v="98103"/>
    <s v="West"/>
    <s v="OFF-PA-10001295"/>
    <s v="Office Supplies"/>
    <s v="Paper"/>
    <s v="Computer Printout Paper with Letter-Trim Perforations"/>
    <n v="37.94"/>
    <n v="2"/>
    <n v="0"/>
    <n v="18.211199999999998"/>
  </r>
  <r>
    <n v="4893"/>
    <s v="CA-2013-135776"/>
    <x v="0"/>
    <x v="443"/>
    <d v="2013-12-31T00:00:00"/>
    <s v="Standard Class"/>
    <s v="EH-13765"/>
    <s v="Edward Hooks"/>
    <s v="Corporate"/>
    <s v="United States"/>
    <s v="Seattle"/>
    <s v="Washington"/>
    <n v="98103"/>
    <s v="West"/>
    <s v="OFF-AR-10001231"/>
    <s v="Office Supplies"/>
    <s v="Art"/>
    <s v="Sanford EarthWrite Recycled Pencils, Medium Soft, #2"/>
    <n v="4.2"/>
    <n v="2"/>
    <n v="0"/>
    <n v="1.1760000000000002"/>
  </r>
  <r>
    <n v="4894"/>
    <s v="CA-2013-135776"/>
    <x v="0"/>
    <x v="443"/>
    <d v="2013-12-31T00:00:00"/>
    <s v="Standard Class"/>
    <s v="EH-13765"/>
    <s v="Edward Hooks"/>
    <s v="Corporate"/>
    <s v="United States"/>
    <s v="Seattle"/>
    <s v="Washington"/>
    <n v="98103"/>
    <s v="West"/>
    <s v="OFF-ST-10002743"/>
    <s v="Office Supplies"/>
    <s v="Storage"/>
    <s v="SAFCO Boltless Steel Shelving"/>
    <n v="227.28"/>
    <n v="2"/>
    <n v="0"/>
    <n v="2.2727999999999895"/>
  </r>
  <r>
    <n v="4895"/>
    <s v="CA-2013-135776"/>
    <x v="0"/>
    <x v="443"/>
    <d v="2013-12-31T00:00:00"/>
    <s v="Standard Class"/>
    <s v="EH-13765"/>
    <s v="Edward Hooks"/>
    <s v="Corporate"/>
    <s v="United States"/>
    <s v="Seattle"/>
    <s v="Washington"/>
    <n v="98103"/>
    <s v="West"/>
    <s v="OFF-PA-10004327"/>
    <s v="Office Supplies"/>
    <s v="Paper"/>
    <s v="Xerox 1911"/>
    <n v="47.9"/>
    <n v="1"/>
    <n v="0"/>
    <n v="22.991999999999997"/>
  </r>
  <r>
    <n v="4896"/>
    <s v="CA-2013-135776"/>
    <x v="0"/>
    <x v="443"/>
    <d v="2013-12-31T00:00:00"/>
    <s v="Standard Class"/>
    <s v="EH-13765"/>
    <s v="Edward Hooks"/>
    <s v="Corporate"/>
    <s v="United States"/>
    <s v="Seattle"/>
    <s v="Washington"/>
    <n v="98103"/>
    <s v="West"/>
    <s v="OFF-EN-10004773"/>
    <s v="Office Supplies"/>
    <s v="Envelopes"/>
    <s v="Staples"/>
    <n v="61.96"/>
    <n v="2"/>
    <n v="0"/>
    <n v="30.360399999999998"/>
  </r>
  <r>
    <n v="4897"/>
    <s v="CA-2013-135776"/>
    <x v="0"/>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1-122021"/>
    <x v="2"/>
    <x v="771"/>
    <d v="2011-10-17T00:00:00"/>
    <s v="First Class"/>
    <s v="AC-10660"/>
    <s v="Anna Chung"/>
    <s v="Consumer"/>
    <s v="United States"/>
    <s v="Parma"/>
    <s v="Ohio"/>
    <n v="44134"/>
    <s v="East"/>
    <s v="FUR-CH-10003761"/>
    <s v="Furniture"/>
    <s v="Chairs"/>
    <s v="Global Italian Leather Office Chair"/>
    <n v="183.37199999999999"/>
    <n v="2"/>
    <n v="0.3"/>
    <n v="-7.8588000000000022"/>
  </r>
  <r>
    <n v="4899"/>
    <s v="US-2011-122021"/>
    <x v="2"/>
    <x v="771"/>
    <d v="2011-10-17T00:00:00"/>
    <s v="First Class"/>
    <s v="AC-10660"/>
    <s v="Anna Chung"/>
    <s v="Consumer"/>
    <s v="United States"/>
    <s v="Parma"/>
    <s v="Ohio"/>
    <n v="44134"/>
    <s v="East"/>
    <s v="OFF-PA-10002230"/>
    <s v="Office Supplies"/>
    <s v="Paper"/>
    <s v="Xerox 1897"/>
    <n v="7.9680000000000009"/>
    <n v="2"/>
    <n v="0.2"/>
    <n v="2.8884000000000007"/>
  </r>
  <r>
    <n v="4900"/>
    <s v="CA-2013-130484"/>
    <x v="0"/>
    <x v="250"/>
    <d v="2013-08-28T00:00:00"/>
    <s v="Standard Class"/>
    <s v="SG-20470"/>
    <s v="Sheri Gordon"/>
    <s v="Consumer"/>
    <s v="United States"/>
    <s v="Gresham"/>
    <s v="Oregon"/>
    <n v="97030"/>
    <s v="West"/>
    <s v="OFF-BI-10000088"/>
    <s v="Office Supplies"/>
    <s v="Binders"/>
    <s v="GBC Imprintable Covers"/>
    <n v="26.352000000000004"/>
    <n v="8"/>
    <n v="0.7"/>
    <n v="-18.446399999999997"/>
  </r>
  <r>
    <n v="4901"/>
    <s v="CA-2014-120936"/>
    <x v="3"/>
    <x v="94"/>
    <d v="2014-12-22T00:00:00"/>
    <s v="Standard Class"/>
    <s v="CA-12310"/>
    <s v="Christine Abelman"/>
    <s v="Corporate"/>
    <s v="United States"/>
    <s v="Anaheim"/>
    <s v="California"/>
    <n v="92804"/>
    <s v="West"/>
    <s v="OFF-ST-10001526"/>
    <s v="Office Supplies"/>
    <s v="Storage"/>
    <s v="Iceberg Mobile Mega Data/Printer Cart "/>
    <n v="481.32"/>
    <n v="4"/>
    <n v="0"/>
    <n v="125.14319999999998"/>
  </r>
  <r>
    <n v="4902"/>
    <s v="CA-2014-120936"/>
    <x v="3"/>
    <x v="94"/>
    <d v="2014-12-22T00:00:00"/>
    <s v="Standard Class"/>
    <s v="CA-12310"/>
    <s v="Christine Abelman"/>
    <s v="Corporate"/>
    <s v="United States"/>
    <s v="Anaheim"/>
    <s v="California"/>
    <n v="92804"/>
    <s v="West"/>
    <s v="OFF-SU-10002557"/>
    <s v="Office Supplies"/>
    <s v="Supplies"/>
    <s v="Fiskars Spring-Action Scissors"/>
    <n v="13.98"/>
    <n v="1"/>
    <n v="0"/>
    <n v="3.6348000000000003"/>
  </r>
  <r>
    <n v="4903"/>
    <s v="CA-2014-110884"/>
    <x v="3"/>
    <x v="469"/>
    <d v="2014-03-13T00:00:00"/>
    <s v="Standard Class"/>
    <s v="SH-20395"/>
    <s v="Shahid Hopkins"/>
    <s v="Consumer"/>
    <s v="United States"/>
    <s v="New York City"/>
    <s v="New York"/>
    <n v="10035"/>
    <s v="East"/>
    <s v="OFF-BI-10003669"/>
    <s v="Office Supplies"/>
    <s v="Binders"/>
    <s v="3M Organizer Strips"/>
    <n v="25.92"/>
    <n v="6"/>
    <n v="0.2"/>
    <n v="9.0719999999999992"/>
  </r>
  <r>
    <n v="4904"/>
    <s v="CA-2014-110884"/>
    <x v="3"/>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1-161613"/>
    <x v="2"/>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1-146353"/>
    <x v="2"/>
    <x v="1005"/>
    <d v="2011-10-16T00:00:00"/>
    <s v="Second Class"/>
    <s v="JE-15610"/>
    <s v="Jim Epp"/>
    <s v="Corporate"/>
    <s v="United States"/>
    <s v="Concord"/>
    <s v="New Hampshire"/>
    <n v="3301"/>
    <s v="East"/>
    <s v="OFF-BI-10003476"/>
    <s v="Office Supplies"/>
    <s v="Binders"/>
    <s v="Avery Metallic Poly Binders"/>
    <n v="22.92"/>
    <n v="4"/>
    <n v="0"/>
    <n v="11.0016"/>
  </r>
  <r>
    <n v="4907"/>
    <s v="US-2011-146353"/>
    <x v="2"/>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1-133809"/>
    <x v="2"/>
    <x v="728"/>
    <d v="2011-11-23T00:00:00"/>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1-133809"/>
    <x v="2"/>
    <x v="728"/>
    <d v="2011-11-23T00:00:00"/>
    <s v="Second Class"/>
    <s v="MS-17530"/>
    <s v="MaryBeth Skach"/>
    <s v="Consumer"/>
    <s v="United States"/>
    <s v="Fairfield"/>
    <s v="Ohio"/>
    <n v="45014"/>
    <s v="East"/>
    <s v="TEC-PH-10004875"/>
    <s v="Technology"/>
    <s v="Phones"/>
    <s v="PNY Rapid USB Car Charger - Black"/>
    <n v="9.5879999999999992"/>
    <n v="2"/>
    <n v="0.4"/>
    <n v="-2.0773999999999999"/>
  </r>
  <r>
    <n v="4910"/>
    <s v="CA-2014-127306"/>
    <x v="3"/>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4-127306"/>
    <x v="3"/>
    <x v="424"/>
    <d v="2014-01-19T00:00:00"/>
    <s v="Standard Class"/>
    <s v="BH-11710"/>
    <s v="Brosina Hoffman"/>
    <s v="Consumer"/>
    <s v="United States"/>
    <s v="Johnson City"/>
    <s v="Tennessee"/>
    <n v="37604"/>
    <s v="South"/>
    <s v="OFF-PA-10000019"/>
    <s v="Office Supplies"/>
    <s v="Paper"/>
    <s v="Xerox 1931"/>
    <n v="36.288000000000011"/>
    <n v="7"/>
    <n v="0.2"/>
    <n v="12.700800000000001"/>
  </r>
  <r>
    <n v="4912"/>
    <s v="CA-2014-127306"/>
    <x v="3"/>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4-127306"/>
    <x v="3"/>
    <x v="424"/>
    <d v="2014-01-19T00:00:00"/>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4-127306"/>
    <x v="3"/>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2-161830"/>
    <x v="1"/>
    <x v="496"/>
    <d v="2012-09-26T00:00:00"/>
    <s v="Second Class"/>
    <s v="ME-17725"/>
    <s v="Max Engle"/>
    <s v="Consumer"/>
    <s v="United States"/>
    <s v="Seattle"/>
    <s v="Washington"/>
    <n v="98105"/>
    <s v="West"/>
    <s v="OFF-AR-10004042"/>
    <s v="Office Supplies"/>
    <s v="Art"/>
    <s v="BOSTON Model 1800 Electric Pencil Sharpeners, Putty/Woodgrain"/>
    <n v="35.96"/>
    <n v="2"/>
    <n v="0"/>
    <n v="10.428399999999996"/>
  </r>
  <r>
    <n v="4916"/>
    <s v="CA-2012-161830"/>
    <x v="1"/>
    <x v="496"/>
    <d v="2012-09-26T00:00:00"/>
    <s v="Second Class"/>
    <s v="ME-17725"/>
    <s v="Max Engle"/>
    <s v="Consumer"/>
    <s v="United States"/>
    <s v="Seattle"/>
    <s v="Washington"/>
    <n v="98105"/>
    <s v="West"/>
    <s v="OFF-BI-10001097"/>
    <s v="Office Supplies"/>
    <s v="Binders"/>
    <s v="Avery Hole Reinforcements"/>
    <n v="14.952000000000002"/>
    <n v="3"/>
    <n v="0.2"/>
    <n v="5.4201000000000006"/>
  </r>
  <r>
    <n v="4917"/>
    <s v="CA-2014-163125"/>
    <x v="3"/>
    <x v="449"/>
    <d v="2014-10-12T00:00:00"/>
    <s v="Second Class"/>
    <s v="MB-17305"/>
    <s v="Maria Bertelson"/>
    <s v="Consumer"/>
    <s v="United States"/>
    <s v="League City"/>
    <s v="Texas"/>
    <n v="77573"/>
    <s v="Central"/>
    <s v="OFF-AR-10004344"/>
    <s v="Office Supplies"/>
    <s v="Art"/>
    <s v="Bulldog Vacuum Base Pencil Sharpener"/>
    <n v="67.144000000000005"/>
    <n v="7"/>
    <n v="0.2"/>
    <n v="5.8750999999999962"/>
  </r>
  <r>
    <n v="4918"/>
    <s v="CA-2014-163125"/>
    <x v="3"/>
    <x v="449"/>
    <d v="2014-10-12T00:00:00"/>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3-160304"/>
    <x v="0"/>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3-160304"/>
    <x v="0"/>
    <x v="1006"/>
    <d v="2013-01-07T00:00:00"/>
    <s v="Standard Class"/>
    <s v="BM-11575"/>
    <s v="Brendan Murry"/>
    <s v="Corporate"/>
    <s v="United States"/>
    <s v="Gaithersburg"/>
    <s v="Maryland"/>
    <n v="20877"/>
    <s v="East"/>
    <s v="TEC-PH-10000455"/>
    <s v="Technology"/>
    <s v="Phones"/>
    <s v="GE 30522EE2"/>
    <n v="231.98"/>
    <n v="2"/>
    <n v="0"/>
    <n v="67.274199999999979"/>
  </r>
  <r>
    <n v="4921"/>
    <s v="CA-2014-101728"/>
    <x v="3"/>
    <x v="971"/>
    <d v="2014-08-24T00:00:00"/>
    <s v="Standard Class"/>
    <s v="SC-20575"/>
    <s v="Sonia Cooley"/>
    <s v="Consumer"/>
    <s v="United States"/>
    <s v="Chicago"/>
    <s v="Illinois"/>
    <n v="60653"/>
    <s v="Central"/>
    <s v="OFF-BI-10002393"/>
    <s v="Office Supplies"/>
    <s v="Binders"/>
    <s v="Binder Posts"/>
    <n v="2.2959999999999994"/>
    <n v="2"/>
    <n v="0.8"/>
    <n v="-3.9032000000000009"/>
  </r>
  <r>
    <n v="4922"/>
    <s v="CA-2014-114055"/>
    <x v="3"/>
    <x v="53"/>
    <d v="2014-12-30T00:00:00"/>
    <s v="Second Class"/>
    <s v="MH-18115"/>
    <s v="Mick Hernandez"/>
    <s v="Home Office"/>
    <s v="United States"/>
    <s v="Huntsville"/>
    <s v="Alabama"/>
    <n v="35810"/>
    <s v="South"/>
    <s v="OFF-PA-10004381"/>
    <s v="Office Supplies"/>
    <s v="Paper"/>
    <s v="14-7/8 x 11 Blue Bar Computer Printout Paper"/>
    <n v="96.08"/>
    <n v="2"/>
    <n v="0"/>
    <n v="46.118399999999994"/>
  </r>
  <r>
    <n v="4923"/>
    <s v="CA-2014-114055"/>
    <x v="3"/>
    <x v="53"/>
    <d v="2014-12-30T00:00:00"/>
    <s v="Second Class"/>
    <s v="MH-18115"/>
    <s v="Mick Hernandez"/>
    <s v="Home Office"/>
    <s v="United States"/>
    <s v="Huntsville"/>
    <s v="Alabama"/>
    <n v="35810"/>
    <s v="South"/>
    <s v="OFF-FA-10003059"/>
    <s v="Office Supplies"/>
    <s v="Fasteners"/>
    <s v="Assorted Color Push Pins"/>
    <n v="3.62"/>
    <n v="2"/>
    <n v="0"/>
    <n v="1.1945999999999999"/>
  </r>
  <r>
    <n v="4924"/>
    <s v="CA-2014-114055"/>
    <x v="3"/>
    <x v="53"/>
    <d v="2014-12-30T00:00:00"/>
    <s v="Second Class"/>
    <s v="MH-18115"/>
    <s v="Mick Hernandez"/>
    <s v="Home Office"/>
    <s v="United States"/>
    <s v="Huntsville"/>
    <s v="Alabama"/>
    <n v="35810"/>
    <s v="South"/>
    <s v="OFF-PA-10000994"/>
    <s v="Office Supplies"/>
    <s v="Paper"/>
    <s v="Xerox 1915"/>
    <n v="629.09999999999991"/>
    <n v="6"/>
    <n v="0"/>
    <n v="301.96799999999996"/>
  </r>
  <r>
    <n v="4925"/>
    <s v="CA-2014-114055"/>
    <x v="3"/>
    <x v="53"/>
    <d v="2014-12-30T00:00:00"/>
    <s v="Second Class"/>
    <s v="MH-18115"/>
    <s v="Mick Hernandez"/>
    <s v="Home Office"/>
    <s v="United States"/>
    <s v="Huntsville"/>
    <s v="Alabama"/>
    <n v="35810"/>
    <s v="South"/>
    <s v="TEC-PH-10002890"/>
    <s v="Technology"/>
    <s v="Phones"/>
    <s v="AT&amp;T 17929 Lendline Telephone"/>
    <n v="90.48"/>
    <n v="2"/>
    <n v="0"/>
    <n v="23.524799999999999"/>
  </r>
  <r>
    <n v="4926"/>
    <s v="CA-2014-126438"/>
    <x v="3"/>
    <x v="18"/>
    <d v="2014-09-14T00:00:00"/>
    <s v="First Class"/>
    <s v="AR-10345"/>
    <s v="Alex Russell"/>
    <s v="Corporate"/>
    <s v="United States"/>
    <s v="Lawrence"/>
    <s v="Massachusetts"/>
    <n v="1841"/>
    <s v="East"/>
    <s v="OFF-AR-10003338"/>
    <s v="Office Supplies"/>
    <s v="Art"/>
    <s v="Eberhard Faber 3 1/2&quot; Golf Pencils"/>
    <n v="14.88"/>
    <n v="2"/>
    <n v="0"/>
    <n v="3.7200000000000006"/>
  </r>
  <r>
    <n v="4927"/>
    <s v="CA-2014-117653"/>
    <x v="3"/>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4-143245"/>
    <x v="3"/>
    <x v="96"/>
    <d v="2014-12-07T00:00:00"/>
    <s v="Standard Class"/>
    <s v="AD-10180"/>
    <s v="Alan Dominguez"/>
    <s v="Home Office"/>
    <s v="United States"/>
    <s v="Fairfield"/>
    <s v="Connecticut"/>
    <n v="6824"/>
    <s v="East"/>
    <s v="OFF-PA-10001972"/>
    <s v="Office Supplies"/>
    <s v="Paper"/>
    <s v="Xerox 214"/>
    <n v="19.440000000000001"/>
    <n v="3"/>
    <n v="0"/>
    <n v="9.3312000000000008"/>
  </r>
  <r>
    <n v="4929"/>
    <s v="CA-2014-143245"/>
    <x v="3"/>
    <x v="96"/>
    <d v="2014-12-07T00:00:00"/>
    <s v="Standard Class"/>
    <s v="AD-10180"/>
    <s v="Alan Dominguez"/>
    <s v="Home Office"/>
    <s v="United States"/>
    <s v="Fairfield"/>
    <s v="Connecticut"/>
    <n v="6824"/>
    <s v="East"/>
    <s v="FUR-CH-10000155"/>
    <s v="Furniture"/>
    <s v="Chairs"/>
    <s v="Global Comet Stacking Armless Chair"/>
    <n v="897.15000000000009"/>
    <n v="3"/>
    <n v="0"/>
    <n v="251.20200000000003"/>
  </r>
  <r>
    <n v="4930"/>
    <s v="US-2011-138828"/>
    <x v="2"/>
    <x v="814"/>
    <d v="2011-09-03T00:00:00"/>
    <s v="First Class"/>
    <s v="KD-16345"/>
    <s v="Katherine Ducich"/>
    <s v="Consumer"/>
    <s v="United States"/>
    <s v="New York City"/>
    <s v="New York"/>
    <n v="10009"/>
    <s v="East"/>
    <s v="OFF-AR-10000658"/>
    <s v="Office Supplies"/>
    <s v="Art"/>
    <s v="Newell 324"/>
    <n v="57.75"/>
    <n v="5"/>
    <n v="0"/>
    <n v="16.170000000000002"/>
  </r>
  <r>
    <n v="4931"/>
    <s v="US-2011-138828"/>
    <x v="2"/>
    <x v="814"/>
    <d v="2011-09-03T00:00:00"/>
    <s v="First Class"/>
    <s v="KD-16345"/>
    <s v="Katherine Ducich"/>
    <s v="Consumer"/>
    <s v="United States"/>
    <s v="New York City"/>
    <s v="New York"/>
    <n v="10009"/>
    <s v="East"/>
    <s v="OFF-PA-10000349"/>
    <s v="Office Supplies"/>
    <s v="Paper"/>
    <s v="Staples"/>
    <n v="14.940000000000001"/>
    <n v="3"/>
    <n v="0"/>
    <n v="7.0218000000000007"/>
  </r>
  <r>
    <n v="4932"/>
    <s v="CA-2014-143651"/>
    <x v="3"/>
    <x v="613"/>
    <d v="2014-03-31T00:00:00"/>
    <s v="Standard Class"/>
    <s v="FM-14215"/>
    <s v="Filia McAdams"/>
    <s v="Corporate"/>
    <s v="United States"/>
    <s v="Seattle"/>
    <s v="Washington"/>
    <n v="98103"/>
    <s v="West"/>
    <s v="OFF-AR-10001446"/>
    <s v="Office Supplies"/>
    <s v="Art"/>
    <s v="Newell 309"/>
    <n v="23.1"/>
    <n v="2"/>
    <n v="0"/>
    <n v="6.93"/>
  </r>
  <r>
    <n v="4933"/>
    <s v="CA-2012-106978"/>
    <x v="1"/>
    <x v="694"/>
    <d v="2012-10-04T00:00:00"/>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2-106978"/>
    <x v="1"/>
    <x v="694"/>
    <d v="2012-10-04T00:00:00"/>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2-106978"/>
    <x v="1"/>
    <x v="694"/>
    <d v="2012-10-04T00:00:00"/>
    <s v="Standard Class"/>
    <s v="ZC-21910"/>
    <s v="Zuschuss Carroll"/>
    <s v="Consumer"/>
    <s v="United States"/>
    <s v="Aurora"/>
    <s v="Colorado"/>
    <n v="80013"/>
    <s v="West"/>
    <s v="OFF-FA-10003021"/>
    <s v="Office Supplies"/>
    <s v="Fasteners"/>
    <s v="Staples"/>
    <n v="4.5120000000000005"/>
    <n v="3"/>
    <n v="0.2"/>
    <n v="0.84599999999999964"/>
  </r>
  <r>
    <n v="4936"/>
    <s v="CA-2012-155124"/>
    <x v="1"/>
    <x v="1007"/>
    <d v="2012-03-21T00:00:00"/>
    <s v="Standard Class"/>
    <s v="KS-16300"/>
    <s v="Karen Seio"/>
    <s v="Corporate"/>
    <s v="United States"/>
    <s v="Lehi"/>
    <s v="Utah"/>
    <n v="84043"/>
    <s v="West"/>
    <s v="TEC-PH-10003356"/>
    <s v="Technology"/>
    <s v="Phones"/>
    <s v="SmartStand Mobile Device Holder, Assorted Colors"/>
    <n v="16.776000000000003"/>
    <n v="3"/>
    <n v="0.2"/>
    <n v="1.6776"/>
  </r>
  <r>
    <n v="4937"/>
    <s v="CA-2014-150931"/>
    <x v="3"/>
    <x v="1008"/>
    <d v="2014-01-14T00:00:00"/>
    <s v="Standard Class"/>
    <s v="DP-13390"/>
    <s v="Dennis Pardue"/>
    <s v="Home Office"/>
    <s v="United States"/>
    <s v="Tuscaloosa"/>
    <s v="Alabama"/>
    <n v="35401"/>
    <s v="South"/>
    <s v="OFF-BI-10004728"/>
    <s v="Office Supplies"/>
    <s v="Binders"/>
    <s v="Wilson Jones Turn Tabs Binder Tool for Ring Binders"/>
    <n v="33.74"/>
    <n v="7"/>
    <n v="0"/>
    <n v="15.5204"/>
  </r>
  <r>
    <n v="4938"/>
    <s v="CA-2011-157147"/>
    <x v="2"/>
    <x v="286"/>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1-157147"/>
    <x v="2"/>
    <x v="286"/>
    <d v="2011-01-19T00:00:00"/>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1-157147"/>
    <x v="2"/>
    <x v="286"/>
    <d v="2011-01-19T00:00:00"/>
    <s v="Standard Class"/>
    <s v="BD-11605"/>
    <s v="Brian Dahlen"/>
    <s v="Consumer"/>
    <s v="United States"/>
    <s v="San Francisco"/>
    <s v="California"/>
    <n v="94109"/>
    <s v="West"/>
    <s v="OFF-AR-10003514"/>
    <s v="Office Supplies"/>
    <s v="Art"/>
    <s v="4009 Highlighters by Sanford"/>
    <n v="19.899999999999999"/>
    <n v="5"/>
    <n v="0"/>
    <n v="6.5669999999999984"/>
  </r>
  <r>
    <n v="4941"/>
    <s v="CA-2012-156482"/>
    <x v="1"/>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2-156482"/>
    <x v="1"/>
    <x v="525"/>
    <d v="2012-02-13T00:00:00"/>
    <s v="Standard Class"/>
    <s v="IL-15100"/>
    <s v="Ivan Liston"/>
    <s v="Consumer"/>
    <s v="United States"/>
    <s v="Wilmington"/>
    <s v="Delaware"/>
    <n v="19805"/>
    <s v="East"/>
    <s v="FUR-BO-10002598"/>
    <s v="Furniture"/>
    <s v="Bookcases"/>
    <s v="Hon Metal Bookcases, Putty"/>
    <n v="283.92"/>
    <n v="4"/>
    <n v="0"/>
    <n v="82.336799999999982"/>
  </r>
  <r>
    <n v="4943"/>
    <s v="CA-2012-156482"/>
    <x v="1"/>
    <x v="525"/>
    <d v="2012-02-13T00:00:00"/>
    <s v="Standard Class"/>
    <s v="IL-15100"/>
    <s v="Ivan Liston"/>
    <s v="Consumer"/>
    <s v="United States"/>
    <s v="Wilmington"/>
    <s v="Delaware"/>
    <n v="19805"/>
    <s v="East"/>
    <s v="OFF-AR-10001022"/>
    <s v="Office Supplies"/>
    <s v="Art"/>
    <s v="SANFORD Liquid Accent Tank-Style Highlighters"/>
    <n v="5.68"/>
    <n v="2"/>
    <n v="0"/>
    <n v="1.7607999999999997"/>
  </r>
  <r>
    <n v="4944"/>
    <s v="CA-2014-106782"/>
    <x v="3"/>
    <x v="202"/>
    <d v="2014-12-28T00:00:00"/>
    <s v="Standard Class"/>
    <s v="LP-17095"/>
    <s v="Liz Preis"/>
    <s v="Consumer"/>
    <s v="United States"/>
    <s v="Lafayette"/>
    <s v="Indiana"/>
    <n v="47905"/>
    <s v="Central"/>
    <s v="OFF-ST-10004459"/>
    <s v="Office Supplies"/>
    <s v="Storage"/>
    <s v="Tennsco Single-Tier Lockers"/>
    <n v="375.34"/>
    <n v="1"/>
    <n v="0"/>
    <n v="18.766999999999996"/>
  </r>
  <r>
    <n v="4945"/>
    <s v="CA-2013-151372"/>
    <x v="0"/>
    <x v="64"/>
    <d v="2013-09-07T00:00:00"/>
    <s v="First Class"/>
    <s v="JH-15985"/>
    <s v="Joseph Holt"/>
    <s v="Consumer"/>
    <s v="United States"/>
    <s v="Redondo Beach"/>
    <s v="California"/>
    <n v="90278"/>
    <s v="West"/>
    <s v="OFF-PA-10004381"/>
    <s v="Office Supplies"/>
    <s v="Paper"/>
    <s v="14-7/8 x 11 Blue Bar Computer Printout Paper"/>
    <n v="96.08"/>
    <n v="2"/>
    <n v="0"/>
    <n v="46.118399999999994"/>
  </r>
  <r>
    <n v="4946"/>
    <s v="CA-2013-151372"/>
    <x v="0"/>
    <x v="64"/>
    <d v="2013-09-07T00:00:00"/>
    <s v="First Class"/>
    <s v="JH-15985"/>
    <s v="Joseph Holt"/>
    <s v="Consumer"/>
    <s v="United States"/>
    <s v="Redondo Beach"/>
    <s v="California"/>
    <n v="90278"/>
    <s v="West"/>
    <s v="OFF-BI-10000050"/>
    <s v="Office Supplies"/>
    <s v="Binders"/>
    <s v="Angle-D Binders with Locking Rings, Label Holders"/>
    <n v="11.68"/>
    <n v="2"/>
    <n v="0.2"/>
    <n v="3.9419999999999993"/>
  </r>
  <r>
    <n v="4947"/>
    <s v="CA-2013-151372"/>
    <x v="0"/>
    <x v="64"/>
    <d v="2013-09-07T00:00:00"/>
    <s v="First Class"/>
    <s v="JH-15985"/>
    <s v="Joseph Holt"/>
    <s v="Consumer"/>
    <s v="United States"/>
    <s v="Redondo Beach"/>
    <s v="California"/>
    <n v="90278"/>
    <s v="West"/>
    <s v="OFF-FA-10000304"/>
    <s v="Office Supplies"/>
    <s v="Fasteners"/>
    <s v="Advantus Push Pins"/>
    <n v="4.3600000000000003"/>
    <n v="2"/>
    <n v="0"/>
    <n v="1.7876000000000003"/>
  </r>
  <r>
    <n v="4948"/>
    <s v="CA-2011-102085"/>
    <x v="2"/>
    <x v="777"/>
    <d v="2011-10-09T00:00:00"/>
    <s v="Standard Class"/>
    <s v="JD-16015"/>
    <s v="Joy Daniels"/>
    <s v="Consumer"/>
    <s v="United States"/>
    <s v="Seattle"/>
    <s v="Washington"/>
    <n v="98115"/>
    <s v="West"/>
    <s v="OFF-LA-10002475"/>
    <s v="Office Supplies"/>
    <s v="Labels"/>
    <s v="Avery 519"/>
    <n v="29.24"/>
    <n v="4"/>
    <n v="0"/>
    <n v="13.742799999999999"/>
  </r>
  <r>
    <n v="4949"/>
    <s v="CA-2014-107125"/>
    <x v="3"/>
    <x v="344"/>
    <d v="2014-12-03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4-107125"/>
    <x v="3"/>
    <x v="344"/>
    <d v="2014-12-03T00:00:00"/>
    <s v="Standard Class"/>
    <s v="BD-11320"/>
    <s v="Bill Donatelli"/>
    <s v="Consumer"/>
    <s v="United States"/>
    <s v="Los Angeles"/>
    <s v="California"/>
    <n v="90045"/>
    <s v="West"/>
    <s v="FUR-FU-10000732"/>
    <s v="Furniture"/>
    <s v="Furnishings"/>
    <s v="Eldon 200 Class Desk Accessories"/>
    <n v="18.84"/>
    <n v="3"/>
    <n v="0"/>
    <n v="6.0287999999999995"/>
  </r>
  <r>
    <n v="4951"/>
    <s v="CA-2013-125815"/>
    <x v="0"/>
    <x v="99"/>
    <d v="2013-11-02T00:00:00"/>
    <s v="Second Class"/>
    <s v="DL-13330"/>
    <s v="Denise Leinenbach"/>
    <s v="Consumer"/>
    <s v="United States"/>
    <s v="New York City"/>
    <s v="New York"/>
    <n v="10009"/>
    <s v="East"/>
    <s v="OFF-AR-10004441"/>
    <s v="Office Supplies"/>
    <s v="Art"/>
    <s v="BIC Brite Liner Highlighters"/>
    <n v="12.419999999999998"/>
    <n v="3"/>
    <n v="0"/>
    <n v="5.2164000000000001"/>
  </r>
  <r>
    <n v="4952"/>
    <s v="CA-2012-144190"/>
    <x v="1"/>
    <x v="988"/>
    <d v="2012-06-13T00:00:00"/>
    <s v="Standard Class"/>
    <s v="NC-18415"/>
    <s v="Nathan Cano"/>
    <s v="Consumer"/>
    <s v="United States"/>
    <s v="Royal Oak"/>
    <s v="Michigan"/>
    <n v="48073"/>
    <s v="Central"/>
    <s v="OFF-PA-10000304"/>
    <s v="Office Supplies"/>
    <s v="Paper"/>
    <s v="Xerox 1995"/>
    <n v="12.96"/>
    <n v="2"/>
    <n v="0"/>
    <n v="6.2208000000000006"/>
  </r>
  <r>
    <n v="4953"/>
    <s v="CA-2014-117926"/>
    <x v="3"/>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2-153906"/>
    <x v="1"/>
    <x v="199"/>
    <d v="2012-03-20T00:00:00"/>
    <s v="Standard Class"/>
    <s v="MS-17980"/>
    <s v="Michael Stewart"/>
    <s v="Corporate"/>
    <s v="United States"/>
    <s v="New York City"/>
    <s v="New York"/>
    <n v="10009"/>
    <s v="East"/>
    <s v="TEC-PH-10001527"/>
    <s v="Technology"/>
    <s v="Phones"/>
    <s v="Plantronics MX500i Earset"/>
    <n v="85.9"/>
    <n v="2"/>
    <n v="0"/>
    <n v="2.5769999999999982"/>
  </r>
  <r>
    <n v="4955"/>
    <s v="CA-2011-160262"/>
    <x v="2"/>
    <x v="3"/>
    <d v="2011-06-13T00:00:00"/>
    <s v="Second Class"/>
    <s v="TS-21205"/>
    <s v="Thomas Seio"/>
    <s v="Corporate"/>
    <s v="United States"/>
    <s v="North Las Vegas"/>
    <s v="Nevada"/>
    <n v="89031"/>
    <s v="West"/>
    <s v="OFF-AR-10002335"/>
    <s v="Office Supplies"/>
    <s v="Art"/>
    <s v="DIXON Oriole Pencils"/>
    <n v="18.060000000000002"/>
    <n v="7"/>
    <n v="0"/>
    <n v="4.6956000000000007"/>
  </r>
  <r>
    <n v="4956"/>
    <s v="CA-2011-160262"/>
    <x v="2"/>
    <x v="3"/>
    <d v="2011-06-13T00:00:00"/>
    <s v="Second Class"/>
    <s v="TS-21205"/>
    <s v="Thomas Seio"/>
    <s v="Corporate"/>
    <s v="United States"/>
    <s v="North Las Vegas"/>
    <s v="Nevada"/>
    <n v="89031"/>
    <s v="West"/>
    <s v="OFF-PA-10003641"/>
    <s v="Office Supplies"/>
    <s v="Paper"/>
    <s v="Xerox 1909"/>
    <n v="79.14"/>
    <n v="3"/>
    <n v="0"/>
    <n v="36.404399999999995"/>
  </r>
  <r>
    <n v="4957"/>
    <s v="CA-2011-160262"/>
    <x v="2"/>
    <x v="3"/>
    <d v="2011-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2-127607"/>
    <x v="1"/>
    <x v="305"/>
    <d v="2012-03-26T00:00:00"/>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2-127607"/>
    <x v="1"/>
    <x v="305"/>
    <d v="2012-03-26T00:00:00"/>
    <s v="Standard Class"/>
    <s v="JK-15730"/>
    <s v="Joe Kamberova"/>
    <s v="Consumer"/>
    <s v="United States"/>
    <s v="Carrollton"/>
    <s v="Texas"/>
    <n v="75007"/>
    <s v="Central"/>
    <s v="OFF-FA-10003485"/>
    <s v="Office Supplies"/>
    <s v="Fasteners"/>
    <s v="Staples"/>
    <n v="18.864000000000001"/>
    <n v="9"/>
    <n v="0.2"/>
    <n v="6.1307999999999998"/>
  </r>
  <r>
    <n v="4960"/>
    <s v="CA-2013-166226"/>
    <x v="0"/>
    <x v="741"/>
    <d v="2013-11-23T00:00:00"/>
    <s v="Standard Class"/>
    <s v="TC-21535"/>
    <s v="Tracy Collins"/>
    <s v="Home Office"/>
    <s v="United States"/>
    <s v="Los Angeles"/>
    <s v="California"/>
    <n v="90008"/>
    <s v="West"/>
    <s v="TEC-PH-10003357"/>
    <s v="Technology"/>
    <s v="Phones"/>
    <s v="Grandstream GXP2100 Mainstream Business Phone"/>
    <n v="61.192"/>
    <n v="1"/>
    <n v="0.2"/>
    <n v="6.1192000000000011"/>
  </r>
  <r>
    <n v="4961"/>
    <s v="CA-2013-166226"/>
    <x v="0"/>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1-156587"/>
    <x v="2"/>
    <x v="1009"/>
    <d v="2011-03-08T00:00:00"/>
    <s v="First Class"/>
    <s v="AB-10015"/>
    <s v="Aaron Bergman"/>
    <s v="Consumer"/>
    <s v="United States"/>
    <s v="Seattle"/>
    <s v="Washington"/>
    <n v="98103"/>
    <s v="West"/>
    <s v="FUR-CH-10004477"/>
    <s v="Furniture"/>
    <s v="Chairs"/>
    <s v="Global Push Button Manager's Chair, Indigo"/>
    <n v="48.712000000000003"/>
    <n v="1"/>
    <n v="0.2"/>
    <n v="5.4800999999999966"/>
  </r>
  <r>
    <n v="4963"/>
    <s v="CA-2011-156587"/>
    <x v="2"/>
    <x v="1009"/>
    <d v="2011-03-08T00:00:00"/>
    <s v="First Class"/>
    <s v="AB-10015"/>
    <s v="Aaron Bergman"/>
    <s v="Consumer"/>
    <s v="United States"/>
    <s v="Seattle"/>
    <s v="Washington"/>
    <n v="98103"/>
    <s v="West"/>
    <s v="OFF-AR-10001427"/>
    <s v="Office Supplies"/>
    <s v="Art"/>
    <s v="Newell 330"/>
    <n v="17.940000000000001"/>
    <n v="3"/>
    <n v="0"/>
    <n v="4.6644000000000005"/>
  </r>
  <r>
    <n v="4964"/>
    <s v="CA-2011-156587"/>
    <x v="2"/>
    <x v="1009"/>
    <d v="2011-03-08T00:00:00"/>
    <s v="First Class"/>
    <s v="AB-10015"/>
    <s v="Aaron Bergman"/>
    <s v="Consumer"/>
    <s v="United States"/>
    <s v="Seattle"/>
    <s v="Washington"/>
    <n v="98103"/>
    <s v="West"/>
    <s v="OFF-ST-10002344"/>
    <s v="Office Supplies"/>
    <s v="Storage"/>
    <s v="Carina 42&quot;Hx23 3/4&quot;W Media Storage Unit"/>
    <n v="242.94"/>
    <n v="3"/>
    <n v="0"/>
    <n v="4.8588000000000164"/>
  </r>
  <r>
    <n v="4965"/>
    <s v="CA-2013-141180"/>
    <x v="0"/>
    <x v="666"/>
    <d v="2013-05-20T00:00:00"/>
    <s v="Second Class"/>
    <s v="DP-13000"/>
    <s v="Darren Powers"/>
    <s v="Consumer"/>
    <s v="United States"/>
    <s v="Fort Lauderdale"/>
    <s v="Florida"/>
    <n v="33311"/>
    <s v="South"/>
    <s v="OFF-BI-10000301"/>
    <s v="Office Supplies"/>
    <s v="Binders"/>
    <s v="GBC Instant Report Kit"/>
    <n v="7.7640000000000011"/>
    <n v="4"/>
    <n v="0.7"/>
    <n v="-5.1760000000000002"/>
  </r>
  <r>
    <n v="4966"/>
    <s v="CA-2012-109708"/>
    <x v="1"/>
    <x v="442"/>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2-122406"/>
    <x v="1"/>
    <x v="991"/>
    <d v="2012-08-05T00:00:00"/>
    <s v="Second Class"/>
    <s v="BE-11455"/>
    <s v="Brad Eason"/>
    <s v="Home Office"/>
    <s v="United States"/>
    <s v="Providence"/>
    <s v="Rhode Island"/>
    <n v="2908"/>
    <s v="East"/>
    <s v="TEC-PH-10001527"/>
    <s v="Technology"/>
    <s v="Phones"/>
    <s v="Plantronics MX500i Earset"/>
    <n v="128.85000000000002"/>
    <n v="3"/>
    <n v="0"/>
    <n v="3.8654999999999973"/>
  </r>
  <r>
    <n v="4968"/>
    <s v="CA-2012-122406"/>
    <x v="1"/>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2-122406"/>
    <x v="1"/>
    <x v="991"/>
    <d v="2012-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2-122406"/>
    <x v="1"/>
    <x v="991"/>
    <d v="2012-08-05T00:00:00"/>
    <s v="Second Class"/>
    <s v="BE-11455"/>
    <s v="Brad Eason"/>
    <s v="Home Office"/>
    <s v="United States"/>
    <s v="Providence"/>
    <s v="Rhode Island"/>
    <n v="2908"/>
    <s v="East"/>
    <s v="FUR-CH-10001973"/>
    <s v="Furniture"/>
    <s v="Chairs"/>
    <s v="Office Star Flex Back Scooter Chair with White Frame"/>
    <n v="110.98"/>
    <n v="1"/>
    <n v="0"/>
    <n v="15.537199999999999"/>
  </r>
  <r>
    <n v="4971"/>
    <s v="US-2013-153815"/>
    <x v="0"/>
    <x v="61"/>
    <d v="2013-11-10T00:00:00"/>
    <s v="First Class"/>
    <s v="KL-16555"/>
    <s v="Kelly Lampkin"/>
    <s v="Corporate"/>
    <s v="United States"/>
    <s v="Jacksonville"/>
    <s v="Florida"/>
    <n v="32216"/>
    <s v="South"/>
    <s v="FUR-CH-10000513"/>
    <s v="Furniture"/>
    <s v="Chairs"/>
    <s v="High-Back Leather Manager's Chair"/>
    <n v="207.98400000000004"/>
    <n v="2"/>
    <n v="0.2"/>
    <n v="-28.597800000000007"/>
  </r>
  <r>
    <n v="4972"/>
    <s v="US-2013-153815"/>
    <x v="0"/>
    <x v="61"/>
    <d v="2013-11-10T00:00:00"/>
    <s v="First Class"/>
    <s v="KL-16555"/>
    <s v="Kelly Lampkin"/>
    <s v="Corporate"/>
    <s v="United States"/>
    <s v="Jacksonville"/>
    <s v="Florida"/>
    <n v="32216"/>
    <s v="South"/>
    <s v="OFF-PA-10002421"/>
    <s v="Office Supplies"/>
    <s v="Paper"/>
    <s v="Embossed Ink Jet Note Cards"/>
    <n v="36.112000000000002"/>
    <n v="2"/>
    <n v="0.2"/>
    <n v="12.639200000000001"/>
  </r>
  <r>
    <n v="4973"/>
    <s v="US-2013-153815"/>
    <x v="0"/>
    <x v="61"/>
    <d v="2013-11-10T00:00:00"/>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3-153815"/>
    <x v="0"/>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2-142202"/>
    <x v="1"/>
    <x v="227"/>
    <d v="2012-09-23T00:00:00"/>
    <s v="Second Class"/>
    <s v="JR-16210"/>
    <s v="Justin Ritter"/>
    <s v="Corporate"/>
    <s v="United States"/>
    <s v="Jacksonville"/>
    <s v="Florida"/>
    <n v="32216"/>
    <s v="South"/>
    <s v="TEC-AC-10003198"/>
    <s v="Technology"/>
    <s v="Accessories"/>
    <s v="Enermax Acrylux Wireless Keyboard"/>
    <n v="717.12000000000012"/>
    <n v="9"/>
    <n v="0.2"/>
    <n v="152.38799999999992"/>
  </r>
  <r>
    <n v="4977"/>
    <s v="CA-2012-165050"/>
    <x v="1"/>
    <x v="214"/>
    <d v="2012-12-09T00:00:00"/>
    <s v="First Class"/>
    <s v="AH-10210"/>
    <s v="Alan Hwang"/>
    <s v="Consumer"/>
    <s v="United States"/>
    <s v="New York City"/>
    <s v="New York"/>
    <n v="10024"/>
    <s v="East"/>
    <s v="OFF-BI-10001031"/>
    <s v="Office Supplies"/>
    <s v="Binders"/>
    <s v="Pressboard Data Binders by Wilson Jones"/>
    <n v="21.36"/>
    <n v="5"/>
    <n v="0.2"/>
    <n v="7.2089999999999996"/>
  </r>
  <r>
    <n v="4978"/>
    <s v="CA-2012-165050"/>
    <x v="1"/>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2-165050"/>
    <x v="1"/>
    <x v="214"/>
    <d v="2012-12-09T00:00:00"/>
    <s v="First Class"/>
    <s v="AH-10210"/>
    <s v="Alan Hwang"/>
    <s v="Consumer"/>
    <s v="United States"/>
    <s v="New York City"/>
    <s v="New York"/>
    <n v="10024"/>
    <s v="East"/>
    <s v="TEC-PH-10001336"/>
    <s v="Technology"/>
    <s v="Phones"/>
    <s v="Digium D40 VoIP phone"/>
    <n v="773.94"/>
    <n v="6"/>
    <n v="0"/>
    <n v="224.4426"/>
  </r>
  <r>
    <n v="4980"/>
    <s v="US-2013-131114"/>
    <x v="0"/>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3-131114"/>
    <x v="0"/>
    <x v="10"/>
    <d v="2013-12-14T00:00:00"/>
    <s v="Second Class"/>
    <s v="RW-19630"/>
    <s v="Rob Williams"/>
    <s v="Corporate"/>
    <s v="United States"/>
    <s v="Chicago"/>
    <s v="Illinois"/>
    <n v="60610"/>
    <s v="Central"/>
    <s v="OFF-AP-10003971"/>
    <s v="Office Supplies"/>
    <s v="Appliances"/>
    <s v="Belkin 6 Outlet Metallic Surge Strip"/>
    <n v="4.355999999999999"/>
    <n v="2"/>
    <n v="0.8"/>
    <n v="-11.761200000000002"/>
  </r>
  <r>
    <n v="4982"/>
    <s v="US-2013-131114"/>
    <x v="0"/>
    <x v="10"/>
    <d v="2013-12-14T00:00:00"/>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1-160066"/>
    <x v="2"/>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3-109925"/>
    <x v="0"/>
    <x v="61"/>
    <d v="2013-11-11T00:00:00"/>
    <s v="Second Class"/>
    <s v="IM-15070"/>
    <s v="Irene Maddox"/>
    <s v="Consumer"/>
    <s v="United States"/>
    <s v="San Diego"/>
    <s v="California"/>
    <n v="92105"/>
    <s v="West"/>
    <s v="OFF-ST-10003442"/>
    <s v="Office Supplies"/>
    <s v="Storage"/>
    <s v="Eldon Portable Mobile Manager"/>
    <n v="84.84"/>
    <n v="3"/>
    <n v="0"/>
    <n v="22.9068"/>
  </r>
  <r>
    <n v="4985"/>
    <s v="CA-2012-160696"/>
    <x v="1"/>
    <x v="684"/>
    <d v="2012-09-10T00:00:00"/>
    <s v="Standard Class"/>
    <s v="CK-12760"/>
    <s v="Cyma Kinney"/>
    <s v="Corporate"/>
    <s v="United States"/>
    <s v="Nashville"/>
    <s v="Tennessee"/>
    <n v="37211"/>
    <s v="South"/>
    <s v="OFF-FA-10003059"/>
    <s v="Office Supplies"/>
    <s v="Fasteners"/>
    <s v="Assorted Color Push Pins"/>
    <n v="7.2400000000000011"/>
    <n v="5"/>
    <n v="0.2"/>
    <n v="1.1764999999999992"/>
  </r>
  <r>
    <n v="4986"/>
    <s v="CA-2011-125171"/>
    <x v="2"/>
    <x v="1010"/>
    <d v="2011-09-03T00:00:00"/>
    <s v="Same Day"/>
    <s v="AG-10390"/>
    <s v="Allen Goldenen"/>
    <s v="Consumer"/>
    <s v="United States"/>
    <s v="New York City"/>
    <s v="New York"/>
    <n v="10009"/>
    <s v="East"/>
    <s v="OFF-LA-10001175"/>
    <s v="Office Supplies"/>
    <s v="Labels"/>
    <s v="Avery 514"/>
    <n v="14.399999999999999"/>
    <n v="5"/>
    <n v="0"/>
    <n v="7.056"/>
  </r>
  <r>
    <n v="4987"/>
    <s v="CA-2013-149279"/>
    <x v="0"/>
    <x v="423"/>
    <d v="2013-04-29T00:00:00"/>
    <s v="Standard Class"/>
    <s v="CL-12700"/>
    <s v="Craig Leslie"/>
    <s v="Home Office"/>
    <s v="United States"/>
    <s v="Colorado Springs"/>
    <s v="Colorado"/>
    <n v="80906"/>
    <s v="West"/>
    <s v="OFF-PA-10003441"/>
    <s v="Office Supplies"/>
    <s v="Paper"/>
    <s v="Xerox 226"/>
    <n v="15.552000000000003"/>
    <n v="3"/>
    <n v="0.2"/>
    <n v="5.4432"/>
  </r>
  <r>
    <n v="4988"/>
    <s v="CA-2013-149279"/>
    <x v="0"/>
    <x v="423"/>
    <d v="2013-04-29T00:00:00"/>
    <s v="Standard Class"/>
    <s v="CL-12700"/>
    <s v="Craig Leslie"/>
    <s v="Home Office"/>
    <s v="United States"/>
    <s v="Colorado Springs"/>
    <s v="Colorado"/>
    <n v="80906"/>
    <s v="West"/>
    <s v="FUR-CH-10004287"/>
    <s v="Furniture"/>
    <s v="Chairs"/>
    <s v="SAFCO Arco Folding Chair"/>
    <n v="1325.76"/>
    <n v="6"/>
    <n v="0.2"/>
    <n v="149.14799999999991"/>
  </r>
  <r>
    <n v="4989"/>
    <s v="CA-2013-149279"/>
    <x v="0"/>
    <x v="423"/>
    <d v="2013-04-29T00:00:00"/>
    <s v="Standard Class"/>
    <s v="CL-12700"/>
    <s v="Craig Leslie"/>
    <s v="Home Office"/>
    <s v="United States"/>
    <s v="Colorado Springs"/>
    <s v="Colorado"/>
    <n v="80906"/>
    <s v="West"/>
    <s v="OFF-BI-10004040"/>
    <s v="Office Supplies"/>
    <s v="Binders"/>
    <s v="Wilson Jones Impact Binders"/>
    <n v="3.1080000000000001"/>
    <n v="2"/>
    <n v="0.7"/>
    <n v="-2.1755999999999993"/>
  </r>
  <r>
    <n v="4990"/>
    <s v="CA-2014-107321"/>
    <x v="3"/>
    <x v="515"/>
    <d v="2014-09-05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4-107321"/>
    <x v="3"/>
    <x v="515"/>
    <d v="2014-09-05T00:00:00"/>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4-122714"/>
    <x v="3"/>
    <x v="226"/>
    <d v="2014-12-14T00:00:00"/>
    <s v="Standard Class"/>
    <s v="HG-14965"/>
    <s v="Henry Goldwyn"/>
    <s v="Corporate"/>
    <s v="United States"/>
    <s v="Chicago"/>
    <s v="Illinois"/>
    <n v="60653"/>
    <s v="Central"/>
    <s v="OFF-BI-10001120"/>
    <s v="Office Supplies"/>
    <s v="Binders"/>
    <s v="Ibico EPK-21 Electric Binding System"/>
    <n v="1889.9899999999998"/>
    <n v="5"/>
    <n v="0.8"/>
    <n v="-2929.4845000000005"/>
  </r>
  <r>
    <n v="4993"/>
    <s v="CA-2012-153038"/>
    <x v="1"/>
    <x v="217"/>
    <d v="2012-12-25T00:00:00"/>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2-153038"/>
    <x v="1"/>
    <x v="217"/>
    <d v="2012-12-25T00:00:00"/>
    <s v="Standard Class"/>
    <s v="RB-19645"/>
    <s v="Robert Barroso"/>
    <s v="Corporate"/>
    <s v="United States"/>
    <s v="Memphis"/>
    <s v="Tennessee"/>
    <n v="38109"/>
    <s v="South"/>
    <s v="OFF-LA-10004008"/>
    <s v="Office Supplies"/>
    <s v="Labels"/>
    <s v="Avery 507"/>
    <n v="18.431999999999999"/>
    <n v="8"/>
    <n v="0.2"/>
    <n v="5.9903999999999984"/>
  </r>
  <r>
    <n v="4995"/>
    <s v="CA-2012-153038"/>
    <x v="1"/>
    <x v="217"/>
    <d v="2012-12-25T00:00:00"/>
    <s v="Standard Class"/>
    <s v="RB-19645"/>
    <s v="Robert Barroso"/>
    <s v="Corporate"/>
    <s v="United States"/>
    <s v="Memphis"/>
    <s v="Tennessee"/>
    <n v="38109"/>
    <s v="South"/>
    <s v="FUR-FU-10000221"/>
    <s v="Furniture"/>
    <s v="Furnishings"/>
    <s v="Master Caster Door Stop, Brown"/>
    <n v="20.32"/>
    <n v="5"/>
    <n v="0.2"/>
    <n v="3.5559999999999992"/>
  </r>
  <r>
    <n v="4996"/>
    <s v="CA-2011-132227"/>
    <x v="2"/>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4-155824"/>
    <x v="3"/>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4-155824"/>
    <x v="3"/>
    <x v="434"/>
    <d v="2014-03-16T00:00:00"/>
    <s v="Standard Class"/>
    <s v="KS-16300"/>
    <s v="Karen Seio"/>
    <s v="Corporate"/>
    <s v="United States"/>
    <s v="Raleigh"/>
    <s v="North Carolina"/>
    <n v="27604"/>
    <s v="South"/>
    <s v="OFF-BI-10000014"/>
    <s v="Office Supplies"/>
    <s v="Binders"/>
    <s v="Heavy-Duty E-Z-D Binders"/>
    <n v="13.092000000000002"/>
    <n v="4"/>
    <n v="0.7"/>
    <n v="-10.037199999999999"/>
  </r>
  <r>
    <n v="4999"/>
    <s v="CA-2013-129238"/>
    <x v="0"/>
    <x v="1011"/>
    <d v="2013-02-04T00:00:00"/>
    <s v="Standard Class"/>
    <s v="SC-20050"/>
    <s v="Sample Company A"/>
    <s v="Home Office"/>
    <s v="United States"/>
    <s v="Los Angeles"/>
    <s v="California"/>
    <n v="90045"/>
    <s v="West"/>
    <s v="TEC-PH-10004120"/>
    <s v="Technology"/>
    <s v="Phones"/>
    <s v="AT&amp;T 1080 Phone"/>
    <n v="109.59200000000001"/>
    <n v="1"/>
    <n v="0.2"/>
    <n v="8.2194000000000003"/>
  </r>
  <r>
    <n v="5000"/>
    <s v="CA-2013-129238"/>
    <x v="0"/>
    <x v="1011"/>
    <d v="2013-02-04T00:00:00"/>
    <s v="Standard Class"/>
    <s v="SC-20050"/>
    <s v="Sample Company A"/>
    <s v="Home Office"/>
    <s v="United States"/>
    <s v="Los Angeles"/>
    <s v="California"/>
    <n v="90045"/>
    <s v="West"/>
    <s v="OFF-PA-10002764"/>
    <s v="Office Supplies"/>
    <s v="Paper"/>
    <s v="Staples"/>
    <n v="56.7"/>
    <n v="5"/>
    <n v="0"/>
    <n v="27.782999999999998"/>
  </r>
  <r>
    <n v="5001"/>
    <s v="CA-2014-159688"/>
    <x v="3"/>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3-136126"/>
    <x v="0"/>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3-136126"/>
    <x v="0"/>
    <x v="1012"/>
    <d v="2013-05-25T00:00:00"/>
    <s v="Same Day"/>
    <s v="EH-14125"/>
    <s v="Eugene Hildebrand"/>
    <s v="Home Office"/>
    <s v="United States"/>
    <s v="Newport News"/>
    <s v="Virginia"/>
    <n v="23602"/>
    <s v="South"/>
    <s v="OFF-PA-10004327"/>
    <s v="Office Supplies"/>
    <s v="Paper"/>
    <s v="Xerox 1911"/>
    <n v="191.6"/>
    <n v="4"/>
    <n v="0"/>
    <n v="91.967999999999989"/>
  </r>
  <r>
    <n v="5004"/>
    <s v="CA-2013-155033"/>
    <x v="0"/>
    <x v="877"/>
    <d v="2013-10-13T00:00:00"/>
    <s v="Standard Class"/>
    <s v="CC-12475"/>
    <s v="Cindy Chapman"/>
    <s v="Consumer"/>
    <s v="United States"/>
    <s v="Los Angeles"/>
    <s v="California"/>
    <n v="90032"/>
    <s v="West"/>
    <s v="OFF-PA-10000143"/>
    <s v="Office Supplies"/>
    <s v="Paper"/>
    <s v="Astroparche Fine Business Paper"/>
    <n v="10.56"/>
    <n v="2"/>
    <n v="0"/>
    <n v="5.0688000000000004"/>
  </r>
  <r>
    <n v="5005"/>
    <s v="CA-2011-156006"/>
    <x v="2"/>
    <x v="1013"/>
    <d v="2011-05-02T00:00:00"/>
    <s v="Second Class"/>
    <s v="TM-21010"/>
    <s v="Tamara Manning"/>
    <s v="Consumer"/>
    <s v="United States"/>
    <s v="Jackson"/>
    <s v="Mississippi"/>
    <n v="39212"/>
    <s v="South"/>
    <s v="TEC-AC-10002550"/>
    <s v="Technology"/>
    <s v="Accessories"/>
    <s v="Maxell 4.7GB DVD-RW 3/Pack"/>
    <n v="47.79"/>
    <n v="3"/>
    <n v="0"/>
    <n v="16.2486"/>
  </r>
  <r>
    <n v="5006"/>
    <s v="CA-2012-158659"/>
    <x v="1"/>
    <x v="113"/>
    <d v="2012-11-14T00:00:00"/>
    <s v="Second Class"/>
    <s v="SC-20695"/>
    <s v="Steve Chapman"/>
    <s v="Corporate"/>
    <s v="United States"/>
    <s v="Richmond"/>
    <s v="Indiana"/>
    <n v="47374"/>
    <s v="Central"/>
    <s v="OFF-ST-10003306"/>
    <s v="Office Supplies"/>
    <s v="Storage"/>
    <s v="Letter Size Cart"/>
    <n v="714.30000000000007"/>
    <n v="5"/>
    <n v="0"/>
    <n v="207.14699999999993"/>
  </r>
  <r>
    <n v="5007"/>
    <s v="CA-2012-169796"/>
    <x v="1"/>
    <x v="529"/>
    <d v="2012-11-14T00:00:00"/>
    <s v="Standard Class"/>
    <s v="Dp-13240"/>
    <s v="Dean percer"/>
    <s v="Home Office"/>
    <s v="United States"/>
    <s v="New York City"/>
    <s v="New York"/>
    <n v="10035"/>
    <s v="East"/>
    <s v="TEC-MA-10000045"/>
    <s v="Technology"/>
    <s v="Machines"/>
    <s v="Zebra ZM400 Thermal Label Printer"/>
    <n v="2321.9"/>
    <n v="2"/>
    <n v="0"/>
    <n v="1114.5119999999999"/>
  </r>
  <r>
    <n v="5008"/>
    <s v="CA-2012-169796"/>
    <x v="1"/>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2-102876"/>
    <x v="1"/>
    <x v="67"/>
    <d v="2012-09-14T00:00:00"/>
    <s v="Standard Class"/>
    <s v="LR-17035"/>
    <s v="Lisa Ryan"/>
    <s v="Corporate"/>
    <s v="United States"/>
    <s v="Philadelphia"/>
    <s v="Pennsylvania"/>
    <n v="19134"/>
    <s v="East"/>
    <s v="OFF-BI-10004781"/>
    <s v="Office Supplies"/>
    <s v="Binders"/>
    <s v="GBC Wire Binding Strips"/>
    <n v="9.5220000000000002"/>
    <n v="1"/>
    <n v="0.7"/>
    <n v="-6.9827999999999975"/>
  </r>
  <r>
    <n v="5010"/>
    <s v="CA-2012-102876"/>
    <x v="1"/>
    <x v="67"/>
    <d v="2012-09-14T00:00:00"/>
    <s v="Standard Class"/>
    <s v="LR-17035"/>
    <s v="Lisa Ryan"/>
    <s v="Corporate"/>
    <s v="United States"/>
    <s v="Philadelphia"/>
    <s v="Pennsylvania"/>
    <n v="19134"/>
    <s v="East"/>
    <s v="TEC-PH-10002680"/>
    <s v="Technology"/>
    <s v="Phones"/>
    <s v="Samsung Galaxy Note 3"/>
    <n v="791.96399999999994"/>
    <n v="6"/>
    <n v="0.4"/>
    <n v="-131.9940000000002"/>
  </r>
  <r>
    <n v="5011"/>
    <s v="CA-2012-102876"/>
    <x v="1"/>
    <x v="67"/>
    <d v="2012-09-14T00:00:00"/>
    <s v="Standard Class"/>
    <s v="LR-17035"/>
    <s v="Lisa Ryan"/>
    <s v="Corporate"/>
    <s v="United States"/>
    <s v="Philadelphia"/>
    <s v="Pennsylvania"/>
    <n v="19134"/>
    <s v="East"/>
    <s v="OFF-BI-10000848"/>
    <s v="Office Supplies"/>
    <s v="Binders"/>
    <s v="Angle-D Ring Binders"/>
    <n v="4.9230000000000009"/>
    <n v="3"/>
    <n v="0.7"/>
    <n v="-3.9383999999999997"/>
  </r>
  <r>
    <n v="5012"/>
    <s v="US-2014-139647"/>
    <x v="3"/>
    <x v="943"/>
    <d v="2014-05-14T00:00:00"/>
    <s v="First Class"/>
    <s v="TS-21370"/>
    <s v="Todd Sumrall"/>
    <s v="Corporate"/>
    <s v="United States"/>
    <s v="Phoenix"/>
    <s v="Arizona"/>
    <n v="85023"/>
    <s v="West"/>
    <s v="FUR-BO-10004467"/>
    <s v="Furniture"/>
    <s v="Bookcases"/>
    <s v="Bestar Classic Bookcase"/>
    <n v="209.97900000000001"/>
    <n v="7"/>
    <n v="0.7"/>
    <n v="-356.96429999999998"/>
  </r>
  <r>
    <n v="5013"/>
    <s v="US-2014-160465"/>
    <x v="3"/>
    <x v="246"/>
    <d v="2014-07-27T00:00:00"/>
    <s v="Standard Class"/>
    <s v="SW-20350"/>
    <s v="Sean Wendt"/>
    <s v="Home Office"/>
    <s v="United States"/>
    <s v="Cleveland"/>
    <s v="Ohio"/>
    <n v="44105"/>
    <s v="East"/>
    <s v="OFF-BI-10001670"/>
    <s v="Office Supplies"/>
    <s v="Binders"/>
    <s v="Vinyl Sectional Post Binders"/>
    <n v="33.930000000000007"/>
    <n v="3"/>
    <n v="0.7"/>
    <n v="-22.619999999999997"/>
  </r>
  <r>
    <n v="5014"/>
    <s v="US-2014-160465"/>
    <x v="3"/>
    <x v="246"/>
    <d v="2014-07-27T00:00:00"/>
    <s v="Standard Class"/>
    <s v="SW-20350"/>
    <s v="Sean Wendt"/>
    <s v="Home Office"/>
    <s v="United States"/>
    <s v="Cleveland"/>
    <s v="Ohio"/>
    <n v="44105"/>
    <s v="East"/>
    <s v="OFF-ST-10000136"/>
    <s v="Office Supplies"/>
    <s v="Storage"/>
    <s v="Letter Size File"/>
    <n v="222.32000000000005"/>
    <n v="7"/>
    <n v="0.2"/>
    <n v="25.010999999999967"/>
  </r>
  <r>
    <n v="5015"/>
    <s v="US-2014-160465"/>
    <x v="3"/>
    <x v="246"/>
    <d v="2014-07-27T00:00:00"/>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1-153850"/>
    <x v="2"/>
    <x v="156"/>
    <d v="2011-11-29T00:00:00"/>
    <s v="Standard Class"/>
    <s v="TH-21100"/>
    <s v="Thea Hendricks"/>
    <s v="Consumer"/>
    <s v="United States"/>
    <s v="Toledo"/>
    <s v="Ohio"/>
    <n v="43615"/>
    <s v="East"/>
    <s v="FUR-FU-10002960"/>
    <s v="Furniture"/>
    <s v="Furnishings"/>
    <s v="Eldon 200 Class Desk Accessories, Burgundy"/>
    <n v="35.168000000000006"/>
    <n v="7"/>
    <n v="0.2"/>
    <n v="9.6712000000000025"/>
  </r>
  <r>
    <n v="5017"/>
    <s v="CA-2011-153850"/>
    <x v="2"/>
    <x v="156"/>
    <d v="2011-11-29T00:00:00"/>
    <s v="Standard Class"/>
    <s v="TH-21100"/>
    <s v="Thea Hendricks"/>
    <s v="Consumer"/>
    <s v="United States"/>
    <s v="Toledo"/>
    <s v="Ohio"/>
    <n v="43615"/>
    <s v="East"/>
    <s v="TEC-PH-10002584"/>
    <s v="Technology"/>
    <s v="Phones"/>
    <s v="Samsung Galaxy S4"/>
    <n v="1502.376"/>
    <n v="4"/>
    <n v="0.4"/>
    <n v="-250.39600000000019"/>
  </r>
  <r>
    <n v="5018"/>
    <s v="CA-2011-127558"/>
    <x v="2"/>
    <x v="647"/>
    <d v="2011-11-18T00:00:00"/>
    <s v="First Class"/>
    <s v="SS-20410"/>
    <s v="Shahid Shariari"/>
    <s v="Consumer"/>
    <s v="United States"/>
    <s v="Los Angeles"/>
    <s v="California"/>
    <n v="90008"/>
    <s v="West"/>
    <s v="FUR-FU-10002505"/>
    <s v="Furniture"/>
    <s v="Furnishings"/>
    <s v="Eldon 100 Class Desk Accessories"/>
    <n v="10.11"/>
    <n v="3"/>
    <n v="0"/>
    <n v="3.2351999999999994"/>
  </r>
  <r>
    <n v="5019"/>
    <s v="CA-2011-127558"/>
    <x v="2"/>
    <x v="647"/>
    <d v="2011-11-18T00:00:00"/>
    <s v="First Class"/>
    <s v="SS-20410"/>
    <s v="Shahid Shariari"/>
    <s v="Consumer"/>
    <s v="United States"/>
    <s v="Los Angeles"/>
    <s v="California"/>
    <n v="90008"/>
    <s v="West"/>
    <s v="TEC-AC-10003832"/>
    <s v="Technology"/>
    <s v="Accessories"/>
    <s v="Logitech P710e Mobile Speakerphone"/>
    <n v="772.47"/>
    <n v="3"/>
    <n v="0"/>
    <n v="146.76929999999993"/>
  </r>
  <r>
    <n v="5020"/>
    <s v="CA-2011-127558"/>
    <x v="2"/>
    <x v="647"/>
    <d v="2011-11-18T00:00:00"/>
    <s v="First Class"/>
    <s v="SS-20410"/>
    <s v="Shahid Shariari"/>
    <s v="Consumer"/>
    <s v="United States"/>
    <s v="Los Angeles"/>
    <s v="California"/>
    <n v="90008"/>
    <s v="West"/>
    <s v="OFF-SU-10002537"/>
    <s v="Office Supplies"/>
    <s v="Supplies"/>
    <s v="Acme Box Cutter Scissors"/>
    <n v="20.46"/>
    <n v="2"/>
    <n v="0"/>
    <n v="5.3196000000000012"/>
  </r>
  <r>
    <n v="5021"/>
    <s v="CA-2014-136511"/>
    <x v="3"/>
    <x v="721"/>
    <d v="2014-03-26T00:00:00"/>
    <s v="Second Class"/>
    <s v="MZ-17515"/>
    <s v="Mary Zewe"/>
    <s v="Corporate"/>
    <s v="United States"/>
    <s v="New York City"/>
    <s v="New York"/>
    <n v="10011"/>
    <s v="East"/>
    <s v="OFF-SU-10003505"/>
    <s v="Office Supplies"/>
    <s v="Supplies"/>
    <s v="Premier Electric Letter Opener"/>
    <n v="347.58"/>
    <n v="3"/>
    <n v="0"/>
    <n v="17.378999999999976"/>
  </r>
  <r>
    <n v="5022"/>
    <s v="CA-2013-133795"/>
    <x v="0"/>
    <x v="122"/>
    <d v="2013-12-25T00:00:00"/>
    <s v="Standard Class"/>
    <s v="JE-15475"/>
    <s v="Jeremy Ellison"/>
    <s v="Consumer"/>
    <s v="United States"/>
    <s v="San Diego"/>
    <s v="California"/>
    <n v="92037"/>
    <s v="West"/>
    <s v="TEC-AC-10001465"/>
    <s v="Technology"/>
    <s v="Accessories"/>
    <s v="SanDisk Cruzer 64 GB USB Flash Drive"/>
    <n v="72.64"/>
    <n v="2"/>
    <n v="0"/>
    <n v="21.791999999999994"/>
  </r>
  <r>
    <n v="5023"/>
    <s v="CA-2013-133795"/>
    <x v="0"/>
    <x v="122"/>
    <d v="2013-12-25T00:00:00"/>
    <s v="Standard Class"/>
    <s v="JE-15475"/>
    <s v="Jeremy Ellison"/>
    <s v="Consumer"/>
    <s v="United States"/>
    <s v="San Diego"/>
    <s v="California"/>
    <n v="92037"/>
    <s v="West"/>
    <s v="TEC-AC-10003832"/>
    <s v="Technology"/>
    <s v="Accessories"/>
    <s v="Logitech P710e Mobile Speakerphone"/>
    <n v="772.47"/>
    <n v="3"/>
    <n v="0"/>
    <n v="146.76929999999993"/>
  </r>
  <r>
    <n v="5024"/>
    <s v="CA-2013-133795"/>
    <x v="0"/>
    <x v="122"/>
    <d v="2013-12-25T00:00:00"/>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4-130953"/>
    <x v="3"/>
    <x v="570"/>
    <d v="2014-08-04T00:00:00"/>
    <s v="Standard Class"/>
    <s v="RF-19735"/>
    <s v="Roland Fjeld"/>
    <s v="Consumer"/>
    <s v="United States"/>
    <s v="Oklahoma City"/>
    <s v="Oklahoma"/>
    <n v="73120"/>
    <s v="Central"/>
    <s v="OFF-BI-10004828"/>
    <s v="Office Supplies"/>
    <s v="Binders"/>
    <s v="GBC Poly Designer Binding Covers"/>
    <n v="33.479999999999997"/>
    <n v="2"/>
    <n v="0"/>
    <n v="16.405199999999997"/>
  </r>
  <r>
    <n v="5026"/>
    <s v="US-2014-130953"/>
    <x v="3"/>
    <x v="570"/>
    <d v="2014-08-04T00:00:00"/>
    <s v="Standard Class"/>
    <s v="RF-19735"/>
    <s v="Roland Fjeld"/>
    <s v="Consumer"/>
    <s v="United States"/>
    <s v="Oklahoma City"/>
    <s v="Oklahoma"/>
    <n v="73120"/>
    <s v="Central"/>
    <s v="TEC-PH-10003012"/>
    <s v="Technology"/>
    <s v="Phones"/>
    <s v="Nortel Meridian M3904 Professional Digital phone"/>
    <n v="461.97"/>
    <n v="3"/>
    <n v="0"/>
    <n v="133.97129999999996"/>
  </r>
  <r>
    <n v="5027"/>
    <s v="US-2014-130953"/>
    <x v="3"/>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4-130953"/>
    <x v="3"/>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1-151792"/>
    <x v="2"/>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4-139304"/>
    <x v="3"/>
    <x v="926"/>
    <d v="2014-02-03T00:00:00"/>
    <s v="Standard Class"/>
    <s v="VG-21790"/>
    <s v="Vivek Gonzalez"/>
    <s v="Consumer"/>
    <s v="United States"/>
    <s v="San Francisco"/>
    <s v="California"/>
    <n v="94109"/>
    <s v="West"/>
    <s v="OFF-AR-10001216"/>
    <s v="Office Supplies"/>
    <s v="Art"/>
    <s v="Newell 339"/>
    <n v="8.34"/>
    <n v="3"/>
    <n v="0"/>
    <n v="2.1683999999999997"/>
  </r>
  <r>
    <n v="5031"/>
    <s v="CA-2014-139304"/>
    <x v="3"/>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4-139304"/>
    <x v="3"/>
    <x v="926"/>
    <d v="2014-02-03T00:00:00"/>
    <s v="Standard Class"/>
    <s v="VG-21790"/>
    <s v="Vivek Gonzalez"/>
    <s v="Consumer"/>
    <s v="United States"/>
    <s v="San Francisco"/>
    <s v="California"/>
    <n v="94109"/>
    <s v="West"/>
    <s v="OFF-BI-10002498"/>
    <s v="Office Supplies"/>
    <s v="Binders"/>
    <s v="Clear Mylar Reinforcing Strips"/>
    <n v="119.61600000000001"/>
    <n v="8"/>
    <n v="0.2"/>
    <n v="40.370399999999997"/>
  </r>
  <r>
    <n v="5033"/>
    <s v="CA-2013-155166"/>
    <x v="0"/>
    <x v="482"/>
    <d v="2014-01-03T00:00:00"/>
    <s v="Standard Class"/>
    <s v="BB-11545"/>
    <s v="Brenda Bowman"/>
    <s v="Corporate"/>
    <s v="United States"/>
    <s v="Vineland"/>
    <s v="New Jersey"/>
    <n v="8360"/>
    <s v="East"/>
    <s v="FUR-CH-10003968"/>
    <s v="Furniture"/>
    <s v="Chairs"/>
    <s v="Novimex Turbo Task Chair"/>
    <n v="212.94"/>
    <n v="3"/>
    <n v="0"/>
    <n v="25.552800000000005"/>
  </r>
  <r>
    <n v="5034"/>
    <s v="CA-2013-155166"/>
    <x v="0"/>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2-103954"/>
    <x v="1"/>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1-169803"/>
    <x v="2"/>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1-169803"/>
    <x v="2"/>
    <x v="322"/>
    <d v="2011-04-12T00:00:00"/>
    <s v="Standard Class"/>
    <s v="SC-20260"/>
    <s v="Scott Cohen"/>
    <s v="Corporate"/>
    <s v="United States"/>
    <s v="Seattle"/>
    <s v="Washington"/>
    <n v="98115"/>
    <s v="West"/>
    <s v="TEC-AC-10003441"/>
    <s v="Technology"/>
    <s v="Accessories"/>
    <s v="Kingston Digital DataTraveler 32GB USB 2.0"/>
    <n v="33.9"/>
    <n v="2"/>
    <n v="0"/>
    <n v="2.0339999999999989"/>
  </r>
  <r>
    <n v="5038"/>
    <s v="CA-2014-141719"/>
    <x v="3"/>
    <x v="701"/>
    <d v="2014-11-22T00:00:00"/>
    <s v="Second Class"/>
    <s v="EG-13900"/>
    <s v="Emily Grady"/>
    <s v="Consumer"/>
    <s v="United States"/>
    <s v="Naperville"/>
    <s v="Illinois"/>
    <n v="60540"/>
    <s v="Central"/>
    <s v="TEC-AC-10003610"/>
    <s v="Technology"/>
    <s v="Accessories"/>
    <s v="Logitech Illuminated - Keyboard"/>
    <n v="239.96000000000004"/>
    <n v="5"/>
    <n v="0.2"/>
    <n v="83.98599999999999"/>
  </r>
  <r>
    <n v="5039"/>
    <s v="CA-2012-136469"/>
    <x v="1"/>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2-136469"/>
    <x v="1"/>
    <x v="655"/>
    <d v="2012-07-12T00:00:00"/>
    <s v="First Class"/>
    <s v="TS-21370"/>
    <s v="Todd Sumrall"/>
    <s v="Corporate"/>
    <s v="United States"/>
    <s v="Wilmington"/>
    <s v="Delaware"/>
    <n v="19805"/>
    <s v="East"/>
    <s v="TEC-PH-10001817"/>
    <s v="Technology"/>
    <s v="Phones"/>
    <s v="Wilson Electronics DB Pro Signal Booster"/>
    <n v="716"/>
    <n v="2"/>
    <n v="0"/>
    <n v="193.32000000000005"/>
  </r>
  <r>
    <n v="5041"/>
    <s v="CA-2012-136469"/>
    <x v="1"/>
    <x v="655"/>
    <d v="2012-07-12T00:00:00"/>
    <s v="First Class"/>
    <s v="TS-21370"/>
    <s v="Todd Sumrall"/>
    <s v="Corporate"/>
    <s v="United States"/>
    <s v="Wilmington"/>
    <s v="Delaware"/>
    <n v="19805"/>
    <s v="East"/>
    <s v="OFF-BI-10004492"/>
    <s v="Office Supplies"/>
    <s v="Binders"/>
    <s v="Tuf-Vin Binders"/>
    <n v="221.06"/>
    <n v="7"/>
    <n v="0"/>
    <n v="103.89819999999997"/>
  </r>
  <r>
    <n v="5042"/>
    <s v="CA-2013-158694"/>
    <x v="0"/>
    <x v="338"/>
    <d v="2013-11-14T00:00:00"/>
    <s v="Second Class"/>
    <s v="AI-10855"/>
    <s v="Arianne Irving"/>
    <s v="Consumer"/>
    <s v="United States"/>
    <s v="Los Angeles"/>
    <s v="California"/>
    <n v="90036"/>
    <s v="West"/>
    <s v="OFF-PA-10002421"/>
    <s v="Office Supplies"/>
    <s v="Paper"/>
    <s v="Embossed Ink Jet Note Cards"/>
    <n v="67.710000000000008"/>
    <n v="3"/>
    <n v="0"/>
    <n v="32.500799999999998"/>
  </r>
  <r>
    <n v="5043"/>
    <s v="CA-2013-158694"/>
    <x v="0"/>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85"/>
  </r>
  <r>
    <n v="5044"/>
    <s v="CA-2013-158694"/>
    <x v="0"/>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3-158694"/>
    <x v="0"/>
    <x v="338"/>
    <d v="2013-11-14T00:00:00"/>
    <s v="Second Class"/>
    <s v="AI-10855"/>
    <s v="Arianne Irving"/>
    <s v="Consumer"/>
    <s v="United States"/>
    <s v="Los Angeles"/>
    <s v="California"/>
    <n v="90036"/>
    <s v="West"/>
    <s v="OFF-PA-10001363"/>
    <s v="Office Supplies"/>
    <s v="Paper"/>
    <s v="Xerox 1933"/>
    <n v="61.4"/>
    <n v="5"/>
    <n v="0"/>
    <n v="28.857999999999997"/>
  </r>
  <r>
    <n v="5046"/>
    <s v="CA-2013-158694"/>
    <x v="0"/>
    <x v="338"/>
    <d v="2013-11-14T00:00:00"/>
    <s v="Second Class"/>
    <s v="AI-10855"/>
    <s v="Arianne Irving"/>
    <s v="Consumer"/>
    <s v="United States"/>
    <s v="Los Angeles"/>
    <s v="California"/>
    <n v="90036"/>
    <s v="West"/>
    <s v="OFF-ST-10001496"/>
    <s v="Office Supplies"/>
    <s v="Storage"/>
    <s v="Standard Rollaway File with Lock"/>
    <n v="720.76"/>
    <n v="4"/>
    <n v="0"/>
    <n v="187.39760000000001"/>
  </r>
  <r>
    <n v="5047"/>
    <s v="CA-2013-158694"/>
    <x v="0"/>
    <x v="338"/>
    <d v="2013-11-14T00:00:00"/>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3-158694"/>
    <x v="0"/>
    <x v="338"/>
    <d v="2013-11-14T00:00:00"/>
    <s v="Second Class"/>
    <s v="AI-10855"/>
    <s v="Arianne Irving"/>
    <s v="Consumer"/>
    <s v="United States"/>
    <s v="Los Angeles"/>
    <s v="California"/>
    <n v="90036"/>
    <s v="West"/>
    <s v="OFF-AR-10001227"/>
    <s v="Office Supplies"/>
    <s v="Art"/>
    <s v="Newell 338"/>
    <n v="14.7"/>
    <n v="5"/>
    <n v="0"/>
    <n v="3.9690000000000003"/>
  </r>
  <r>
    <n v="5049"/>
    <s v="US-2011-104759"/>
    <x v="2"/>
    <x v="691"/>
    <d v="2011-04-04T00:00:00"/>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1-104759"/>
    <x v="2"/>
    <x v="691"/>
    <d v="2011-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2-150511"/>
    <x v="1"/>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2-134922"/>
    <x v="1"/>
    <x v="209"/>
    <d v="2012-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4-120607"/>
    <x v="3"/>
    <x v="240"/>
    <d v="2014-05-20T00:00:00"/>
    <s v="Same Day"/>
    <s v="JC-15775"/>
    <s v="John Castell"/>
    <s v="Consumer"/>
    <s v="United States"/>
    <s v="Atlanta"/>
    <s v="Georgia"/>
    <n v="30318"/>
    <s v="South"/>
    <s v="OFF-PA-10003129"/>
    <s v="Office Supplies"/>
    <s v="Paper"/>
    <s v="Tops White Computer Printout Paper"/>
    <n v="195.64"/>
    <n v="4"/>
    <n v="0"/>
    <n v="91.950799999999987"/>
  </r>
  <r>
    <n v="5054"/>
    <s v="CA-2012-141243"/>
    <x v="1"/>
    <x v="928"/>
    <d v="2012-01-08T00:00:00"/>
    <s v="Second Class"/>
    <s v="AH-10465"/>
    <s v="Amy Hunt"/>
    <s v="Consumer"/>
    <s v="United States"/>
    <s v="Dallas"/>
    <s v="Texas"/>
    <n v="75217"/>
    <s v="Central"/>
    <s v="TEC-AC-10003198"/>
    <s v="Technology"/>
    <s v="Accessories"/>
    <s v="Enermax Acrylux Wireless Keyboard"/>
    <n v="398.40000000000003"/>
    <n v="5"/>
    <n v="0.2"/>
    <n v="84.659999999999982"/>
  </r>
  <r>
    <n v="5055"/>
    <s v="CA-2012-141243"/>
    <x v="1"/>
    <x v="928"/>
    <d v="2012-01-08T00:00:00"/>
    <s v="Second Class"/>
    <s v="AH-10465"/>
    <s v="Amy Hunt"/>
    <s v="Consumer"/>
    <s v="United States"/>
    <s v="Dallas"/>
    <s v="Texas"/>
    <n v="75217"/>
    <s v="Central"/>
    <s v="OFF-AR-10001246"/>
    <s v="Office Supplies"/>
    <s v="Art"/>
    <s v="Newell 317"/>
    <n v="7.0559999999999992"/>
    <n v="3"/>
    <n v="0.2"/>
    <n v="0.79379999999999962"/>
  </r>
  <r>
    <n v="5056"/>
    <s v="CA-2012-141243"/>
    <x v="1"/>
    <x v="928"/>
    <d v="2012-01-08T00:00:00"/>
    <s v="Second Class"/>
    <s v="AH-10465"/>
    <s v="Amy Hunt"/>
    <s v="Consumer"/>
    <s v="United States"/>
    <s v="Dallas"/>
    <s v="Texas"/>
    <n v="75217"/>
    <s v="Central"/>
    <s v="FUR-BO-10003272"/>
    <s v="Furniture"/>
    <s v="Bookcases"/>
    <s v="O'Sullivan Living Dimensions 5-Shelf Bookcases"/>
    <n v="1352.3975999999998"/>
    <n v="9"/>
    <n v="0.32"/>
    <n v="-437.5404000000002"/>
  </r>
  <r>
    <n v="5057"/>
    <s v="CA-2012-162166"/>
    <x v="1"/>
    <x v="1014"/>
    <d v="2012-09-11T00:00:00"/>
    <s v="First Class"/>
    <s v="NM-18520"/>
    <s v="Neoma Murray"/>
    <s v="Consumer"/>
    <s v="United States"/>
    <s v="Moreno Valley"/>
    <s v="California"/>
    <n v="92553"/>
    <s v="West"/>
    <s v="OFF-PA-10002606"/>
    <s v="Office Supplies"/>
    <s v="Paper"/>
    <s v="Xerox 1928"/>
    <n v="26.400000000000002"/>
    <n v="5"/>
    <n v="0"/>
    <n v="11.879999999999999"/>
  </r>
  <r>
    <n v="5058"/>
    <s v="CA-2012-162166"/>
    <x v="1"/>
    <x v="1014"/>
    <d v="2012-09-11T00:00:00"/>
    <s v="First Class"/>
    <s v="NM-18520"/>
    <s v="Neoma Murray"/>
    <s v="Consumer"/>
    <s v="United States"/>
    <s v="Moreno Valley"/>
    <s v="California"/>
    <n v="92553"/>
    <s v="West"/>
    <s v="OFF-ST-10002486"/>
    <s v="Office Supplies"/>
    <s v="Storage"/>
    <s v="Eldon Shelf Savers Cubes and Bins"/>
    <n v="41.88"/>
    <n v="6"/>
    <n v="0"/>
    <n v="0.83759999999999835"/>
  </r>
  <r>
    <n v="5059"/>
    <s v="CA-2013-120796"/>
    <x v="0"/>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3-109722"/>
    <x v="0"/>
    <x v="5"/>
    <d v="2013-12-08T00:00:00"/>
    <s v="Second Class"/>
    <s v="TP-21130"/>
    <s v="Theone Pippenger"/>
    <s v="Consumer"/>
    <s v="United States"/>
    <s v="Georgetown"/>
    <s v="Kentucky"/>
    <n v="40324"/>
    <s v="South"/>
    <s v="TEC-PH-10000560"/>
    <s v="Technology"/>
    <s v="Phones"/>
    <s v="Samsung Galaxy S III - 16GB - pebble blue (T-Mobile)"/>
    <n v="699.98"/>
    <n v="2"/>
    <n v="0"/>
    <n v="195.99440000000004"/>
  </r>
  <r>
    <n v="5061"/>
    <s v="CA-2013-109722"/>
    <x v="0"/>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2-136798"/>
    <x v="1"/>
    <x v="412"/>
    <d v="2012-05-12T00:00:00"/>
    <s v="Standard Class"/>
    <s v="DL-12925"/>
    <s v="Daniel Lacy"/>
    <s v="Consumer"/>
    <s v="United States"/>
    <s v="Minneapolis"/>
    <s v="Minnesota"/>
    <n v="55407"/>
    <s v="Central"/>
    <s v="OFF-BI-10003684"/>
    <s v="Office Supplies"/>
    <s v="Binders"/>
    <s v="Wilson Jones Legal Size Ring Binders"/>
    <n v="43.98"/>
    <n v="2"/>
    <n v="0"/>
    <n v="21.99"/>
  </r>
  <r>
    <n v="5063"/>
    <s v="CA-2012-136798"/>
    <x v="1"/>
    <x v="412"/>
    <d v="2012-05-12T00:00:00"/>
    <s v="Standard Class"/>
    <s v="DL-12925"/>
    <s v="Daniel Lacy"/>
    <s v="Consumer"/>
    <s v="United States"/>
    <s v="Minneapolis"/>
    <s v="Minnesota"/>
    <n v="55407"/>
    <s v="Central"/>
    <s v="TEC-PH-10000441"/>
    <s v="Technology"/>
    <s v="Phones"/>
    <s v="VTech DS6151"/>
    <n v="377.96999999999997"/>
    <n v="3"/>
    <n v="0"/>
    <n v="105.83160000000002"/>
  </r>
  <r>
    <n v="5064"/>
    <s v="CA-2012-136798"/>
    <x v="1"/>
    <x v="412"/>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4-122196"/>
    <x v="3"/>
    <x v="585"/>
    <d v="2014-09-25T00:00:00"/>
    <s v="First Class"/>
    <s v="CA-12265"/>
    <s v="Christina Anderson"/>
    <s v="Consumer"/>
    <s v="United States"/>
    <s v="Wilmington"/>
    <s v="Delaware"/>
    <n v="19805"/>
    <s v="East"/>
    <s v="TEC-PH-10004977"/>
    <s v="Technology"/>
    <s v="Phones"/>
    <s v="GE 30524EE4"/>
    <n v="391.98"/>
    <n v="2"/>
    <n v="0"/>
    <n v="113.67419999999998"/>
  </r>
  <r>
    <n v="5066"/>
    <s v="CA-2014-142090"/>
    <x v="3"/>
    <x v="329"/>
    <d v="2014-12-08T00:00:00"/>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4-142090"/>
    <x v="3"/>
    <x v="329"/>
    <d v="2014-12-08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4-160934"/>
    <x v="3"/>
    <x v="787"/>
    <d v="2014-01-20T00:00:00"/>
    <s v="Standard Class"/>
    <s v="TT-21460"/>
    <s v="Tonja Turnell"/>
    <s v="Home Office"/>
    <s v="United States"/>
    <s v="Los Angeles"/>
    <s v="California"/>
    <n v="90008"/>
    <s v="West"/>
    <s v="OFF-AR-10003504"/>
    <s v="Office Supplies"/>
    <s v="Art"/>
    <s v="Newell 347"/>
    <n v="21.400000000000002"/>
    <n v="5"/>
    <n v="0"/>
    <n v="6.2059999999999977"/>
  </r>
  <r>
    <n v="5069"/>
    <s v="CA-2011-124478"/>
    <x v="2"/>
    <x v="233"/>
    <d v="2011-08-12T00:00:00"/>
    <s v="Standard Class"/>
    <s v="MA-17560"/>
    <s v="Matt Abelman"/>
    <s v="Home Office"/>
    <s v="United States"/>
    <s v="Trenton"/>
    <s v="Michigan"/>
    <n v="48183"/>
    <s v="Central"/>
    <s v="TEC-CO-10001571"/>
    <s v="Technology"/>
    <s v="Copiers"/>
    <s v="Sharp 1540cs Digital Laser Copier"/>
    <n v="549.99"/>
    <n v="1"/>
    <n v="0"/>
    <n v="274.995"/>
  </r>
  <r>
    <n v="5070"/>
    <s v="CA-2011-124478"/>
    <x v="2"/>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1-124478"/>
    <x v="2"/>
    <x v="233"/>
    <d v="2011-08-12T00:00:00"/>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1-124478"/>
    <x v="2"/>
    <x v="233"/>
    <d v="2011-08-12T00:00:00"/>
    <s v="Standard Class"/>
    <s v="MA-17560"/>
    <s v="Matt Abelman"/>
    <s v="Home Office"/>
    <s v="United States"/>
    <s v="Trenton"/>
    <s v="Michigan"/>
    <n v="48183"/>
    <s v="Central"/>
    <s v="FUR-FU-10002088"/>
    <s v="Furniture"/>
    <s v="Furnishings"/>
    <s v="Nu-Dell Float Frame 11 x 14 1/2"/>
    <n v="53.88"/>
    <n v="6"/>
    <n v="0"/>
    <n v="22.629600000000003"/>
  </r>
  <r>
    <n v="5073"/>
    <s v="CA-2011-124478"/>
    <x v="2"/>
    <x v="233"/>
    <d v="2011-08-12T00:00:00"/>
    <s v="Standard Class"/>
    <s v="MA-17560"/>
    <s v="Matt Abelman"/>
    <s v="Home Office"/>
    <s v="United States"/>
    <s v="Trenton"/>
    <s v="Michigan"/>
    <n v="48183"/>
    <s v="Central"/>
    <s v="TEC-PH-10001128"/>
    <s v="Technology"/>
    <s v="Phones"/>
    <s v="Motorola Droid Maxx"/>
    <n v="299.98"/>
    <n v="2"/>
    <n v="0"/>
    <n v="83.994400000000013"/>
  </r>
  <r>
    <n v="5074"/>
    <s v="CA-2012-145485"/>
    <x v="1"/>
    <x v="599"/>
    <d v="2012-11-05T00:00:00"/>
    <s v="Same Day"/>
    <s v="JM-16195"/>
    <s v="Justin MacKendrick"/>
    <s v="Consumer"/>
    <s v="United States"/>
    <s v="San Francisco"/>
    <s v="California"/>
    <n v="94109"/>
    <s v="West"/>
    <s v="OFF-ST-10000649"/>
    <s v="Office Supplies"/>
    <s v="Storage"/>
    <s v="Hanging Personal Folder File"/>
    <n v="62.8"/>
    <n v="4"/>
    <n v="0"/>
    <n v="15.700000000000003"/>
  </r>
  <r>
    <n v="5075"/>
    <s v="CA-2014-151071"/>
    <x v="3"/>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1-134572"/>
    <x v="2"/>
    <x v="1017"/>
    <d v="2011-04-22T00:00:00"/>
    <s v="Second Class"/>
    <s v="SV-20365"/>
    <s v="Seth Vernon"/>
    <s v="Consumer"/>
    <s v="United States"/>
    <s v="Houston"/>
    <s v="Texas"/>
    <n v="77070"/>
    <s v="Central"/>
    <s v="FUR-TA-10001705"/>
    <s v="Furniture"/>
    <s v="Tables"/>
    <s v="Bush Advantage Collection Round Conference Table"/>
    <n v="744.09999999999991"/>
    <n v="5"/>
    <n v="0.3"/>
    <n v="-95.670000000000044"/>
  </r>
  <r>
    <n v="5077"/>
    <s v="CA-2011-134572"/>
    <x v="2"/>
    <x v="1017"/>
    <d v="2011-04-22T00:00:00"/>
    <s v="Second Class"/>
    <s v="SV-20365"/>
    <s v="Seth Vernon"/>
    <s v="Consumer"/>
    <s v="United States"/>
    <s v="Houston"/>
    <s v="Texas"/>
    <n v="77070"/>
    <s v="Central"/>
    <s v="OFF-ST-10004634"/>
    <s v="Office Supplies"/>
    <s v="Storage"/>
    <s v="Personal Folder Holder, Ebony"/>
    <n v="44.840000000000011"/>
    <n v="5"/>
    <n v="0.2"/>
    <n v="5.6049999999999951"/>
  </r>
  <r>
    <n v="5078"/>
    <s v="CA-2011-134572"/>
    <x v="2"/>
    <x v="1017"/>
    <d v="2011-04-22T00:00:00"/>
    <s v="Second Class"/>
    <s v="SV-20365"/>
    <s v="Seth Vernon"/>
    <s v="Consumer"/>
    <s v="United States"/>
    <s v="Houston"/>
    <s v="Texas"/>
    <n v="77070"/>
    <s v="Central"/>
    <s v="FUR-TA-10004442"/>
    <s v="Furniture"/>
    <s v="Tables"/>
    <s v="Riverside Furniture Stanwyck Manor Table Series"/>
    <n v="401.59000000000003"/>
    <n v="2"/>
    <n v="0.3"/>
    <n v="-131.95100000000002"/>
  </r>
  <r>
    <n v="5079"/>
    <s v="CA-2014-143217"/>
    <x v="3"/>
    <x v="343"/>
    <d v="2014-11-18T00:00:00"/>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4-133312"/>
    <x v="3"/>
    <x v="920"/>
    <d v="2014-11-30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4-133312"/>
    <x v="3"/>
    <x v="920"/>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82"/>
    <s v="US-2012-137533"/>
    <x v="1"/>
    <x v="217"/>
    <d v="2012-12-18T00:00:00"/>
    <s v="Same Day"/>
    <s v="JK-15640"/>
    <s v="Jim Kriz"/>
    <s v="Home Office"/>
    <s v="United States"/>
    <s v="Cleveland"/>
    <s v="Ohio"/>
    <n v="44105"/>
    <s v="East"/>
    <s v="OFF-PA-10003441"/>
    <s v="Office Supplies"/>
    <s v="Paper"/>
    <s v="Xerox 226"/>
    <n v="20.736000000000004"/>
    <n v="4"/>
    <n v="0.2"/>
    <n v="7.2576000000000001"/>
  </r>
  <r>
    <n v="5083"/>
    <s v="CA-2013-155138"/>
    <x v="0"/>
    <x v="162"/>
    <d v="2013-09-13T00:00:00"/>
    <s v="Standard Class"/>
    <s v="JM-15580"/>
    <s v="Jill Matthias"/>
    <s v="Consumer"/>
    <s v="United States"/>
    <s v="Monroe"/>
    <s v="North Carolina"/>
    <n v="28110"/>
    <s v="South"/>
    <s v="TEC-AC-10004209"/>
    <s v="Technology"/>
    <s v="Accessories"/>
    <s v="Memorex Froggy Flash Drive 4 GB"/>
    <n v="35.167999999999999"/>
    <n v="4"/>
    <n v="0.2"/>
    <n v="8.3524000000000012"/>
  </r>
  <r>
    <n v="5084"/>
    <s v="CA-2013-155138"/>
    <x v="0"/>
    <x v="162"/>
    <d v="2013-09-13T00:00:00"/>
    <s v="Standard Class"/>
    <s v="JM-15580"/>
    <s v="Jill Matthias"/>
    <s v="Consumer"/>
    <s v="United States"/>
    <s v="Monroe"/>
    <s v="North Carolina"/>
    <n v="28110"/>
    <s v="South"/>
    <s v="OFF-PA-10000501"/>
    <s v="Office Supplies"/>
    <s v="Paper"/>
    <s v="Petty Cash Envelope"/>
    <n v="64.704000000000008"/>
    <n v="3"/>
    <n v="0.2"/>
    <n v="23.455199999999998"/>
  </r>
  <r>
    <n v="5085"/>
    <s v="CA-2013-108350"/>
    <x v="0"/>
    <x v="112"/>
    <d v="2013-06-10T00:00:00"/>
    <s v="Second Class"/>
    <s v="SC-20230"/>
    <s v="Scot Coram"/>
    <s v="Corporate"/>
    <s v="United States"/>
    <s v="Lowell"/>
    <s v="Massachusetts"/>
    <n v="1852"/>
    <s v="East"/>
    <s v="OFF-PA-10003656"/>
    <s v="Office Supplies"/>
    <s v="Paper"/>
    <s v="Xerox 1935"/>
    <n v="105.52"/>
    <n v="4"/>
    <n v="0"/>
    <n v="48.539199999999994"/>
  </r>
  <r>
    <n v="5086"/>
    <s v="CA-2012-144302"/>
    <x v="1"/>
    <x v="974"/>
    <d v="2012-06-23T00:00:00"/>
    <s v="Standard Class"/>
    <s v="ME-17320"/>
    <s v="Maria Etezadi"/>
    <s v="Home Office"/>
    <s v="United States"/>
    <s v="Dallas"/>
    <s v="Texas"/>
    <n v="75081"/>
    <s v="Central"/>
    <s v="OFF-BI-10001107"/>
    <s v="Office Supplies"/>
    <s v="Binders"/>
    <s v="GBC White Gloss Covers, Plain Front"/>
    <n v="5.7919999999999989"/>
    <n v="2"/>
    <n v="0.8"/>
    <n v="-9.5568000000000026"/>
  </r>
  <r>
    <n v="5087"/>
    <s v="CA-2012-109001"/>
    <x v="1"/>
    <x v="616"/>
    <d v="2012-03-09T00:00:00"/>
    <s v="Standard Class"/>
    <s v="KN-16390"/>
    <s v="Katherine Nockton"/>
    <s v="Corporate"/>
    <s v="United States"/>
    <s v="Philadelphia"/>
    <s v="Pennsylvania"/>
    <n v="19120"/>
    <s v="East"/>
    <s v="TEC-PH-10000562"/>
    <s v="Technology"/>
    <s v="Phones"/>
    <s v="Samsung Convoy 3"/>
    <n v="466.15799999999996"/>
    <n v="7"/>
    <n v="0.4"/>
    <n v="-93.231599999999958"/>
  </r>
  <r>
    <n v="5088"/>
    <s v="CA-2012-109001"/>
    <x v="1"/>
    <x v="616"/>
    <d v="2012-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2-109001"/>
    <x v="1"/>
    <x v="616"/>
    <d v="2012-03-09T00:00:00"/>
    <s v="Standard Class"/>
    <s v="KN-16390"/>
    <s v="Katherine Nockton"/>
    <s v="Corporate"/>
    <s v="United States"/>
    <s v="Philadelphia"/>
    <s v="Pennsylvania"/>
    <n v="19120"/>
    <s v="East"/>
    <s v="OFF-BI-10003529"/>
    <s v="Office Supplies"/>
    <s v="Binders"/>
    <s v="Avery Round Ring Poly Binders"/>
    <n v="2.556"/>
    <n v="3"/>
    <n v="0.7"/>
    <n v="-1.7892000000000001"/>
  </r>
  <r>
    <n v="5090"/>
    <s v="CA-2014-132738"/>
    <x v="3"/>
    <x v="1018"/>
    <d v="2014-08-08T00:00:00"/>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4-132738"/>
    <x v="3"/>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4-156720"/>
    <x v="3"/>
    <x v="247"/>
    <d v="2015-01-04T00:00:00"/>
    <s v="Standard Class"/>
    <s v="JM-15580"/>
    <s v="Jill Matthias"/>
    <s v="Consumer"/>
    <s v="United States"/>
    <s v="Loveland"/>
    <s v="Colorado"/>
    <n v="80538"/>
    <s v="West"/>
    <s v="OFF-FA-10003472"/>
    <s v="Office Supplies"/>
    <s v="Fasteners"/>
    <s v="Bagged Rubber Bands"/>
    <n v="3.024"/>
    <n v="3"/>
    <n v="0.2"/>
    <n v="-0.6048"/>
  </r>
  <r>
    <n v="5093"/>
    <s v="CA-2012-119102"/>
    <x v="1"/>
    <x v="293"/>
    <d v="2012-05-27T00:00:00"/>
    <s v="Standard Class"/>
    <s v="KH-16690"/>
    <s v="Kristen Hastings"/>
    <s v="Corporate"/>
    <s v="United States"/>
    <s v="Woonsocket"/>
    <s v="Rhode Island"/>
    <n v="2895"/>
    <s v="East"/>
    <s v="OFF-ST-10004507"/>
    <s v="Office Supplies"/>
    <s v="Storage"/>
    <s v="Advantus Rolling Storage Box"/>
    <n v="51.449999999999996"/>
    <n v="3"/>
    <n v="0"/>
    <n v="13.891499999999999"/>
  </r>
  <r>
    <n v="5094"/>
    <s v="US-2011-140452"/>
    <x v="2"/>
    <x v="776"/>
    <d v="2011-12-10T00:00:00"/>
    <s v="Standard Class"/>
    <s v="BK-11260"/>
    <s v="Berenike Kampe"/>
    <s v="Consumer"/>
    <s v="United States"/>
    <s v="Chicago"/>
    <s v="Illinois"/>
    <n v="60610"/>
    <s v="Central"/>
    <s v="OFF-AP-10004036"/>
    <s v="Office Supplies"/>
    <s v="Appliances"/>
    <s v="Bionaire 99.97% HEPA Air Cleaner"/>
    <n v="14.015999999999996"/>
    <n v="4"/>
    <n v="0.8"/>
    <n v="-31.536000000000001"/>
  </r>
  <r>
    <n v="5095"/>
    <s v="US-2011-140452"/>
    <x v="2"/>
    <x v="776"/>
    <d v="2011-12-10T00:00:00"/>
    <s v="Standard Class"/>
    <s v="BK-11260"/>
    <s v="Berenike Kampe"/>
    <s v="Consumer"/>
    <s v="United States"/>
    <s v="Chicago"/>
    <s v="Illinois"/>
    <n v="60610"/>
    <s v="Central"/>
    <s v="FUR-TA-10004086"/>
    <s v="Furniture"/>
    <s v="Tables"/>
    <s v="KI Adjustable-Height Table"/>
    <n v="214.95000000000002"/>
    <n v="5"/>
    <n v="0.5"/>
    <n v="-120.37200000000003"/>
  </r>
  <r>
    <n v="5096"/>
    <s v="US-2011-140452"/>
    <x v="2"/>
    <x v="776"/>
    <d v="2011-12-10T00:00:00"/>
    <s v="Standard Class"/>
    <s v="BK-11260"/>
    <s v="Berenike Kampe"/>
    <s v="Consumer"/>
    <s v="United States"/>
    <s v="Chicago"/>
    <s v="Illinois"/>
    <n v="60610"/>
    <s v="Central"/>
    <s v="TEC-PH-10000307"/>
    <s v="Technology"/>
    <s v="Phones"/>
    <s v="Shocksock Galaxy S4 Armband"/>
    <n v="35.04"/>
    <n v="4"/>
    <n v="0.2"/>
    <n v="-7.0080000000000044"/>
  </r>
  <r>
    <n v="5097"/>
    <s v="US-2011-140452"/>
    <x v="2"/>
    <x v="776"/>
    <d v="2011-12-10T00:00:00"/>
    <s v="Standard Class"/>
    <s v="BK-11260"/>
    <s v="Berenike Kampe"/>
    <s v="Consumer"/>
    <s v="United States"/>
    <s v="Chicago"/>
    <s v="Illinois"/>
    <n v="60610"/>
    <s v="Central"/>
    <s v="FUR-FU-10002088"/>
    <s v="Furniture"/>
    <s v="Furnishings"/>
    <s v="Nu-Dell Float Frame 11 x 14 1/2"/>
    <n v="10.776000000000002"/>
    <n v="3"/>
    <n v="0.6"/>
    <n v="-4.8491999999999997"/>
  </r>
  <r>
    <n v="5098"/>
    <s v="US-2011-140452"/>
    <x v="2"/>
    <x v="776"/>
    <d v="2011-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1-140452"/>
    <x v="2"/>
    <x v="776"/>
    <d v="2011-12-10T00:00:00"/>
    <s v="Standard Class"/>
    <s v="BK-11260"/>
    <s v="Berenike Kampe"/>
    <s v="Consumer"/>
    <s v="United States"/>
    <s v="Chicago"/>
    <s v="Illinois"/>
    <n v="60610"/>
    <s v="Central"/>
    <s v="OFF-ST-10002485"/>
    <s v="Office Supplies"/>
    <s v="Storage"/>
    <s v="Rogers Deluxe File Chest"/>
    <n v="35.167999999999999"/>
    <n v="2"/>
    <n v="0.2"/>
    <n v="-8.3524000000000012"/>
  </r>
  <r>
    <n v="5100"/>
    <s v="CA-2012-141936"/>
    <x v="1"/>
    <x v="976"/>
    <d v="2012-08-12T00:00:00"/>
    <s v="Standard Class"/>
    <s v="PN-18775"/>
    <s v="Parhena Norris"/>
    <s v="Home Office"/>
    <s v="United States"/>
    <s v="Bakersfield"/>
    <s v="California"/>
    <n v="93309"/>
    <s v="West"/>
    <s v="OFF-BI-10002194"/>
    <s v="Office Supplies"/>
    <s v="Binders"/>
    <s v="Cardinal Hold-It CD Pocket"/>
    <n v="19.152000000000001"/>
    <n v="3"/>
    <n v="0.2"/>
    <n v="6.4638000000000009"/>
  </r>
  <r>
    <n v="5101"/>
    <s v="CA-2011-158442"/>
    <x v="2"/>
    <x v="461"/>
    <d v="2011-03-17T00:00:00"/>
    <s v="Same Day"/>
    <s v="AZ-10750"/>
    <s v="Annie Zypern"/>
    <s v="Consumer"/>
    <s v="United States"/>
    <s v="Dallas"/>
    <s v="Texas"/>
    <n v="75217"/>
    <s v="Central"/>
    <s v="OFF-AR-10003732"/>
    <s v="Office Supplies"/>
    <s v="Art"/>
    <s v="Newell 333"/>
    <n v="4.4479999999999995"/>
    <n v="2"/>
    <n v="0.2"/>
    <n v="0.3335999999999999"/>
  </r>
  <r>
    <n v="5102"/>
    <s v="CA-2011-158442"/>
    <x v="2"/>
    <x v="461"/>
    <d v="2011-03-17T00:00:00"/>
    <s v="Same Day"/>
    <s v="AZ-10750"/>
    <s v="Annie Zypern"/>
    <s v="Consumer"/>
    <s v="United States"/>
    <s v="Dallas"/>
    <s v="Texas"/>
    <n v="75217"/>
    <s v="Central"/>
    <s v="OFF-PA-10002195"/>
    <s v="Office Supplies"/>
    <s v="Paper"/>
    <s v="Xerox 1966"/>
    <n v="5.1840000000000011"/>
    <n v="1"/>
    <n v="0.2"/>
    <n v="1.8792"/>
  </r>
  <r>
    <n v="5103"/>
    <s v="CA-2011-158442"/>
    <x v="2"/>
    <x v="461"/>
    <d v="2011-03-17T00:00:00"/>
    <s v="Same Day"/>
    <s v="AZ-10750"/>
    <s v="Annie Zypern"/>
    <s v="Consumer"/>
    <s v="United States"/>
    <s v="Dallas"/>
    <s v="Texas"/>
    <n v="75217"/>
    <s v="Central"/>
    <s v="OFF-PA-10002365"/>
    <s v="Office Supplies"/>
    <s v="Paper"/>
    <s v="Xerox 1967"/>
    <n v="15.552000000000003"/>
    <n v="3"/>
    <n v="0.2"/>
    <n v="5.4432"/>
  </r>
  <r>
    <n v="5104"/>
    <s v="CA-2012-167374"/>
    <x v="1"/>
    <x v="514"/>
    <d v="2012-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2-167374"/>
    <x v="1"/>
    <x v="514"/>
    <d v="2012-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1-116568"/>
    <x v="2"/>
    <x v="637"/>
    <d v="2011-12-20T00:00:00"/>
    <s v="Standard Class"/>
    <s v="BM-11785"/>
    <s v="Bryan Mills"/>
    <s v="Consumer"/>
    <s v="United States"/>
    <s v="Deltona"/>
    <s v="Florida"/>
    <n v="32725"/>
    <s v="South"/>
    <s v="FUR-CH-10002439"/>
    <s v="Furniture"/>
    <s v="Chairs"/>
    <s v="Iceberg Nesting Folding Chair, 19w x 6d x 43h"/>
    <n v="186.304"/>
    <n v="4"/>
    <n v="0.2"/>
    <n v="13.972799999999999"/>
  </r>
  <r>
    <n v="5107"/>
    <s v="CA-2012-147102"/>
    <x v="1"/>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4-132213"/>
    <x v="3"/>
    <x v="1016"/>
    <d v="2014-04-27T00:00:00"/>
    <s v="First Class"/>
    <s v="PN-18775"/>
    <s v="Parhena Norris"/>
    <s v="Home Office"/>
    <s v="United States"/>
    <s v="Nashville"/>
    <s v="Tennessee"/>
    <n v="37211"/>
    <s v="South"/>
    <s v="OFF-AR-10004078"/>
    <s v="Office Supplies"/>
    <s v="Art"/>
    <s v="Newell 312"/>
    <n v="42.047999999999995"/>
    <n v="9"/>
    <n v="0.2"/>
    <n v="5.2559999999999985"/>
  </r>
  <r>
    <n v="5109"/>
    <s v="CA-2014-132213"/>
    <x v="3"/>
    <x v="1016"/>
    <d v="2014-04-27T00:00:00"/>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1-138450"/>
    <x v="2"/>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1-138450"/>
    <x v="2"/>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1-138450"/>
    <x v="2"/>
    <x v="638"/>
    <d v="2011-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2-153073"/>
    <x v="1"/>
    <x v="50"/>
    <d v="2012-11-13T00:00:00"/>
    <s v="Same Day"/>
    <s v="HA-14905"/>
    <s v="Helen Abelman"/>
    <s v="Consumer"/>
    <s v="United States"/>
    <s v="Chicago"/>
    <s v="Illinois"/>
    <n v="60610"/>
    <s v="Central"/>
    <s v="FUR-FU-10001025"/>
    <s v="Furniture"/>
    <s v="Furnishings"/>
    <s v="Eldon Imàge Series Desk Accessories, Clear"/>
    <n v="17.496000000000002"/>
    <n v="9"/>
    <n v="0.6"/>
    <n v="-7.4357999999999969"/>
  </r>
  <r>
    <n v="5114"/>
    <s v="CA-2013-147970"/>
    <x v="0"/>
    <x v="1011"/>
    <d v="2013-02-02T00:00:00"/>
    <s v="Second Class"/>
    <s v="AB-10150"/>
    <s v="Aimee Bixby"/>
    <s v="Consumer"/>
    <s v="United States"/>
    <s v="Dallas"/>
    <s v="Texas"/>
    <n v="75220"/>
    <s v="Central"/>
    <s v="OFF-PA-10003936"/>
    <s v="Office Supplies"/>
    <s v="Paper"/>
    <s v="Xerox 1994"/>
    <n v="15.552000000000003"/>
    <n v="3"/>
    <n v="0.2"/>
    <n v="5.4432"/>
  </r>
  <r>
    <n v="5115"/>
    <s v="CA-2013-150658"/>
    <x v="0"/>
    <x v="1019"/>
    <d v="2013-11-23T00:00:00"/>
    <s v="Standard Class"/>
    <s v="MS-17365"/>
    <s v="Maribeth Schnelling"/>
    <s v="Consumer"/>
    <s v="United States"/>
    <s v="Carlsbad"/>
    <s v="New Mexico"/>
    <n v="88220"/>
    <s v="West"/>
    <s v="OFF-BI-10004140"/>
    <s v="Office Supplies"/>
    <s v="Binders"/>
    <s v="Avery Non-Stick Binders"/>
    <n v="10.776000000000002"/>
    <n v="3"/>
    <n v="0.2"/>
    <n v="3.3674999999999984"/>
  </r>
  <r>
    <n v="5116"/>
    <s v="CA-2014-125640"/>
    <x v="3"/>
    <x v="800"/>
    <d v="2014-07-30T00:00:00"/>
    <s v="Standard Class"/>
    <s v="DD-13570"/>
    <s v="Dorothy Dickinson"/>
    <s v="Consumer"/>
    <s v="United States"/>
    <s v="Philadelphia"/>
    <s v="Pennsylvania"/>
    <n v="19134"/>
    <s v="East"/>
    <s v="OFF-LA-10004178"/>
    <s v="Office Supplies"/>
    <s v="Labels"/>
    <s v="Avery 491"/>
    <n v="3.3040000000000003"/>
    <n v="1"/>
    <n v="0.2"/>
    <n v="1.0737999999999999"/>
  </r>
  <r>
    <n v="5117"/>
    <s v="CA-2014-154137"/>
    <x v="3"/>
    <x v="343"/>
    <d v="2014-11-18T00:00:00"/>
    <s v="Standard Class"/>
    <s v="MT-17815"/>
    <s v="Meg Tillman"/>
    <s v="Consumer"/>
    <s v="United States"/>
    <s v="New York City"/>
    <s v="New York"/>
    <n v="10009"/>
    <s v="East"/>
    <s v="OFF-ST-10003324"/>
    <s v="Office Supplies"/>
    <s v="Storage"/>
    <s v="Belkin OmniView SE Rackmount Kit"/>
    <n v="35.479999999999997"/>
    <n v="1"/>
    <n v="0"/>
    <n v="0"/>
  </r>
  <r>
    <n v="5118"/>
    <s v="CA-2012-127173"/>
    <x v="1"/>
    <x v="120"/>
    <d v="2012-10-03T00:00:00"/>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2-127173"/>
    <x v="1"/>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2-127173"/>
    <x v="1"/>
    <x v="120"/>
    <d v="2012-10-03T00:00:00"/>
    <s v="Standard Class"/>
    <s v="GM-14500"/>
    <s v="Gene McClure"/>
    <s v="Consumer"/>
    <s v="United States"/>
    <s v="Oceanside"/>
    <s v="New York"/>
    <n v="11572"/>
    <s v="East"/>
    <s v="OFF-BI-10000088"/>
    <s v="Office Supplies"/>
    <s v="Binders"/>
    <s v="GBC Imprintable Covers"/>
    <n v="79.056000000000012"/>
    <n v="9"/>
    <n v="0.2"/>
    <n v="28.657800000000002"/>
  </r>
  <r>
    <n v="5121"/>
    <s v="CA-2011-149538"/>
    <x v="2"/>
    <x v="527"/>
    <d v="2011-04-08T00:00:00"/>
    <s v="Standard Class"/>
    <s v="KB-16585"/>
    <s v="Ken Black"/>
    <s v="Corporate"/>
    <s v="United States"/>
    <s v="Lafayette"/>
    <s v="Louisiana"/>
    <n v="70506"/>
    <s v="South"/>
    <s v="OFF-ST-10004180"/>
    <s v="Office Supplies"/>
    <s v="Storage"/>
    <s v="Safco Commercial Shelving"/>
    <n v="232.54999999999998"/>
    <n v="5"/>
    <n v="0"/>
    <n v="9.3019999999999925"/>
  </r>
  <r>
    <n v="5122"/>
    <s v="CA-2011-149538"/>
    <x v="2"/>
    <x v="527"/>
    <d v="2011-04-08T00:00:00"/>
    <s v="Standard Class"/>
    <s v="KB-16585"/>
    <s v="Ken Black"/>
    <s v="Corporate"/>
    <s v="United States"/>
    <s v="Lafayette"/>
    <s v="Louisiana"/>
    <n v="70506"/>
    <s v="South"/>
    <s v="TEC-AC-10002926"/>
    <s v="Technology"/>
    <s v="Accessories"/>
    <s v="Logitech Wireless Marathon Mouse M705"/>
    <n v="99.98"/>
    <n v="2"/>
    <n v="0"/>
    <n v="42.991400000000006"/>
  </r>
  <r>
    <n v="5123"/>
    <s v="CA-2011-149538"/>
    <x v="2"/>
    <x v="527"/>
    <d v="2011-04-08T00:00:00"/>
    <s v="Standard Class"/>
    <s v="KB-16585"/>
    <s v="Ken Black"/>
    <s v="Corporate"/>
    <s v="United States"/>
    <s v="Lafayette"/>
    <s v="Louisiana"/>
    <n v="70506"/>
    <s v="South"/>
    <s v="OFF-PA-10003797"/>
    <s v="Office Supplies"/>
    <s v="Paper"/>
    <s v="Xerox 209"/>
    <n v="19.440000000000001"/>
    <n v="3"/>
    <n v="0"/>
    <n v="9.3312000000000008"/>
  </r>
  <r>
    <n v="5124"/>
    <s v="CA-2011-149538"/>
    <x v="2"/>
    <x v="527"/>
    <d v="2011-04-08T00:00:00"/>
    <s v="Standard Class"/>
    <s v="KB-16585"/>
    <s v="Ken Black"/>
    <s v="Corporate"/>
    <s v="United States"/>
    <s v="Lafayette"/>
    <s v="Louisiana"/>
    <n v="70506"/>
    <s v="South"/>
    <s v="OFF-PA-10002195"/>
    <s v="Office Supplies"/>
    <s v="Paper"/>
    <s v="Xerox 1966"/>
    <n v="12.96"/>
    <n v="2"/>
    <n v="0"/>
    <n v="6.3504000000000005"/>
  </r>
  <r>
    <n v="5125"/>
    <s v="CA-2011-160766"/>
    <x v="2"/>
    <x v="80"/>
    <d v="2011-09-14T00:00:00"/>
    <s v="Same Day"/>
    <s v="DM-13015"/>
    <s v="Darrin Martin"/>
    <s v="Consumer"/>
    <s v="United States"/>
    <s v="New York City"/>
    <s v="New York"/>
    <n v="10009"/>
    <s v="East"/>
    <s v="FUR-TA-10001039"/>
    <s v="Furniture"/>
    <s v="Tables"/>
    <s v="KI Adjustable-Height Table"/>
    <n v="464.29200000000003"/>
    <n v="9"/>
    <n v="0.4"/>
    <n v="-108.33479999999997"/>
  </r>
  <r>
    <n v="5126"/>
    <s v="CA-2011-160766"/>
    <x v="2"/>
    <x v="80"/>
    <d v="2011-09-14T00:00:00"/>
    <s v="Same Day"/>
    <s v="DM-13015"/>
    <s v="Darrin Martin"/>
    <s v="Consumer"/>
    <s v="United States"/>
    <s v="New York City"/>
    <s v="New York"/>
    <n v="10009"/>
    <s v="East"/>
    <s v="OFF-EN-10001099"/>
    <s v="Office Supplies"/>
    <s v="Envelopes"/>
    <s v="Staples"/>
    <n v="68.459999999999994"/>
    <n v="7"/>
    <n v="0"/>
    <n v="31.491599999999995"/>
  </r>
  <r>
    <n v="5127"/>
    <s v="CA-2011-160766"/>
    <x v="2"/>
    <x v="80"/>
    <d v="2011-09-14T00:00:00"/>
    <s v="Same Day"/>
    <s v="DM-13015"/>
    <s v="Darrin Martin"/>
    <s v="Consumer"/>
    <s v="United States"/>
    <s v="New York City"/>
    <s v="New York"/>
    <n v="10009"/>
    <s v="East"/>
    <s v="TEC-MA-10003979"/>
    <s v="Technology"/>
    <s v="Machines"/>
    <s v="Ativa V4110MDD Micro-Cut Shredder"/>
    <n v="2799.96"/>
    <n v="4"/>
    <n v="0"/>
    <n v="1371.9803999999999"/>
  </r>
  <r>
    <n v="5128"/>
    <s v="CA-2011-160766"/>
    <x v="2"/>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1-160766"/>
    <x v="2"/>
    <x v="80"/>
    <d v="2011-09-14T00:00:00"/>
    <s v="Same Day"/>
    <s v="DM-13015"/>
    <s v="Darrin Martin"/>
    <s v="Consumer"/>
    <s v="United States"/>
    <s v="New York City"/>
    <s v="New York"/>
    <n v="10009"/>
    <s v="East"/>
    <s v="TEC-PH-10001536"/>
    <s v="Technology"/>
    <s v="Phones"/>
    <s v="Spigen Samsung Galaxy S5 Case Wallet"/>
    <n v="16.989999999999998"/>
    <n v="1"/>
    <n v="0"/>
    <n v="4.4173999999999989"/>
  </r>
  <r>
    <n v="5130"/>
    <s v="CA-2011-160766"/>
    <x v="2"/>
    <x v="80"/>
    <d v="2011-09-14T00:00:00"/>
    <s v="Same Day"/>
    <s v="DM-13015"/>
    <s v="Darrin Martin"/>
    <s v="Consumer"/>
    <s v="United States"/>
    <s v="New York City"/>
    <s v="New York"/>
    <n v="10009"/>
    <s v="East"/>
    <s v="TEC-PH-10000526"/>
    <s v="Technology"/>
    <s v="Phones"/>
    <s v="Vtech CS6719"/>
    <n v="287.96999999999997"/>
    <n v="3"/>
    <n v="0"/>
    <n v="80.631600000000006"/>
  </r>
  <r>
    <n v="5131"/>
    <s v="CA-2011-160766"/>
    <x v="2"/>
    <x v="80"/>
    <d v="2011-09-14T00:00:00"/>
    <s v="Same Day"/>
    <s v="DM-13015"/>
    <s v="Darrin Martin"/>
    <s v="Consumer"/>
    <s v="United States"/>
    <s v="New York City"/>
    <s v="New York"/>
    <n v="10009"/>
    <s v="East"/>
    <s v="OFF-PA-10000213"/>
    <s v="Office Supplies"/>
    <s v="Paper"/>
    <s v="Xerox 198"/>
    <n v="44.820000000000007"/>
    <n v="9"/>
    <n v="0"/>
    <n v="21.065400000000004"/>
  </r>
  <r>
    <n v="5132"/>
    <s v="CA-2014-146626"/>
    <x v="3"/>
    <x v="614"/>
    <d v="2015-01-06T00:00:00"/>
    <s v="Standard Class"/>
    <s v="BP-11185"/>
    <s v="Ben Peterman"/>
    <s v="Corporate"/>
    <s v="United States"/>
    <s v="Anaheim"/>
    <s v="California"/>
    <n v="92804"/>
    <s v="West"/>
    <s v="FUR-FU-10002501"/>
    <s v="Furniture"/>
    <s v="Furnishings"/>
    <s v="Nu-Dell Executive Frame"/>
    <n v="101.12"/>
    <n v="8"/>
    <n v="0"/>
    <n v="37.414400000000001"/>
  </r>
  <r>
    <n v="5133"/>
    <s v="CA-2012-123330"/>
    <x v="1"/>
    <x v="1020"/>
    <d v="2012-06-27T00:00:00"/>
    <s v="Standard Class"/>
    <s v="EP-13915"/>
    <s v="Emily Phan"/>
    <s v="Consumer"/>
    <s v="United States"/>
    <s v="Deltona"/>
    <s v="Florida"/>
    <n v="32725"/>
    <s v="South"/>
    <s v="TEC-PH-10001819"/>
    <s v="Technology"/>
    <s v="Phones"/>
    <s v="Innergie mMini Combo Duo USB Travel Charging Kit"/>
    <n v="107.97600000000001"/>
    <n v="3"/>
    <n v="0.2"/>
    <n v="37.791599999999988"/>
  </r>
  <r>
    <n v="5134"/>
    <s v="CA-2014-155607"/>
    <x v="3"/>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s v="New York"/>
    <n v="10009"/>
    <s v="East"/>
    <s v="OFF-BI-10003364"/>
    <s v="Office Supplies"/>
    <s v="Binders"/>
    <s v="Binding Machine Supplies"/>
    <n v="93.344000000000008"/>
    <n v="4"/>
    <n v="0.2"/>
    <n v="32.670400000000001"/>
  </r>
  <r>
    <n v="5136"/>
    <s v="CA-2013-151323"/>
    <x v="0"/>
    <x v="248"/>
    <d v="2013-10-29T00:00:00"/>
    <s v="Standard Class"/>
    <s v="AB-10255"/>
    <s v="Alejandro Ballentine"/>
    <s v="Home Office"/>
    <s v="United States"/>
    <s v="Seattle"/>
    <s v="Washington"/>
    <n v="98103"/>
    <s v="West"/>
    <s v="OFF-FA-10002983"/>
    <s v="Office Supplies"/>
    <s v="Fasteners"/>
    <s v="Advantus SlideClip Paper Clips"/>
    <n v="17.05"/>
    <n v="5"/>
    <n v="0"/>
    <n v="8.1840000000000011"/>
  </r>
  <r>
    <n v="5137"/>
    <s v="CA-2012-146696"/>
    <x v="1"/>
    <x v="639"/>
    <d v="2012-12-19T00:00:00"/>
    <s v="Standard Class"/>
    <s v="RD-19480"/>
    <s v="Rick Duston"/>
    <s v="Consumer"/>
    <s v="United States"/>
    <s v="San Diego"/>
    <s v="California"/>
    <n v="92105"/>
    <s v="West"/>
    <s v="OFF-BI-10002432"/>
    <s v="Office Supplies"/>
    <s v="Binders"/>
    <s v="Wilson Jones Standard D-Ring Binders"/>
    <n v="8.0960000000000001"/>
    <n v="2"/>
    <n v="0.2"/>
    <n v="2.7323999999999993"/>
  </r>
  <r>
    <n v="5138"/>
    <s v="CA-2013-128972"/>
    <x v="0"/>
    <x v="373"/>
    <d v="2013-11-18T00:00:00"/>
    <s v="Standard Class"/>
    <s v="TS-21430"/>
    <s v="Tom Stivers"/>
    <s v="Corporate"/>
    <s v="United States"/>
    <s v="Oklahoma City"/>
    <s v="Oklahoma"/>
    <n v="73120"/>
    <s v="Central"/>
    <s v="FUR-FU-10003096"/>
    <s v="Furniture"/>
    <s v="Furnishings"/>
    <s v="Master Giant Foot Doorstop, Safety Yellow"/>
    <n v="30.36"/>
    <n v="4"/>
    <n v="0"/>
    <n v="13.0548"/>
  </r>
  <r>
    <n v="5139"/>
    <s v="CA-2014-128335"/>
    <x v="3"/>
    <x v="365"/>
    <d v="2014-10-06T00:00:00"/>
    <s v="Standard Class"/>
    <s v="JA-15970"/>
    <s v="Joseph Airdo"/>
    <s v="Consumer"/>
    <s v="United States"/>
    <s v="Mount Vernon"/>
    <s v="New York"/>
    <n v="10550"/>
    <s v="East"/>
    <s v="OFF-EN-10001539"/>
    <s v="Office Supplies"/>
    <s v="Envelopes"/>
    <s v="Staples"/>
    <n v="23.34"/>
    <n v="3"/>
    <n v="0"/>
    <n v="10.969799999999999"/>
  </r>
  <r>
    <n v="5140"/>
    <s v="CA-2014-128335"/>
    <x v="3"/>
    <x v="365"/>
    <d v="2014-10-06T00:00:00"/>
    <s v="Standard Class"/>
    <s v="JA-15970"/>
    <s v="Joseph Airdo"/>
    <s v="Consumer"/>
    <s v="United States"/>
    <s v="Mount Vernon"/>
    <s v="New York"/>
    <n v="10550"/>
    <s v="East"/>
    <s v="OFF-PA-10004996"/>
    <s v="Office Supplies"/>
    <s v="Paper"/>
    <s v="Speediset Carbonless Redi-Letter 7&quot; x 8 1/2&quot;"/>
    <n v="51.550000000000004"/>
    <n v="5"/>
    <n v="0"/>
    <n v="24.2285"/>
  </r>
  <r>
    <n v="5141"/>
    <s v="CA-2012-154886"/>
    <x v="1"/>
    <x v="627"/>
    <d v="2012-11-12T00:00:00"/>
    <s v="Standard Class"/>
    <s v="SW-20455"/>
    <s v="Shaun Weien"/>
    <s v="Consumer"/>
    <s v="United States"/>
    <s v="San Francisco"/>
    <s v="California"/>
    <n v="94109"/>
    <s v="West"/>
    <s v="TEC-AC-10001956"/>
    <s v="Technology"/>
    <s v="Accessories"/>
    <s v="Microsoft Arc Touch Mouse"/>
    <n v="119.9"/>
    <n v="2"/>
    <n v="0"/>
    <n v="43.164000000000001"/>
  </r>
  <r>
    <n v="5142"/>
    <s v="CA-2013-111213"/>
    <x v="0"/>
    <x v="178"/>
    <d v="2013-04-06T00:00:00"/>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3-111213"/>
    <x v="0"/>
    <x v="178"/>
    <d v="2013-04-06T00:00:00"/>
    <s v="Standard Class"/>
    <s v="FP-14320"/>
    <s v="Frank Preis"/>
    <s v="Consumer"/>
    <s v="United States"/>
    <s v="New York City"/>
    <s v="New York"/>
    <n v="10009"/>
    <s v="East"/>
    <s v="OFF-SU-10000946"/>
    <s v="Office Supplies"/>
    <s v="Supplies"/>
    <s v="Staples"/>
    <n v="63.84"/>
    <n v="8"/>
    <n v="0"/>
    <n v="18.513599999999997"/>
  </r>
  <r>
    <n v="5144"/>
    <s v="CA-2013-111213"/>
    <x v="0"/>
    <x v="178"/>
    <d v="2013-04-06T00:00:00"/>
    <s v="Standard Class"/>
    <s v="FP-14320"/>
    <s v="Frank Preis"/>
    <s v="Consumer"/>
    <s v="United States"/>
    <s v="New York City"/>
    <s v="New York"/>
    <n v="10009"/>
    <s v="East"/>
    <s v="OFF-BI-10004140"/>
    <s v="Office Supplies"/>
    <s v="Binders"/>
    <s v="Avery Non-Stick Binders"/>
    <n v="3.5920000000000005"/>
    <n v="1"/>
    <n v="0.2"/>
    <n v="1.1224999999999996"/>
  </r>
  <r>
    <n v="5145"/>
    <s v="CA-2014-161333"/>
    <x v="3"/>
    <x v="62"/>
    <d v="2014-02-08T00:00:00"/>
    <s v="Standard Class"/>
    <s v="JL-15835"/>
    <s v="John Lee"/>
    <s v="Consumer"/>
    <s v="United States"/>
    <s v="Los Angeles"/>
    <s v="California"/>
    <n v="90045"/>
    <s v="West"/>
    <s v="FUR-FU-10003039"/>
    <s v="Furniture"/>
    <s v="Furnishings"/>
    <s v="Howard Miller 11-1/2&quot; Diameter Grantwood Wall Clock"/>
    <n v="86.26"/>
    <n v="2"/>
    <n v="0"/>
    <n v="29.328400000000002"/>
  </r>
  <r>
    <n v="5146"/>
    <s v="CA-2014-161333"/>
    <x v="3"/>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4-161333"/>
    <x v="3"/>
    <x v="62"/>
    <d v="2014-02-08T00:00:00"/>
    <s v="Standard Class"/>
    <s v="JL-15835"/>
    <s v="John Lee"/>
    <s v="Consumer"/>
    <s v="United States"/>
    <s v="Los Angeles"/>
    <s v="California"/>
    <n v="90045"/>
    <s v="West"/>
    <s v="OFF-AP-10000252"/>
    <s v="Office Supplies"/>
    <s v="Appliances"/>
    <s v="Harmony HEPA Quiet Air Purifiers"/>
    <n v="46.8"/>
    <n v="4"/>
    <n v="0"/>
    <n v="16.38"/>
  </r>
  <r>
    <n v="5148"/>
    <s v="CA-2014-128734"/>
    <x v="3"/>
    <x v="165"/>
    <d v="2015-01-01T00:00:00"/>
    <s v="Standard Class"/>
    <s v="JL-15175"/>
    <s v="James Lanier"/>
    <s v="Home Office"/>
    <s v="United States"/>
    <s v="Chandler"/>
    <s v="Arizona"/>
    <n v="85224"/>
    <s v="West"/>
    <s v="FUR-FU-10001731"/>
    <s v="Furniture"/>
    <s v="Furnishings"/>
    <s v="Acrylic Self-Standing Desk Frames"/>
    <n v="8.5440000000000005"/>
    <n v="4"/>
    <n v="0.2"/>
    <n v="1.9223999999999997"/>
  </r>
  <r>
    <n v="5149"/>
    <s v="CA-2014-128734"/>
    <x v="3"/>
    <x v="165"/>
    <d v="2015-01-01T00:00:00"/>
    <s v="Standard Class"/>
    <s v="JL-15175"/>
    <s v="James Lanier"/>
    <s v="Home Office"/>
    <s v="United States"/>
    <s v="Chandler"/>
    <s v="Arizona"/>
    <n v="85224"/>
    <s v="West"/>
    <s v="FUR-CH-10001394"/>
    <s v="Furniture"/>
    <s v="Chairs"/>
    <s v="Global Leather Executive Chair"/>
    <n v="842.37600000000009"/>
    <n v="3"/>
    <n v="0.2"/>
    <n v="105.29699999999988"/>
  </r>
  <r>
    <n v="5150"/>
    <s v="CA-2011-141796"/>
    <x v="2"/>
    <x v="261"/>
    <d v="2011-06-21T00:00:00"/>
    <s v="Same Day"/>
    <s v="JG-15160"/>
    <s v="James Galang"/>
    <s v="Consumer"/>
    <s v="United States"/>
    <s v="Long Beach"/>
    <s v="New York"/>
    <n v="11561"/>
    <s v="East"/>
    <s v="TEC-PH-10001578"/>
    <s v="Technology"/>
    <s v="Phones"/>
    <s v="Polycom SoundStation2 EX Conference phone"/>
    <n v="1214.8499999999999"/>
    <n v="3"/>
    <n v="0"/>
    <n v="352.30649999999997"/>
  </r>
  <r>
    <n v="5151"/>
    <s v="CA-2014-125101"/>
    <x v="3"/>
    <x v="904"/>
    <d v="2014-03-11T00:00:00"/>
    <s v="Second Class"/>
    <s v="SH-19975"/>
    <s v="Sally Hughsby"/>
    <s v="Corporate"/>
    <s v="United States"/>
    <s v="San Francisco"/>
    <s v="California"/>
    <n v="94109"/>
    <s v="West"/>
    <s v="OFF-ST-10000675"/>
    <s v="Office Supplies"/>
    <s v="Storage"/>
    <s v="File Shuttle II and Handi-File, Black"/>
    <n v="67.78"/>
    <n v="2"/>
    <n v="0"/>
    <n v="16.945"/>
  </r>
  <r>
    <n v="5152"/>
    <s v="CA-2014-169929"/>
    <x v="3"/>
    <x v="145"/>
    <d v="2014-09-29T00:00:00"/>
    <s v="First Class"/>
    <s v="LS-17200"/>
    <s v="Luke Schmidt"/>
    <s v="Corporate"/>
    <s v="United States"/>
    <s v="Helena"/>
    <s v="Montana"/>
    <n v="59601"/>
    <s v="West"/>
    <s v="OFF-ST-10002352"/>
    <s v="Office Supplies"/>
    <s v="Storage"/>
    <s v="Iris Project Case"/>
    <n v="39.900000000000006"/>
    <n v="5"/>
    <n v="0"/>
    <n v="10.373999999999999"/>
  </r>
  <r>
    <n v="5153"/>
    <s v="US-2011-121566"/>
    <x v="2"/>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1-121566"/>
    <x v="2"/>
    <x v="479"/>
    <d v="2011-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2-124219"/>
    <x v="1"/>
    <x v="976"/>
    <d v="2012-08-08T00:00:00"/>
    <s v="First Class"/>
    <s v="KW-16570"/>
    <s v="Kelly Williams"/>
    <s v="Consumer"/>
    <s v="United States"/>
    <s v="Kirkwood"/>
    <s v="Missouri"/>
    <n v="63122"/>
    <s v="Central"/>
    <s v="OFF-BI-10002215"/>
    <s v="Office Supplies"/>
    <s v="Binders"/>
    <s v="Wilson Jones Hanging View Binder, White, 1&quot;"/>
    <n v="28.4"/>
    <n v="4"/>
    <n v="0"/>
    <n v="13.063999999999998"/>
  </r>
  <r>
    <n v="5156"/>
    <s v="US-2012-124219"/>
    <x v="1"/>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4-163006"/>
    <x v="3"/>
    <x v="160"/>
    <d v="2014-07-05T00:00:00"/>
    <s v="Second Class"/>
    <s v="GH-14410"/>
    <s v="Gary Hansen"/>
    <s v="Home Office"/>
    <s v="United States"/>
    <s v="Chicago"/>
    <s v="Illinois"/>
    <n v="60653"/>
    <s v="Central"/>
    <s v="TEC-PH-10002584"/>
    <s v="Technology"/>
    <s v="Phones"/>
    <s v="Samsung Galaxy S4"/>
    <n v="1001.5840000000001"/>
    <n v="2"/>
    <n v="0.2"/>
    <n v="125.19799999999992"/>
  </r>
  <r>
    <n v="5158"/>
    <s v="CA-2014-163006"/>
    <x v="3"/>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4-163006"/>
    <x v="3"/>
    <x v="160"/>
    <d v="2014-07-05T00:00:00"/>
    <s v="Second Class"/>
    <s v="GH-14410"/>
    <s v="Gary Hansen"/>
    <s v="Home Office"/>
    <s v="United States"/>
    <s v="Chicago"/>
    <s v="Illinois"/>
    <n v="60653"/>
    <s v="Central"/>
    <s v="FUR-FU-10003799"/>
    <s v="Furniture"/>
    <s v="Furnishings"/>
    <s v="Seth Thomas 13 1/2&quot; Wall Clock"/>
    <n v="14.224000000000002"/>
    <n v="2"/>
    <n v="0.6"/>
    <n v="-10.312400000000004"/>
  </r>
  <r>
    <n v="5160"/>
    <s v="CA-2012-156146"/>
    <x v="1"/>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053"/>
  </r>
  <r>
    <n v="5161"/>
    <s v="CA-2012-156146"/>
    <x v="1"/>
    <x v="662"/>
    <d v="2012-10-30T00:00:00"/>
    <s v="Second Class"/>
    <s v="AG-10495"/>
    <s v="Andrew Gjertsen"/>
    <s v="Corporate"/>
    <s v="United States"/>
    <s v="Peoria"/>
    <s v="Arizona"/>
    <n v="85345"/>
    <s v="West"/>
    <s v="TEC-PH-10001527"/>
    <s v="Technology"/>
    <s v="Phones"/>
    <s v="Plantronics MX500i Earset"/>
    <n v="68.720000000000013"/>
    <n v="2"/>
    <n v="0.2"/>
    <n v="-14.603000000000005"/>
  </r>
  <r>
    <n v="5162"/>
    <s v="CA-2011-111192"/>
    <x v="2"/>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3-115378"/>
    <x v="0"/>
    <x v="741"/>
    <d v="2013-11-24T00:00:00"/>
    <s v="Second Class"/>
    <s v="AJ-10945"/>
    <s v="Ashley Jarboe"/>
    <s v="Consumer"/>
    <s v="United States"/>
    <s v="Taylor"/>
    <s v="Michigan"/>
    <n v="48180"/>
    <s v="Central"/>
    <s v="FUR-CH-10000863"/>
    <s v="Furniture"/>
    <s v="Chairs"/>
    <s v="Novimex Swivel Fabric Task Chair"/>
    <n v="301.95999999999998"/>
    <n v="2"/>
    <n v="0"/>
    <n v="33.215599999999995"/>
  </r>
  <r>
    <n v="5164"/>
    <s v="CA-2012-161627"/>
    <x v="1"/>
    <x v="380"/>
    <d v="2012-07-11T00:00:00"/>
    <s v="Standard Class"/>
    <s v="SJ-20215"/>
    <s v="Sarah Jordon"/>
    <s v="Consumer"/>
    <s v="United States"/>
    <s v="Pasadena"/>
    <s v="California"/>
    <n v="91104"/>
    <s v="West"/>
    <s v="FUR-CH-10003968"/>
    <s v="Furniture"/>
    <s v="Chairs"/>
    <s v="Novimex Turbo Task Chair"/>
    <n v="170.35200000000003"/>
    <n v="3"/>
    <n v="0.2"/>
    <n v="-17.035200000000003"/>
  </r>
  <r>
    <n v="5165"/>
    <s v="CA-2011-121006"/>
    <x v="2"/>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1-121006"/>
    <x v="2"/>
    <x v="849"/>
    <d v="2011-11-16T00:00:00"/>
    <s v="Standard Class"/>
    <s v="SC-20020"/>
    <s v="Sam Craven"/>
    <s v="Consumer"/>
    <s v="United States"/>
    <s v="Midland"/>
    <s v="Michigan"/>
    <n v="48640"/>
    <s v="Central"/>
    <s v="OFF-PA-10000130"/>
    <s v="Office Supplies"/>
    <s v="Paper"/>
    <s v="Xerox 199"/>
    <n v="12.84"/>
    <n v="3"/>
    <n v="0"/>
    <n v="5.7779999999999987"/>
  </r>
  <r>
    <n v="5167"/>
    <s v="CA-2011-121006"/>
    <x v="2"/>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1-121006"/>
    <x v="2"/>
    <x v="849"/>
    <d v="2011-11-16T00:00:00"/>
    <s v="Standard Class"/>
    <s v="SC-20020"/>
    <s v="Sam Craven"/>
    <s v="Consumer"/>
    <s v="United States"/>
    <s v="Midland"/>
    <s v="Michigan"/>
    <n v="48640"/>
    <s v="Central"/>
    <s v="FUR-CH-10004997"/>
    <s v="Furniture"/>
    <s v="Chairs"/>
    <s v="Hon Every-Day Series Multi-Task Chairs"/>
    <n v="563.93999999999994"/>
    <n v="3"/>
    <n v="0"/>
    <n v="112.78800000000001"/>
  </r>
  <r>
    <n v="5169"/>
    <s v="CA-2011-121006"/>
    <x v="2"/>
    <x v="849"/>
    <d v="2011-11-16T00:00:00"/>
    <s v="Standard Class"/>
    <s v="SC-20020"/>
    <s v="Sam Craven"/>
    <s v="Consumer"/>
    <s v="United States"/>
    <s v="Midland"/>
    <s v="Michigan"/>
    <n v="48640"/>
    <s v="Central"/>
    <s v="OFF-ST-10004950"/>
    <s v="Office Supplies"/>
    <s v="Storage"/>
    <s v="Acco Perma 3000 Stacking Storage Drawers"/>
    <n v="62.94"/>
    <n v="3"/>
    <n v="0"/>
    <n v="11.958600000000001"/>
  </r>
  <r>
    <n v="5170"/>
    <s v="CA-2011-121006"/>
    <x v="2"/>
    <x v="849"/>
    <d v="2011-11-16T00:00:00"/>
    <s v="Standard Class"/>
    <s v="SC-20020"/>
    <s v="Sam Craven"/>
    <s v="Consumer"/>
    <s v="United States"/>
    <s v="Midland"/>
    <s v="Michigan"/>
    <n v="48640"/>
    <s v="Central"/>
    <s v="OFF-ST-10001490"/>
    <s v="Office Supplies"/>
    <s v="Storage"/>
    <s v="Hot File 7-Pocket, Floor Stand"/>
    <n v="535.41"/>
    <n v="3"/>
    <n v="0"/>
    <n v="160.62299999999993"/>
  </r>
  <r>
    <n v="5171"/>
    <s v="CA-2013-122903"/>
    <x v="0"/>
    <x v="1022"/>
    <d v="2013-05-30T00:00:00"/>
    <s v="Second Class"/>
    <s v="LA-16780"/>
    <s v="Laura Armstrong"/>
    <s v="Corporate"/>
    <s v="United States"/>
    <s v="Detroit"/>
    <s v="Michigan"/>
    <n v="48205"/>
    <s v="Central"/>
    <s v="FUR-CH-10002024"/>
    <s v="Furniture"/>
    <s v="Chairs"/>
    <s v="HON 5400 Series Task Chairs for Big and Tall"/>
    <n v="3504.9"/>
    <n v="5"/>
    <n v="0"/>
    <n v="700.98000000000013"/>
  </r>
  <r>
    <n v="5172"/>
    <s v="CA-2013-122903"/>
    <x v="0"/>
    <x v="1022"/>
    <d v="2013-05-30T00:00:00"/>
    <s v="Second Class"/>
    <s v="LA-16780"/>
    <s v="Laura Armstrong"/>
    <s v="Corporate"/>
    <s v="United States"/>
    <s v="Detroit"/>
    <s v="Michigan"/>
    <n v="48205"/>
    <s v="Central"/>
    <s v="OFF-PA-10001790"/>
    <s v="Office Supplies"/>
    <s v="Paper"/>
    <s v="Xerox 1910"/>
    <n v="144.12"/>
    <n v="3"/>
    <n v="0"/>
    <n v="69.177599999999984"/>
  </r>
  <r>
    <n v="5173"/>
    <s v="CA-2013-122903"/>
    <x v="0"/>
    <x v="1022"/>
    <d v="2013-05-30T00:00:00"/>
    <s v="Second Class"/>
    <s v="LA-16780"/>
    <s v="Laura Armstrong"/>
    <s v="Corporate"/>
    <s v="United States"/>
    <s v="Detroit"/>
    <s v="Michigan"/>
    <n v="48205"/>
    <s v="Central"/>
    <s v="OFF-PA-10000994"/>
    <s v="Office Supplies"/>
    <s v="Paper"/>
    <s v="Xerox 1915"/>
    <n v="314.54999999999995"/>
    <n v="3"/>
    <n v="0"/>
    <n v="150.98399999999998"/>
  </r>
  <r>
    <n v="5174"/>
    <s v="CA-2012-107741"/>
    <x v="1"/>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4-106432"/>
    <x v="3"/>
    <x v="15"/>
    <d v="2014-10-25T00:00:00"/>
    <s v="Standard Class"/>
    <s v="CA-12265"/>
    <s v="Christina Anderson"/>
    <s v="Consumer"/>
    <s v="United States"/>
    <s v="Waco"/>
    <s v="Texas"/>
    <n v="76706"/>
    <s v="Central"/>
    <s v="OFF-BI-10002799"/>
    <s v="Office Supplies"/>
    <s v="Binders"/>
    <s v="SlimView Poly Binder, 3/8&quot;"/>
    <n v="2.0719999999999996"/>
    <n v="2"/>
    <n v="0.8"/>
    <n v="-3.5224000000000011"/>
  </r>
  <r>
    <n v="5176"/>
    <s v="CA-2014-106432"/>
    <x v="3"/>
    <x v="15"/>
    <d v="2014-10-25T00:00:00"/>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3-148908"/>
    <x v="0"/>
    <x v="732"/>
    <d v="2013-11-09T00:00:00"/>
    <s v="First Class"/>
    <s v="JH-15985"/>
    <s v="Joseph Holt"/>
    <s v="Consumer"/>
    <s v="United States"/>
    <s v="San Francisco"/>
    <s v="California"/>
    <n v="94109"/>
    <s v="West"/>
    <s v="OFF-BI-10002082"/>
    <s v="Office Supplies"/>
    <s v="Binders"/>
    <s v="GBC Twin Loop Wire Binding Elements"/>
    <n v="53.248000000000005"/>
    <n v="2"/>
    <n v="0.2"/>
    <n v="19.968"/>
  </r>
  <r>
    <n v="5178"/>
    <s v="CA-2013-123015"/>
    <x v="0"/>
    <x v="482"/>
    <d v="2013-12-31T00:00:00"/>
    <s v="Standard Class"/>
    <s v="AJ-10795"/>
    <s v="Anthony Johnson"/>
    <s v="Corporate"/>
    <s v="United States"/>
    <s v="New York City"/>
    <s v="New York"/>
    <n v="10024"/>
    <s v="East"/>
    <s v="OFF-BI-10004967"/>
    <s v="Office Supplies"/>
    <s v="Binders"/>
    <s v="Round Ring Binders"/>
    <n v="4.9920000000000009"/>
    <n v="3"/>
    <n v="0.2"/>
    <n v="1.6848000000000001"/>
  </r>
  <r>
    <n v="5179"/>
    <s v="US-2012-120502"/>
    <x v="1"/>
    <x v="657"/>
    <d v="2012-04-19T00:00:00"/>
    <s v="Standard Class"/>
    <s v="BT-11395"/>
    <s v="Bill Tyler"/>
    <s v="Corporate"/>
    <s v="United States"/>
    <s v="Los Angeles"/>
    <s v="California"/>
    <n v="90036"/>
    <s v="West"/>
    <s v="FUR-FU-10004973"/>
    <s v="Furniture"/>
    <s v="Furnishings"/>
    <s v="Flat Face Poster Frame"/>
    <n v="37.68"/>
    <n v="2"/>
    <n v="0"/>
    <n v="15.825600000000001"/>
  </r>
  <r>
    <n v="5180"/>
    <s v="US-2012-120502"/>
    <x v="1"/>
    <x v="657"/>
    <d v="2012-04-19T00:00:00"/>
    <s v="Standard Class"/>
    <s v="BT-11395"/>
    <s v="Bill Tyler"/>
    <s v="Corporate"/>
    <s v="United States"/>
    <s v="Los Angeles"/>
    <s v="California"/>
    <n v="90036"/>
    <s v="West"/>
    <s v="TEC-PH-10003645"/>
    <s v="Technology"/>
    <s v="Phones"/>
    <s v="Aastra 57i VoIP phone"/>
    <n v="258.57600000000002"/>
    <n v="2"/>
    <n v="0.2"/>
    <n v="19.393200000000007"/>
  </r>
  <r>
    <n v="5181"/>
    <s v="US-2012-120502"/>
    <x v="1"/>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4-108749"/>
    <x v="3"/>
    <x v="510"/>
    <d v="2014-09-16T00:00:00"/>
    <s v="First Class"/>
    <s v="DJ-13510"/>
    <s v="Don Jones"/>
    <s v="Corporate"/>
    <s v="United States"/>
    <s v="Woonsocket"/>
    <s v="Rhode Island"/>
    <n v="2895"/>
    <s v="East"/>
    <s v="OFF-PA-10003797"/>
    <s v="Office Supplies"/>
    <s v="Paper"/>
    <s v="Xerox 209"/>
    <n v="45.36"/>
    <n v="7"/>
    <n v="0"/>
    <n v="21.772800000000004"/>
  </r>
  <r>
    <n v="5183"/>
    <s v="CA-2014-108749"/>
    <x v="3"/>
    <x v="510"/>
    <d v="2014-09-16T00:00:00"/>
    <s v="First Class"/>
    <s v="DJ-13510"/>
    <s v="Don Jones"/>
    <s v="Corporate"/>
    <s v="United States"/>
    <s v="Woonsocket"/>
    <s v="Rhode Island"/>
    <n v="2895"/>
    <s v="East"/>
    <s v="OFF-BI-10003707"/>
    <s v="Office Supplies"/>
    <s v="Binders"/>
    <s v="Aluminum Screw Posts"/>
    <n v="45.78"/>
    <n v="3"/>
    <n v="0"/>
    <n v="22.89"/>
  </r>
  <r>
    <n v="5184"/>
    <s v="CA-2014-163335"/>
    <x v="3"/>
    <x v="241"/>
    <d v="2014-09-28T00:00:00"/>
    <s v="First Class"/>
    <s v="AG-10675"/>
    <s v="Anna Gayman"/>
    <s v="Consumer"/>
    <s v="United States"/>
    <s v="Columbus"/>
    <s v="Georgia"/>
    <n v="31907"/>
    <s v="South"/>
    <s v="OFF-ST-10000885"/>
    <s v="Office Supplies"/>
    <s v="Storage"/>
    <s v="Fellowes Desktop Hanging File Manager"/>
    <n v="40.29"/>
    <n v="3"/>
    <n v="0"/>
    <n v="10.0725"/>
  </r>
  <r>
    <n v="5185"/>
    <s v="CA-2014-163335"/>
    <x v="3"/>
    <x v="241"/>
    <d v="2014-09-28T00:00:00"/>
    <s v="First Class"/>
    <s v="AG-10675"/>
    <s v="Anna Gayman"/>
    <s v="Consumer"/>
    <s v="United States"/>
    <s v="Columbus"/>
    <s v="Georgia"/>
    <n v="31907"/>
    <s v="South"/>
    <s v="OFF-BI-10002827"/>
    <s v="Office Supplies"/>
    <s v="Binders"/>
    <s v="Avery Durable Poly Binders"/>
    <n v="38.71"/>
    <n v="7"/>
    <n v="0"/>
    <n v="17.8066"/>
  </r>
  <r>
    <n v="5186"/>
    <s v="CA-2012-134719"/>
    <x v="1"/>
    <x v="998"/>
    <d v="2012-10-15T00:00:00"/>
    <s v="Standard Class"/>
    <s v="JD-15790"/>
    <s v="John Dryer"/>
    <s v="Consumer"/>
    <s v="United States"/>
    <s v="Jacksonville"/>
    <s v="Florida"/>
    <n v="32216"/>
    <s v="South"/>
    <s v="OFF-ST-10004459"/>
    <s v="Office Supplies"/>
    <s v="Storage"/>
    <s v="Tennsco Single-Tier Lockers"/>
    <n v="1801.6320000000001"/>
    <n v="6"/>
    <n v="0.2"/>
    <n v="-337.80600000000004"/>
  </r>
  <r>
    <n v="5187"/>
    <s v="US-2012-154389"/>
    <x v="1"/>
    <x v="154"/>
    <d v="2012-12-03T00:00:00"/>
    <s v="Standard Class"/>
    <s v="EH-14125"/>
    <s v="Eugene Hildebrand"/>
    <s v="Home Office"/>
    <s v="United States"/>
    <s v="Philadelphia"/>
    <s v="Pennsylvania"/>
    <n v="19140"/>
    <s v="East"/>
    <s v="TEC-PH-10002789"/>
    <s v="Technology"/>
    <s v="Phones"/>
    <s v="LG Exalt"/>
    <n v="748.75200000000007"/>
    <n v="8"/>
    <n v="0.4"/>
    <n v="-162.22960000000006"/>
  </r>
  <r>
    <n v="5188"/>
    <s v="CA-2012-115567"/>
    <x v="1"/>
    <x v="1023"/>
    <d v="2012-09-18T00:00:00"/>
    <s v="Standard Class"/>
    <s v="ZC-21910"/>
    <s v="Zuschuss Carroll"/>
    <s v="Consumer"/>
    <s v="United States"/>
    <s v="Columbus"/>
    <s v="Indiana"/>
    <n v="47201"/>
    <s v="Central"/>
    <s v="TEC-AC-10001314"/>
    <s v="Technology"/>
    <s v="Accessories"/>
    <s v="Case Logic 2.4GHz Wireless Keyboard"/>
    <n v="199.96"/>
    <n v="4"/>
    <n v="0"/>
    <n v="15.996799999999979"/>
  </r>
  <r>
    <n v="5189"/>
    <s v="CA-2012-115567"/>
    <x v="1"/>
    <x v="1023"/>
    <d v="2012-09-18T00:00:00"/>
    <s v="Standard Class"/>
    <s v="ZC-21910"/>
    <s v="Zuschuss Carroll"/>
    <s v="Consumer"/>
    <s v="United States"/>
    <s v="Columbus"/>
    <s v="Indiana"/>
    <n v="47201"/>
    <s v="Central"/>
    <s v="FUR-CH-10000015"/>
    <s v="Furniture"/>
    <s v="Chairs"/>
    <s v="Hon Multipurpose Stacking Arm Chairs"/>
    <n v="1516.2"/>
    <n v="7"/>
    <n v="0"/>
    <n v="394.21199999999999"/>
  </r>
  <r>
    <n v="5190"/>
    <s v="US-2014-136679"/>
    <x v="3"/>
    <x v="237"/>
    <d v="2014-11-19T00:00:00"/>
    <s v="Standard Class"/>
    <s v="XP-21865"/>
    <s v="Xylona Preis"/>
    <s v="Consumer"/>
    <s v="United States"/>
    <s v="Pasadena"/>
    <s v="Texas"/>
    <n v="77506"/>
    <s v="Central"/>
    <s v="TEC-AC-10004855"/>
    <s v="Technology"/>
    <s v="Accessories"/>
    <s v="V7 USB Numeric Keypad"/>
    <n v="167.95200000000003"/>
    <n v="6"/>
    <n v="0.2"/>
    <n v="-27.292200000000001"/>
  </r>
  <r>
    <n v="5191"/>
    <s v="US-2014-136679"/>
    <x v="3"/>
    <x v="237"/>
    <d v="2014-11-19T00:00:00"/>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4-141943"/>
    <x v="3"/>
    <x v="1024"/>
    <d v="2014-05-10T00:00:00"/>
    <s v="Standard Class"/>
    <s v="DK-12985"/>
    <s v="Darren Koutras"/>
    <s v="Consumer"/>
    <s v="United States"/>
    <s v="San Francisco"/>
    <s v="California"/>
    <n v="94122"/>
    <s v="West"/>
    <s v="OFF-EN-10003448"/>
    <s v="Office Supplies"/>
    <s v="Envelopes"/>
    <s v="Peel &amp; Seel Recycled Catalog Envelopes, Brown"/>
    <n v="23.16"/>
    <n v="2"/>
    <n v="0"/>
    <n v="11.58"/>
  </r>
  <r>
    <n v="5193"/>
    <s v="CA-2011-101560"/>
    <x v="2"/>
    <x v="683"/>
    <d v="2011-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1-101560"/>
    <x v="2"/>
    <x v="683"/>
    <d v="2011-12-01T00:00:00"/>
    <s v="Second Class"/>
    <s v="CS-12250"/>
    <s v="Chris Selesnick"/>
    <s v="Corporate"/>
    <s v="United States"/>
    <s v="Columbia"/>
    <s v="South Carolina"/>
    <n v="29203"/>
    <s v="South"/>
    <s v="OFF-PA-10001363"/>
    <s v="Office Supplies"/>
    <s v="Paper"/>
    <s v="Xerox 1933"/>
    <n v="85.96"/>
    <n v="7"/>
    <n v="0"/>
    <n v="40.401199999999996"/>
  </r>
  <r>
    <n v="5195"/>
    <s v="CA-2011-101560"/>
    <x v="2"/>
    <x v="683"/>
    <d v="2011-12-01T00:00:00"/>
    <s v="Second Class"/>
    <s v="CS-12250"/>
    <s v="Chris Selesnick"/>
    <s v="Corporate"/>
    <s v="United States"/>
    <s v="Columbia"/>
    <s v="South Carolina"/>
    <n v="29203"/>
    <s v="South"/>
    <s v="OFF-AR-10004757"/>
    <s v="Office Supplies"/>
    <s v="Art"/>
    <s v="Crayola Colored Pencils"/>
    <n v="13.12"/>
    <n v="4"/>
    <n v="0"/>
    <n v="4.3295999999999992"/>
  </r>
  <r>
    <n v="5196"/>
    <s v="CA-2011-101560"/>
    <x v="2"/>
    <x v="683"/>
    <d v="2011-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1-159709"/>
    <x v="2"/>
    <x v="1025"/>
    <d v="2011-05-15T00:00:00"/>
    <s v="Standard Class"/>
    <s v="AI-10855"/>
    <s v="Arianne Irving"/>
    <s v="Consumer"/>
    <s v="United States"/>
    <s v="Kent"/>
    <s v="Washington"/>
    <n v="98031"/>
    <s v="West"/>
    <s v="OFF-EN-10001434"/>
    <s v="Office Supplies"/>
    <s v="Envelopes"/>
    <s v="Strathmore #10 Envelopes, Ultimate White"/>
    <n v="158.13"/>
    <n v="3"/>
    <n v="0"/>
    <n v="77.483699999999999"/>
  </r>
  <r>
    <n v="5198"/>
    <s v="CA-2011-159709"/>
    <x v="2"/>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3-103982"/>
    <x v="0"/>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3-103982"/>
    <x v="0"/>
    <x v="840"/>
    <d v="2013-03-09T00:00:00"/>
    <s v="Standard Class"/>
    <s v="AA-10315"/>
    <s v="Alex Avila"/>
    <s v="Consumer"/>
    <s v="United States"/>
    <s v="Round Rock"/>
    <s v="Texas"/>
    <n v="78664"/>
    <s v="Central"/>
    <s v="TEC-PH-10000895"/>
    <s v="Technology"/>
    <s v="Phones"/>
    <s v="Polycom VVX 310 VoIP phone"/>
    <n v="431.97600000000006"/>
    <n v="3"/>
    <n v="0.2"/>
    <n v="32.398200000000017"/>
  </r>
  <r>
    <n v="5202"/>
    <s v="CA-2013-103982"/>
    <x v="0"/>
    <x v="840"/>
    <d v="2013-03-09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2-142454"/>
    <x v="1"/>
    <x v="762"/>
    <d v="2012-08-19T00:00:00"/>
    <s v="Standard Class"/>
    <s v="RE-19450"/>
    <s v="Richard Eichhorn"/>
    <s v="Consumer"/>
    <s v="United States"/>
    <s v="Oakland"/>
    <s v="California"/>
    <n v="94601"/>
    <s v="West"/>
    <s v="FUR-FU-10004018"/>
    <s v="Furniture"/>
    <s v="Furnishings"/>
    <s v="Tensor Computer Mounted Lamp"/>
    <n v="104.23"/>
    <n v="7"/>
    <n v="0"/>
    <n v="28.142100000000006"/>
  </r>
  <r>
    <n v="5204"/>
    <s v="CA-2012-142454"/>
    <x v="1"/>
    <x v="762"/>
    <d v="2012-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2-102015"/>
    <x v="1"/>
    <x v="811"/>
    <d v="2012-09-18T00:00:00"/>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2-102015"/>
    <x v="1"/>
    <x v="811"/>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2-102015"/>
    <x v="1"/>
    <x v="811"/>
    <d v="2012-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2-102015"/>
    <x v="1"/>
    <x v="811"/>
    <d v="2012-09-18T00:00:00"/>
    <s v="Standard Class"/>
    <s v="TM-21010"/>
    <s v="Tamara Manning"/>
    <s v="Consumer"/>
    <s v="United States"/>
    <s v="Auburn"/>
    <s v="New York"/>
    <n v="13021"/>
    <s v="East"/>
    <s v="OFF-LA-10002043"/>
    <s v="Office Supplies"/>
    <s v="Labels"/>
    <s v="Avery 489"/>
    <n v="20.7"/>
    <n v="2"/>
    <n v="0"/>
    <n v="9.9359999999999999"/>
  </r>
  <r>
    <n v="5209"/>
    <s v="CA-2012-102015"/>
    <x v="1"/>
    <x v="811"/>
    <d v="2012-09-18T00:00:00"/>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2-102015"/>
    <x v="1"/>
    <x v="811"/>
    <d v="2012-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2-156755"/>
    <x v="1"/>
    <x v="1026"/>
    <d v="2012-01-18T00:00:00"/>
    <s v="Standard Class"/>
    <s v="YS-21880"/>
    <s v="Yana Sorensen"/>
    <s v="Corporate"/>
    <s v="United States"/>
    <s v="Newark"/>
    <s v="Delaware"/>
    <n v="19711"/>
    <s v="East"/>
    <s v="OFF-ST-10002615"/>
    <s v="Office Supplies"/>
    <s v="Storage"/>
    <s v="Dual Level, Single-Width Filing Carts"/>
    <n v="465.18"/>
    <n v="3"/>
    <n v="0"/>
    <n v="120.94680000000001"/>
  </r>
  <r>
    <n v="5212"/>
    <s v="CA-2012-130876"/>
    <x v="1"/>
    <x v="793"/>
    <d v="2012-05-16T00:00:00"/>
    <s v="Second Class"/>
    <s v="AZ-10750"/>
    <s v="Annie Zypern"/>
    <s v="Consumer"/>
    <s v="United States"/>
    <s v="New York City"/>
    <s v="New York"/>
    <n v="10024"/>
    <s v="East"/>
    <s v="OFF-ST-10004258"/>
    <s v="Office Supplies"/>
    <s v="Storage"/>
    <s v="Portable Personal File Box"/>
    <n v="36.630000000000003"/>
    <n v="3"/>
    <n v="0"/>
    <n v="9.8901000000000039"/>
  </r>
  <r>
    <n v="5213"/>
    <s v="CA-2013-145898"/>
    <x v="0"/>
    <x v="182"/>
    <d v="2013-09-27T00:00:00"/>
    <s v="Same Day"/>
    <s v="CM-12445"/>
    <s v="Chuck Magee"/>
    <s v="Consumer"/>
    <s v="United States"/>
    <s v="Redlands"/>
    <s v="California"/>
    <n v="92374"/>
    <s v="West"/>
    <s v="OFF-ST-10004507"/>
    <s v="Office Supplies"/>
    <s v="Storage"/>
    <s v="Advantus Rolling Storage Box"/>
    <n v="51.449999999999996"/>
    <n v="3"/>
    <n v="0"/>
    <n v="13.891499999999999"/>
  </r>
  <r>
    <n v="5214"/>
    <s v="CA-2013-145898"/>
    <x v="0"/>
    <x v="182"/>
    <d v="2013-09-27T00:00:00"/>
    <s v="Same Day"/>
    <s v="CM-12445"/>
    <s v="Chuck Magee"/>
    <s v="Consumer"/>
    <s v="United States"/>
    <s v="Redlands"/>
    <s v="California"/>
    <n v="92374"/>
    <s v="West"/>
    <s v="OFF-LA-10000262"/>
    <s v="Office Supplies"/>
    <s v="Labels"/>
    <s v="Avery 494"/>
    <n v="7.83"/>
    <n v="3"/>
    <n v="0"/>
    <n v="3.6017999999999999"/>
  </r>
  <r>
    <n v="5215"/>
    <s v="CA-2013-145898"/>
    <x v="0"/>
    <x v="182"/>
    <d v="2013-09-27T00:00:00"/>
    <s v="Same Day"/>
    <s v="CM-12445"/>
    <s v="Chuck Magee"/>
    <s v="Consumer"/>
    <s v="United States"/>
    <s v="Redlands"/>
    <s v="California"/>
    <n v="92374"/>
    <s v="West"/>
    <s v="OFF-AR-10002445"/>
    <s v="Office Supplies"/>
    <s v="Art"/>
    <s v="SANFORD Major Accent Highlighters"/>
    <n v="35.4"/>
    <n v="5"/>
    <n v="0"/>
    <n v="13.452000000000002"/>
  </r>
  <r>
    <n v="5216"/>
    <s v="CA-2013-145898"/>
    <x v="0"/>
    <x v="182"/>
    <d v="2013-09-27T00:00:00"/>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4-159562"/>
    <x v="3"/>
    <x v="428"/>
    <d v="2014-09-16T00:00:00"/>
    <s v="Standard Class"/>
    <s v="JB-16000"/>
    <s v="Joy Bell-"/>
    <s v="Consumer"/>
    <s v="United States"/>
    <s v="Roseville"/>
    <s v="Michigan"/>
    <n v="48066"/>
    <s v="Central"/>
    <s v="OFF-EN-10000461"/>
    <s v="Office Supplies"/>
    <s v="Envelopes"/>
    <s v="#10- 4 1/8&quot; x 9 1/2&quot; Recycled Envelopes"/>
    <n v="17.48"/>
    <n v="2"/>
    <n v="0"/>
    <n v="8.2156000000000002"/>
  </r>
  <r>
    <n v="5218"/>
    <s v="CA-2014-134635"/>
    <x v="3"/>
    <x v="4"/>
    <d v="2014-04-18T00:00:00"/>
    <s v="Second Class"/>
    <s v="NS-18640"/>
    <s v="Noel Staavos"/>
    <s v="Corporate"/>
    <s v="United States"/>
    <s v="Los Angeles"/>
    <s v="California"/>
    <n v="90049"/>
    <s v="West"/>
    <s v="OFF-PA-10002254"/>
    <s v="Office Supplies"/>
    <s v="Paper"/>
    <s v="Xerox 1883"/>
    <n v="79.14"/>
    <n v="3"/>
    <n v="0"/>
    <n v="36.404399999999995"/>
  </r>
  <r>
    <n v="5219"/>
    <s v="CA-2014-167080"/>
    <x v="3"/>
    <x v="193"/>
    <d v="2014-06-15T00:00:00"/>
    <s v="Standard Class"/>
    <s v="LC-16930"/>
    <s v="Linda Cazamias"/>
    <s v="Corporate"/>
    <s v="United States"/>
    <s v="New York City"/>
    <s v="New York"/>
    <n v="10011"/>
    <s v="East"/>
    <s v="OFF-AR-10001868"/>
    <s v="Office Supplies"/>
    <s v="Art"/>
    <s v="Prang Dustless Chalk Sticks"/>
    <n v="8.4"/>
    <n v="5"/>
    <n v="0"/>
    <n v="4.2"/>
  </r>
  <r>
    <n v="5220"/>
    <s v="CA-2014-145653"/>
    <x v="3"/>
    <x v="853"/>
    <d v="2014-09-02T00:00:00"/>
    <s v="Same Day"/>
    <s v="CA-12775"/>
    <s v="Cynthia Arntzen"/>
    <s v="Consumer"/>
    <s v="United States"/>
    <s v="Detroit"/>
    <s v="Michigan"/>
    <n v="48205"/>
    <s v="Central"/>
    <s v="FUR-CH-10004875"/>
    <s v="Furniture"/>
    <s v="Chairs"/>
    <s v="Harbour Creations 67200 Series Stacking Chairs"/>
    <n v="498.26000000000005"/>
    <n v="7"/>
    <n v="0"/>
    <n v="134.53020000000001"/>
  </r>
  <r>
    <n v="5221"/>
    <s v="CA-2011-140487"/>
    <x v="2"/>
    <x v="1027"/>
    <d v="2011-06-20T00:00:00"/>
    <s v="Standard Class"/>
    <s v="SR-20425"/>
    <s v="Sharelle Roach"/>
    <s v="Home Office"/>
    <s v="United States"/>
    <s v="Detroit"/>
    <s v="Michigan"/>
    <n v="48234"/>
    <s v="Central"/>
    <s v="FUR-BO-10000711"/>
    <s v="Furniture"/>
    <s v="Bookcases"/>
    <s v="Hon Metal Bookcases, Gray"/>
    <n v="212.94"/>
    <n v="3"/>
    <n v="0"/>
    <n v="57.4938"/>
  </r>
  <r>
    <n v="5222"/>
    <s v="CA-2014-117401"/>
    <x v="3"/>
    <x v="796"/>
    <d v="2014-05-23T00:00:00"/>
    <s v="Second Class"/>
    <s v="PP-18955"/>
    <s v="Paul Prost"/>
    <s v="Home Office"/>
    <s v="United States"/>
    <s v="Springfield"/>
    <s v="Missouri"/>
    <n v="65807"/>
    <s v="Central"/>
    <s v="OFF-AP-10000938"/>
    <s v="Office Supplies"/>
    <s v="Appliances"/>
    <s v="Avanti 1.7 Cu. Ft. Refrigerator"/>
    <n v="706.86"/>
    <n v="7"/>
    <n v="0"/>
    <n v="197.92079999999999"/>
  </r>
  <r>
    <n v="5223"/>
    <s v="CA-2014-117401"/>
    <x v="3"/>
    <x v="796"/>
    <d v="2014-05-23T00:00:00"/>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4-117401"/>
    <x v="3"/>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4-109582"/>
    <x v="3"/>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3-119865"/>
    <x v="0"/>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3-119865"/>
    <x v="0"/>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1-147648"/>
    <x v="2"/>
    <x v="35"/>
    <d v="2011-12-01T00:00:00"/>
    <s v="Standard Class"/>
    <s v="LS-16975"/>
    <s v="Lindsay Shagiari"/>
    <s v="Home Office"/>
    <s v="United States"/>
    <s v="San Francisco"/>
    <s v="California"/>
    <n v="94109"/>
    <s v="West"/>
    <s v="OFF-PA-10001033"/>
    <s v="Office Supplies"/>
    <s v="Paper"/>
    <s v="Xerox 1893"/>
    <n v="81.98"/>
    <n v="2"/>
    <n v="0"/>
    <n v="40.170200000000001"/>
  </r>
  <r>
    <n v="5230"/>
    <s v="CA-2014-124436"/>
    <x v="3"/>
    <x v="498"/>
    <d v="2014-03-23T00:00:00"/>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4-124436"/>
    <x v="3"/>
    <x v="498"/>
    <d v="2014-03-23T00:00:00"/>
    <s v="Second Class"/>
    <s v="SA-20830"/>
    <s v="Sue Ann Reed"/>
    <s v="Consumer"/>
    <s v="United States"/>
    <s v="Fresno"/>
    <s v="California"/>
    <n v="93727"/>
    <s v="West"/>
    <s v="FUR-TA-10001095"/>
    <s v="Furniture"/>
    <s v="Tables"/>
    <s v="Chromcraft Round Conference Tables"/>
    <n v="697.16"/>
    <n v="5"/>
    <n v="0.2"/>
    <n v="8.7144999999999868"/>
  </r>
  <r>
    <n v="5232"/>
    <s v="CA-2014-124436"/>
    <x v="3"/>
    <x v="498"/>
    <d v="2014-03-23T00:00:00"/>
    <s v="Second Class"/>
    <s v="SA-20830"/>
    <s v="Sue Ann Reed"/>
    <s v="Consumer"/>
    <s v="United States"/>
    <s v="Fresno"/>
    <s v="California"/>
    <n v="93727"/>
    <s v="West"/>
    <s v="FUR-FU-10001185"/>
    <s v="Furniture"/>
    <s v="Furnishings"/>
    <s v="Advantus Employee of the Month Certificate Frame, 11 x 13-1/2"/>
    <n v="30.93"/>
    <n v="1"/>
    <n v="0"/>
    <n v="12.6813"/>
  </r>
  <r>
    <n v="5233"/>
    <s v="CA-2014-124436"/>
    <x v="3"/>
    <x v="498"/>
    <d v="2014-03-23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1-115084"/>
    <x v="2"/>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4-131037"/>
    <x v="3"/>
    <x v="1029"/>
    <d v="2014-08-24T00:00:00"/>
    <s v="First Class"/>
    <s v="TM-21490"/>
    <s v="Tony Molinari"/>
    <s v="Consumer"/>
    <s v="United States"/>
    <s v="San Francisco"/>
    <s v="California"/>
    <n v="94110"/>
    <s v="West"/>
    <s v="FUR-TA-10001768"/>
    <s v="Furniture"/>
    <s v="Tables"/>
    <s v="Hon Racetrack Conference Tables"/>
    <n v="210.00800000000001"/>
    <n v="1"/>
    <n v="0.2"/>
    <n v="2.625099999999982"/>
  </r>
  <r>
    <n v="5236"/>
    <s v="CA-2013-111143"/>
    <x v="0"/>
    <x v="258"/>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1-166744"/>
    <x v="2"/>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1-166744"/>
    <x v="2"/>
    <x v="59"/>
    <d v="2011-09-24T00:00:00"/>
    <s v="Standard Class"/>
    <s v="DN-13690"/>
    <s v="Duane Noonan"/>
    <s v="Consumer"/>
    <s v="United States"/>
    <s v="Columbia"/>
    <s v="Maryland"/>
    <n v="21044"/>
    <s v="East"/>
    <s v="FUR-BO-10001337"/>
    <s v="Furniture"/>
    <s v="Bookcases"/>
    <s v="O'Sullivan Living Dimensions 2-Shelf Bookcases"/>
    <n v="362.94"/>
    <n v="3"/>
    <n v="0"/>
    <n v="36.293999999999997"/>
  </r>
  <r>
    <n v="5239"/>
    <s v="CA-2011-166744"/>
    <x v="2"/>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3-116561"/>
    <x v="0"/>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3-116561"/>
    <x v="0"/>
    <x v="108"/>
    <d v="2013-09-18T00:00:00"/>
    <s v="Standard Class"/>
    <s v="EB-14110"/>
    <s v="Eugene Barchas"/>
    <s v="Consumer"/>
    <s v="United States"/>
    <s v="San Jose"/>
    <s v="California"/>
    <n v="95123"/>
    <s v="West"/>
    <s v="OFF-BI-10001658"/>
    <s v="Office Supplies"/>
    <s v="Binders"/>
    <s v="GBC Standard Therm-A-Bind Covers"/>
    <n v="39.872000000000007"/>
    <n v="2"/>
    <n v="0.2"/>
    <n v="12.958399999999999"/>
  </r>
  <r>
    <n v="5242"/>
    <s v="CA-2013-110730"/>
    <x v="0"/>
    <x v="713"/>
    <d v="2013-09-27T00:00:00"/>
    <s v="Second Class"/>
    <s v="CM-11815"/>
    <s v="Candace McMahon"/>
    <s v="Corporate"/>
    <s v="United States"/>
    <s v="Seattle"/>
    <s v="Washington"/>
    <n v="98115"/>
    <s v="West"/>
    <s v="OFF-SU-10004737"/>
    <s v="Office Supplies"/>
    <s v="Supplies"/>
    <s v="Acme Design Stainless Steel Bent Scissors"/>
    <n v="13.68"/>
    <n v="2"/>
    <n v="0"/>
    <n v="3.6936"/>
  </r>
  <r>
    <n v="5243"/>
    <s v="CA-2014-146367"/>
    <x v="3"/>
    <x v="1018"/>
    <d v="2014-08-09T00:00:00"/>
    <s v="Standard Class"/>
    <s v="HM-14860"/>
    <s v="Harry Marie"/>
    <s v="Corporate"/>
    <s v="United States"/>
    <s v="Carrollton"/>
    <s v="Texas"/>
    <n v="75007"/>
    <s v="Central"/>
    <s v="OFF-BI-10002827"/>
    <s v="Office Supplies"/>
    <s v="Binders"/>
    <s v="Avery Durable Poly Binders"/>
    <n v="3.3179999999999996"/>
    <n v="3"/>
    <n v="0.8"/>
    <n v="-5.6406000000000018"/>
  </r>
  <r>
    <n v="5244"/>
    <s v="CA-2013-149454"/>
    <x v="0"/>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3-156265"/>
    <x v="0"/>
    <x v="1030"/>
    <d v="2013-08-05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3-156265"/>
    <x v="0"/>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3-156265"/>
    <x v="0"/>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2-168914"/>
    <x v="1"/>
    <x v="1031"/>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4-110989"/>
    <x v="3"/>
    <x v="132"/>
    <d v="2014-11-06T00:00:00"/>
    <s v="Second Class"/>
    <s v="EJ-14155"/>
    <s v="Eva Jacobs"/>
    <s v="Consumer"/>
    <s v="United States"/>
    <s v="Seattle"/>
    <s v="Washington"/>
    <n v="98105"/>
    <s v="West"/>
    <s v="TEC-AC-10002345"/>
    <s v="Technology"/>
    <s v="Accessories"/>
    <s v="HP Standard 104 key PS/2 Keyboard"/>
    <n v="43.5"/>
    <n v="3"/>
    <n v="0"/>
    <n v="10.875"/>
  </r>
  <r>
    <n v="5250"/>
    <s v="CA-2012-106215"/>
    <x v="1"/>
    <x v="392"/>
    <d v="2012-04-21T00:00:00"/>
    <s v="Standard Class"/>
    <s v="BN-11470"/>
    <s v="Brad Norvell"/>
    <s v="Corporate"/>
    <s v="United States"/>
    <s v="Philadelphia"/>
    <s v="Pennsylvania"/>
    <n v="19143"/>
    <s v="East"/>
    <s v="OFF-FA-10001229"/>
    <s v="Office Supplies"/>
    <s v="Fasteners"/>
    <s v="Staples"/>
    <n v="12.576000000000001"/>
    <n v="4"/>
    <n v="0.2"/>
    <n v="4.0871999999999993"/>
  </r>
  <r>
    <n v="5251"/>
    <s v="US-2013-169369"/>
    <x v="0"/>
    <x v="939"/>
    <d v="2013-12-19T00:00:00"/>
    <s v="Standard Class"/>
    <s v="EC-14050"/>
    <s v="Erin Creighton"/>
    <s v="Consumer"/>
    <s v="United States"/>
    <s v="Columbus"/>
    <s v="Georgia"/>
    <n v="31907"/>
    <s v="South"/>
    <s v="TEC-AC-10001314"/>
    <s v="Technology"/>
    <s v="Accessories"/>
    <s v="Case Logic 2.4GHz Wireless Keyboard"/>
    <n v="249.95000000000002"/>
    <n v="5"/>
    <n v="0"/>
    <n v="19.995999999999974"/>
  </r>
  <r>
    <n v="5252"/>
    <s v="US-2013-169369"/>
    <x v="0"/>
    <x v="939"/>
    <d v="2013-12-19T00:00:00"/>
    <s v="Standard Class"/>
    <s v="EC-14050"/>
    <s v="Erin Creighton"/>
    <s v="Consumer"/>
    <s v="United States"/>
    <s v="Columbus"/>
    <s v="Georgia"/>
    <n v="31907"/>
    <s v="South"/>
    <s v="OFF-PA-10004438"/>
    <s v="Office Supplies"/>
    <s v="Paper"/>
    <s v="Xerox 1907"/>
    <n v="49.12"/>
    <n v="4"/>
    <n v="0"/>
    <n v="23.086399999999998"/>
  </r>
  <r>
    <n v="5253"/>
    <s v="CA-2012-132318"/>
    <x v="1"/>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1-131982"/>
    <x v="2"/>
    <x v="1009"/>
    <d v="2011-03-11T00:00:00"/>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2-125185"/>
    <x v="1"/>
    <x v="616"/>
    <d v="2012-03-07T00:00:00"/>
    <s v="Second Class"/>
    <s v="AH-10195"/>
    <s v="Alan Haines"/>
    <s v="Corporate"/>
    <s v="United States"/>
    <s v="Bethlehem"/>
    <s v="Pennsylvania"/>
    <n v="18018"/>
    <s v="East"/>
    <s v="FUR-CH-10002647"/>
    <s v="Furniture"/>
    <s v="Chairs"/>
    <s v="Situations Contoured Folding Chairs, 4/Set"/>
    <n v="99.372"/>
    <n v="2"/>
    <n v="0.3"/>
    <n v="-7.0979999999999919"/>
  </r>
  <r>
    <n v="5256"/>
    <s v="CA-2012-125185"/>
    <x v="1"/>
    <x v="616"/>
    <d v="2012-03-07T00:00:00"/>
    <s v="Second Class"/>
    <s v="AH-10195"/>
    <s v="Alan Haines"/>
    <s v="Corporate"/>
    <s v="United States"/>
    <s v="Bethlehem"/>
    <s v="Pennsylvania"/>
    <n v="18018"/>
    <s v="East"/>
    <s v="FUR-FU-10003247"/>
    <s v="Furniture"/>
    <s v="Furnishings"/>
    <s v="36X48 HARDFLOOR CHAIRMAT"/>
    <n v="33.568000000000005"/>
    <n v="2"/>
    <n v="0.2"/>
    <n v="-5.4548000000000041"/>
  </r>
  <r>
    <n v="5257"/>
    <s v="CA-2013-130078"/>
    <x v="0"/>
    <x v="590"/>
    <d v="2013-08-15T00:00:00"/>
    <s v="Standard Class"/>
    <s v="CC-12145"/>
    <s v="Charles Crestani"/>
    <s v="Consumer"/>
    <s v="United States"/>
    <s v="Oklahoma City"/>
    <s v="Oklahoma"/>
    <n v="73120"/>
    <s v="Central"/>
    <s v="OFF-PA-10003270"/>
    <s v="Office Supplies"/>
    <s v="Paper"/>
    <s v="Xerox 1954"/>
    <n v="10.56"/>
    <n v="2"/>
    <n v="0"/>
    <n v="4.7519999999999998"/>
  </r>
  <r>
    <n v="5258"/>
    <s v="US-2014-114034"/>
    <x v="3"/>
    <x v="1032"/>
    <d v="2014-01-09T00:00:00"/>
    <s v="Standard Class"/>
    <s v="DL-13315"/>
    <s v="Delfina Latchford"/>
    <s v="Consumer"/>
    <s v="United States"/>
    <s v="Rancho Cucamonga"/>
    <s v="California"/>
    <n v="91730"/>
    <s v="West"/>
    <s v="OFF-PA-10004735"/>
    <s v="Office Supplies"/>
    <s v="Paper"/>
    <s v="Xerox 1905"/>
    <n v="38.880000000000003"/>
    <n v="6"/>
    <n v="0"/>
    <n v="18.662400000000002"/>
  </r>
  <r>
    <n v="5259"/>
    <s v="US-2014-115595"/>
    <x v="3"/>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4-158722"/>
    <x v="3"/>
    <x v="179"/>
    <d v="2014-10-27T00:00:00"/>
    <s v="Standard Class"/>
    <s v="MA-17560"/>
    <s v="Matt Abelman"/>
    <s v="Home Office"/>
    <s v="United States"/>
    <s v="Philadelphia"/>
    <s v="Pennsylvania"/>
    <n v="19120"/>
    <s v="East"/>
    <s v="OFF-PA-10000176"/>
    <s v="Office Supplies"/>
    <s v="Paper"/>
    <s v="Xerox 1887"/>
    <n v="45.527999999999999"/>
    <n v="3"/>
    <n v="0.2"/>
    <n v="15.934799999999997"/>
  </r>
  <r>
    <n v="5261"/>
    <s v="CA-2011-105165"/>
    <x v="2"/>
    <x v="557"/>
    <d v="2011-09-10T00:00:00"/>
    <s v="First Class"/>
    <s v="SZ-20035"/>
    <s v="Sam Zeldin"/>
    <s v="Home Office"/>
    <s v="United States"/>
    <s v="Houston"/>
    <s v="Texas"/>
    <n v="77036"/>
    <s v="Central"/>
    <s v="TEC-PH-10000675"/>
    <s v="Technology"/>
    <s v="Phones"/>
    <s v="Panasonic KX TS3282B Corded phone"/>
    <n v="196.77600000000001"/>
    <n v="3"/>
    <n v="0.2"/>
    <n v="14.758199999999995"/>
  </r>
  <r>
    <n v="5262"/>
    <s v="CA-2011-105165"/>
    <x v="2"/>
    <x v="557"/>
    <d v="2011-09-10T00:00:00"/>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1-105165"/>
    <x v="2"/>
    <x v="557"/>
    <d v="2011-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1-105165"/>
    <x v="2"/>
    <x v="557"/>
    <d v="2011-09-10T00:00:00"/>
    <s v="First Class"/>
    <s v="SZ-20035"/>
    <s v="Sam Zeldin"/>
    <s v="Home Office"/>
    <s v="United States"/>
    <s v="Houston"/>
    <s v="Texas"/>
    <n v="77036"/>
    <s v="Central"/>
    <s v="TEC-AC-10002718"/>
    <s v="Technology"/>
    <s v="Accessories"/>
    <s v="Belkin Standard 104 key USB Keyboard"/>
    <n v="46.688000000000002"/>
    <n v="4"/>
    <n v="0.2"/>
    <n v="-2.9180000000000028"/>
  </r>
  <r>
    <n v="5265"/>
    <s v="CA-2011-105165"/>
    <x v="2"/>
    <x v="557"/>
    <d v="2011-09-10T00:00:00"/>
    <s v="First Class"/>
    <s v="SZ-20035"/>
    <s v="Sam Zeldin"/>
    <s v="Home Office"/>
    <s v="United States"/>
    <s v="Houston"/>
    <s v="Texas"/>
    <n v="77036"/>
    <s v="Central"/>
    <s v="OFF-AR-10003179"/>
    <s v="Office Supplies"/>
    <s v="Art"/>
    <s v="Dixon Ticonderoga Core-Lock Colored Pencils"/>
    <n v="21.864000000000001"/>
    <n v="3"/>
    <n v="0.2"/>
    <n v="3.5528999999999984"/>
  </r>
  <r>
    <n v="5266"/>
    <s v="CA-2014-147452"/>
    <x v="3"/>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4-147452"/>
    <x v="3"/>
    <x v="1033"/>
    <d v="2014-10-04T00:00:00"/>
    <s v="First Class"/>
    <s v="CS-11845"/>
    <s v="Cari Sayre"/>
    <s v="Corporate"/>
    <s v="United States"/>
    <s v="Seattle"/>
    <s v="Washington"/>
    <n v="98103"/>
    <s v="West"/>
    <s v="OFF-PA-10004039"/>
    <s v="Office Supplies"/>
    <s v="Paper"/>
    <s v="Xerox 1882"/>
    <n v="167.94"/>
    <n v="3"/>
    <n v="0"/>
    <n v="82.290599999999998"/>
  </r>
  <r>
    <n v="5268"/>
    <s v="CA-2014-147452"/>
    <x v="3"/>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4-114657"/>
    <x v="3"/>
    <x v="673"/>
    <d v="2014-11-22T00:00:00"/>
    <s v="Standard Class"/>
    <s v="MH-18115"/>
    <s v="Mick Hernandez"/>
    <s v="Home Office"/>
    <s v="United States"/>
    <s v="Yonkers"/>
    <s v="New York"/>
    <n v="10701"/>
    <s v="East"/>
    <s v="TEC-MA-10003173"/>
    <s v="Technology"/>
    <s v="Machines"/>
    <s v="Hewlett-Packard 300S Scientific Calculator"/>
    <n v="52.44"/>
    <n v="4"/>
    <n v="0"/>
    <n v="24.122399999999995"/>
  </r>
  <r>
    <n v="5270"/>
    <s v="CA-2014-144484"/>
    <x v="3"/>
    <x v="220"/>
    <d v="2014-09-12T00:00:00"/>
    <s v="Same Day"/>
    <s v="CB-12025"/>
    <s v="Cassandra Brandow"/>
    <s v="Consumer"/>
    <s v="United States"/>
    <s v="San Francisco"/>
    <s v="California"/>
    <n v="94110"/>
    <s v="West"/>
    <s v="FUR-FU-10000260"/>
    <s v="Furniture"/>
    <s v="Furnishings"/>
    <s v="6&quot; Cubicle Wall Clock, Black"/>
    <n v="32.36"/>
    <n v="4"/>
    <n v="0"/>
    <n v="11.6496"/>
  </r>
  <r>
    <n v="5271"/>
    <s v="CA-2014-144484"/>
    <x v="3"/>
    <x v="220"/>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4-125913"/>
    <x v="3"/>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4-125913"/>
    <x v="3"/>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3-158309"/>
    <x v="0"/>
    <x v="491"/>
    <d v="2013-11-30T00:00:00"/>
    <s v="First Class"/>
    <s v="PA-19060"/>
    <s v="Pete Armstrong"/>
    <s v="Home Office"/>
    <s v="United States"/>
    <s v="Miami"/>
    <s v="Florida"/>
    <n v="33142"/>
    <s v="South"/>
    <s v="OFF-BI-10000145"/>
    <s v="Office Supplies"/>
    <s v="Binders"/>
    <s v="Zipper Ring Binder Pockets"/>
    <n v="3.7440000000000007"/>
    <n v="4"/>
    <n v="0.7"/>
    <n v="-2.6207999999999991"/>
  </r>
  <r>
    <n v="5275"/>
    <s v="CA-2012-162887"/>
    <x v="1"/>
    <x v="209"/>
    <d v="2012-11-09T00:00:00"/>
    <s v="Second Class"/>
    <s v="SV-20785"/>
    <s v="Stewart Visinsky"/>
    <s v="Consumer"/>
    <s v="United States"/>
    <s v="Burlington"/>
    <s v="Vermont"/>
    <s v="05408"/>
    <s v="East"/>
    <s v="FUR-CH-10000595"/>
    <s v="Furniture"/>
    <s v="Chairs"/>
    <s v="Safco Contoured Stacking Chairs"/>
    <n v="715.2"/>
    <n v="3"/>
    <n v="0"/>
    <n v="178.79999999999998"/>
  </r>
  <r>
    <n v="5276"/>
    <s v="CA-2014-147333"/>
    <x v="3"/>
    <x v="817"/>
    <d v="2014-12-21T00:00:00"/>
    <s v="Standard Class"/>
    <s v="KL-16555"/>
    <s v="Kelly Lampkin"/>
    <s v="Corporate"/>
    <s v="United States"/>
    <s v="Fayetteville"/>
    <s v="Arkansas"/>
    <n v="72701"/>
    <s v="South"/>
    <s v="TEC-AC-10004469"/>
    <s v="Technology"/>
    <s v="Accessories"/>
    <s v="Microsoft Sculpt Comfort Mouse"/>
    <n v="159.80000000000001"/>
    <n v="4"/>
    <n v="0"/>
    <n v="70.312000000000012"/>
  </r>
  <r>
    <n v="5277"/>
    <s v="CA-2014-147333"/>
    <x v="3"/>
    <x v="817"/>
    <d v="2014-12-21T00:00:00"/>
    <s v="Standard Class"/>
    <s v="KL-16555"/>
    <s v="Kelly Lampkin"/>
    <s v="Corporate"/>
    <s v="United States"/>
    <s v="Fayetteville"/>
    <s v="Arkansas"/>
    <n v="72701"/>
    <s v="South"/>
    <s v="TEC-AC-10003038"/>
    <s v="Technology"/>
    <s v="Accessories"/>
    <s v="Kingston Digital DataTraveler 16GB USB 2.0"/>
    <n v="44.75"/>
    <n v="5"/>
    <n v="0"/>
    <n v="8.5024999999999942"/>
  </r>
  <r>
    <n v="5278"/>
    <s v="CA-2011-113859"/>
    <x v="2"/>
    <x v="103"/>
    <d v="2011-09-17T00:00:00"/>
    <s v="Standard Class"/>
    <s v="BC-11125"/>
    <s v="Becky Castell"/>
    <s v="Home Office"/>
    <s v="United States"/>
    <s v="Odessa"/>
    <s v="Texas"/>
    <n v="79762"/>
    <s v="Central"/>
    <s v="FUR-CH-10004698"/>
    <s v="Furniture"/>
    <s v="Chairs"/>
    <s v="Padded Folding Chairs, Black, 4/Carton"/>
    <n v="340.11599999999999"/>
    <n v="6"/>
    <n v="0.3"/>
    <n v="-9.717599999999976"/>
  </r>
  <r>
    <n v="5279"/>
    <s v="CA-2011-159681"/>
    <x v="2"/>
    <x v="1035"/>
    <d v="2011-12-13T00:00:00"/>
    <s v="Standard Class"/>
    <s v="PO-18850"/>
    <s v="Patrick O'Brill"/>
    <s v="Consumer"/>
    <s v="United States"/>
    <s v="Virginia Beach"/>
    <s v="Virginia"/>
    <n v="23464"/>
    <s v="South"/>
    <s v="OFF-PA-10003641"/>
    <s v="Office Supplies"/>
    <s v="Paper"/>
    <s v="Xerox 1909"/>
    <n v="105.52"/>
    <n v="4"/>
    <n v="0"/>
    <n v="48.539199999999994"/>
  </r>
  <r>
    <n v="5280"/>
    <s v="US-2014-104094"/>
    <x v="3"/>
    <x v="210"/>
    <d v="2014-09-12T00:00:00"/>
    <s v="Standard Class"/>
    <s v="AG-10675"/>
    <s v="Anna Gayman"/>
    <s v="Consumer"/>
    <s v="United States"/>
    <s v="Milwaukee"/>
    <s v="Wisconsin"/>
    <n v="53209"/>
    <s v="Central"/>
    <s v="TEC-AC-10002134"/>
    <s v="Technology"/>
    <s v="Accessories"/>
    <s v="Rosewill 107 Normal Keys USB Wired Standard Keyboard"/>
    <n v="13.48"/>
    <n v="1"/>
    <n v="0"/>
    <n v="1.8872"/>
  </r>
  <r>
    <n v="5281"/>
    <s v="CA-2014-152709"/>
    <x v="3"/>
    <x v="566"/>
    <d v="2014-10-13T00:00:00"/>
    <s v="Standard Class"/>
    <s v="DB-13210"/>
    <s v="Dean Braden"/>
    <s v="Consumer"/>
    <s v="United States"/>
    <s v="Detroit"/>
    <s v="Michigan"/>
    <n v="48234"/>
    <s v="Central"/>
    <s v="OFF-ST-10001837"/>
    <s v="Office Supplies"/>
    <s v="Storage"/>
    <s v="SAFCO Mobile Desk Side File, Wire Frame"/>
    <n v="85.52"/>
    <n v="2"/>
    <n v="0"/>
    <n v="22.235199999999999"/>
  </r>
  <r>
    <n v="5282"/>
    <s v="CA-2012-105158"/>
    <x v="1"/>
    <x v="577"/>
    <d v="2012-09-10T00:00:00"/>
    <s v="Standard Class"/>
    <s v="SP-20860"/>
    <s v="Sung Pak"/>
    <s v="Corporate"/>
    <s v="United States"/>
    <s v="Rochester"/>
    <s v="Minnesota"/>
    <n v="55901"/>
    <s v="Central"/>
    <s v="FUR-FU-10001706"/>
    <s v="Furniture"/>
    <s v="Furnishings"/>
    <s v="Longer-Life Soft White Bulbs"/>
    <n v="6.16"/>
    <n v="2"/>
    <n v="0"/>
    <n v="2.9567999999999999"/>
  </r>
  <r>
    <n v="5283"/>
    <s v="CA-2012-105158"/>
    <x v="1"/>
    <x v="577"/>
    <d v="2012-09-10T00:00:00"/>
    <s v="Standard Class"/>
    <s v="SP-20860"/>
    <s v="Sung Pak"/>
    <s v="Corporate"/>
    <s v="United States"/>
    <s v="Rochester"/>
    <s v="Minnesota"/>
    <n v="55901"/>
    <s v="Central"/>
    <s v="OFF-PA-10001970"/>
    <s v="Office Supplies"/>
    <s v="Paper"/>
    <s v="Xerox 1881"/>
    <n v="36.839999999999996"/>
    <n v="3"/>
    <n v="0"/>
    <n v="17.314799999999998"/>
  </r>
  <r>
    <n v="5284"/>
    <s v="CA-2011-133424"/>
    <x v="2"/>
    <x v="809"/>
    <d v="2011-04-04T00:00:00"/>
    <s v="Standard Class"/>
    <s v="Dl-13600"/>
    <s v="Dorris liebe"/>
    <s v="Corporate"/>
    <s v="United States"/>
    <s v="Seattle"/>
    <s v="Washington"/>
    <n v="98105"/>
    <s v="West"/>
    <s v="OFF-ST-10002957"/>
    <s v="Office Supplies"/>
    <s v="Storage"/>
    <s v="Sterilite Show Offs Storage Containers"/>
    <n v="15.84"/>
    <n v="3"/>
    <n v="0"/>
    <n v="0"/>
  </r>
  <r>
    <n v="5285"/>
    <s v="CA-2011-133424"/>
    <x v="2"/>
    <x v="809"/>
    <d v="2011-04-04T00:00:00"/>
    <s v="Standard Class"/>
    <s v="Dl-13600"/>
    <s v="Dorris liebe"/>
    <s v="Corporate"/>
    <s v="United States"/>
    <s v="Seattle"/>
    <s v="Washington"/>
    <n v="98105"/>
    <s v="West"/>
    <s v="OFF-LA-10002312"/>
    <s v="Office Supplies"/>
    <s v="Labels"/>
    <s v="Avery 490"/>
    <n v="44.400000000000006"/>
    <n v="3"/>
    <n v="0"/>
    <n v="22.200000000000003"/>
  </r>
  <r>
    <n v="5286"/>
    <s v="CA-2014-105991"/>
    <x v="3"/>
    <x v="1024"/>
    <d v="2014-05-07T00:00:00"/>
    <s v="First Class"/>
    <s v="LH-17020"/>
    <s v="Lisa Hazard"/>
    <s v="Consumer"/>
    <s v="United States"/>
    <s v="Louisville"/>
    <s v="Colorado"/>
    <n v="80027"/>
    <s v="West"/>
    <s v="OFF-EN-10002600"/>
    <s v="Office Supplies"/>
    <s v="Envelopes"/>
    <s v="Redi-Strip #10 Envelopes, 4 1/8 x 9 1/2"/>
    <n v="21.240000000000002"/>
    <n v="9"/>
    <n v="0.2"/>
    <n v="7.4339999999999993"/>
  </r>
  <r>
    <n v="5287"/>
    <s v="CA-2014-105991"/>
    <x v="3"/>
    <x v="1024"/>
    <d v="2014-05-07T00:00:00"/>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4-105991"/>
    <x v="3"/>
    <x v="1024"/>
    <d v="2014-05-07T00:00:00"/>
    <s v="First Class"/>
    <s v="LH-17020"/>
    <s v="Lisa Hazard"/>
    <s v="Consumer"/>
    <s v="United States"/>
    <s v="Louisville"/>
    <s v="Colorado"/>
    <n v="80027"/>
    <s v="West"/>
    <s v="FUR-BO-10004467"/>
    <s v="Furniture"/>
    <s v="Bookcases"/>
    <s v="Bestar Classic Bookcase"/>
    <n v="89.991000000000014"/>
    <n v="3"/>
    <n v="0.7"/>
    <n v="-152.9847"/>
  </r>
  <r>
    <n v="5289"/>
    <s v="US-2014-136784"/>
    <x v="3"/>
    <x v="504"/>
    <d v="2014-05-06T00:00:00"/>
    <s v="Standard Class"/>
    <s v="AD-10180"/>
    <s v="Alan Dominguez"/>
    <s v="Home Office"/>
    <s v="United States"/>
    <s v="San Francisco"/>
    <s v="California"/>
    <n v="94122"/>
    <s v="West"/>
    <s v="OFF-PA-10000675"/>
    <s v="Office Supplies"/>
    <s v="Paper"/>
    <s v="Xerox 1919"/>
    <n v="163.96"/>
    <n v="4"/>
    <n v="0"/>
    <n v="80.340400000000002"/>
  </r>
  <r>
    <n v="5290"/>
    <s v="CA-2011-146283"/>
    <x v="2"/>
    <x v="78"/>
    <d v="2011-09-15T00:00:00"/>
    <s v="Standard Class"/>
    <s v="KT-16465"/>
    <s v="Kean Takahito"/>
    <s v="Consumer"/>
    <s v="United States"/>
    <s v="Houston"/>
    <s v="Texas"/>
    <n v="77036"/>
    <s v="Central"/>
    <s v="OFF-PA-10002259"/>
    <s v="Office Supplies"/>
    <s v="Paper"/>
    <s v="Geographics Note Cards, Blank, White, 8 1/2&quot; x 11&quot;"/>
    <n v="17.904"/>
    <n v="2"/>
    <n v="0.2"/>
    <n v="6.2664"/>
  </r>
  <r>
    <n v="5291"/>
    <s v="CA-2011-146283"/>
    <x v="2"/>
    <x v="78"/>
    <d v="2011-09-15T00:00:00"/>
    <s v="Standard Class"/>
    <s v="KT-16465"/>
    <s v="Kean Takahito"/>
    <s v="Consumer"/>
    <s v="United States"/>
    <s v="Houston"/>
    <s v="Texas"/>
    <n v="77036"/>
    <s v="Central"/>
    <s v="FUR-CH-10004287"/>
    <s v="Furniture"/>
    <s v="Chairs"/>
    <s v="SAFCO Arco Folding Chair"/>
    <n v="966.69999999999982"/>
    <n v="5"/>
    <n v="0.3"/>
    <n v="-13.810000000000116"/>
  </r>
  <r>
    <n v="5292"/>
    <s v="CA-2011-146283"/>
    <x v="2"/>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4-151218"/>
    <x v="3"/>
    <x v="308"/>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2-111073"/>
    <x v="1"/>
    <x v="207"/>
    <d v="2012-12-30T00:00:00"/>
    <s v="Standard Class"/>
    <s v="MC-18100"/>
    <s v="Mick Crebagga"/>
    <s v="Consumer"/>
    <s v="United States"/>
    <s v="Medina"/>
    <s v="Ohio"/>
    <n v="44256"/>
    <s v="East"/>
    <s v="FUR-TA-10004086"/>
    <s v="Furniture"/>
    <s v="Tables"/>
    <s v="KI Adjustable-Height Table"/>
    <n v="51.588000000000001"/>
    <n v="1"/>
    <n v="0.4"/>
    <n v="-15.476400000000005"/>
  </r>
  <r>
    <n v="5295"/>
    <s v="CA-2014-144883"/>
    <x v="3"/>
    <x v="733"/>
    <d v="2014-08-20T00:00:00"/>
    <s v="Standard Class"/>
    <s v="BO-11350"/>
    <s v="Bill Overfelt"/>
    <s v="Corporate"/>
    <s v="United States"/>
    <s v="Roseville"/>
    <s v="Minnesota"/>
    <n v="55113"/>
    <s v="Central"/>
    <s v="OFF-LA-10000305"/>
    <s v="Office Supplies"/>
    <s v="Labels"/>
    <s v="Avery 495"/>
    <n v="50.4"/>
    <n v="8"/>
    <n v="0"/>
    <n v="23.183999999999997"/>
  </r>
  <r>
    <n v="5296"/>
    <s v="CA-2014-142174"/>
    <x v="3"/>
    <x v="168"/>
    <d v="2014-03-10T00:00:00"/>
    <s v="Standard Class"/>
    <s v="DP-13000"/>
    <s v="Darren Powers"/>
    <s v="Consumer"/>
    <s v="United States"/>
    <s v="Houston"/>
    <s v="Texas"/>
    <n v="77041"/>
    <s v="Central"/>
    <s v="OFF-PA-10000806"/>
    <s v="Office Supplies"/>
    <s v="Paper"/>
    <s v="Xerox 1934"/>
    <n v="89.567999999999998"/>
    <n v="2"/>
    <n v="0.2"/>
    <n v="32.468400000000003"/>
  </r>
  <r>
    <n v="5297"/>
    <s v="CA-2014-108791"/>
    <x v="3"/>
    <x v="944"/>
    <d v="2014-08-01T00:00:00"/>
    <s v="Standard Class"/>
    <s v="TM-21490"/>
    <s v="Tony Molinari"/>
    <s v="Consumer"/>
    <s v="United States"/>
    <s v="Yonkers"/>
    <s v="New York"/>
    <n v="10701"/>
    <s v="East"/>
    <s v="FUR-FU-10004018"/>
    <s v="Furniture"/>
    <s v="Furnishings"/>
    <s v="Tensor Computer Mounted Lamp"/>
    <n v="14.89"/>
    <n v="1"/>
    <n v="0"/>
    <n v="4.0203000000000007"/>
  </r>
  <r>
    <n v="5298"/>
    <s v="CA-2014-108791"/>
    <x v="3"/>
    <x v="944"/>
    <d v="2014-08-01T00:00:00"/>
    <s v="Standard Class"/>
    <s v="TM-21490"/>
    <s v="Tony Molinari"/>
    <s v="Consumer"/>
    <s v="United States"/>
    <s v="Yonkers"/>
    <s v="New York"/>
    <n v="10701"/>
    <s v="East"/>
    <s v="TEC-PH-10002660"/>
    <s v="Technology"/>
    <s v="Phones"/>
    <s v="Nortel Networks T7316 E Nt8 B27"/>
    <n v="543.91999999999996"/>
    <n v="8"/>
    <n v="0"/>
    <n v="135.98000000000002"/>
  </r>
  <r>
    <n v="5299"/>
    <s v="CA-2013-106656"/>
    <x v="0"/>
    <x v="713"/>
    <d v="2013-09-27T00:00:00"/>
    <s v="First Class"/>
    <s v="DV-13045"/>
    <s v="Darrin Van Huff"/>
    <s v="Corporate"/>
    <s v="United States"/>
    <s v="San Diego"/>
    <s v="California"/>
    <n v="92037"/>
    <s v="West"/>
    <s v="OFF-EN-10001509"/>
    <s v="Office Supplies"/>
    <s v="Envelopes"/>
    <s v="Poly String Tie Envelopes"/>
    <n v="4.08"/>
    <n v="2"/>
    <n v="0"/>
    <n v="1.9175999999999997"/>
  </r>
  <r>
    <n v="5300"/>
    <s v="CA-2013-106656"/>
    <x v="0"/>
    <x v="713"/>
    <d v="2013-09-27T00:00:00"/>
    <s v="First Class"/>
    <s v="DV-13045"/>
    <s v="Darrin Van Huff"/>
    <s v="Corporate"/>
    <s v="United States"/>
    <s v="San Diego"/>
    <s v="California"/>
    <n v="92037"/>
    <s v="West"/>
    <s v="OFF-LA-10003148"/>
    <s v="Office Supplies"/>
    <s v="Labels"/>
    <s v="Avery 51"/>
    <n v="18.899999999999999"/>
    <n v="3"/>
    <n v="0"/>
    <n v="8.6939999999999991"/>
  </r>
  <r>
    <n v="5301"/>
    <s v="CA-2013-113831"/>
    <x v="0"/>
    <x v="198"/>
    <d v="2013-06-04T00:00:00"/>
    <s v="Standard Class"/>
    <s v="AH-10690"/>
    <s v="Anna Häberlin"/>
    <s v="Corporate"/>
    <s v="United States"/>
    <s v="Springfield"/>
    <s v="Virginia"/>
    <n v="22153"/>
    <s v="South"/>
    <s v="FUR-TA-10002645"/>
    <s v="Furniture"/>
    <s v="Tables"/>
    <s v="Hon Rectangular Conference Tables"/>
    <n v="2275.5"/>
    <n v="10"/>
    <n v="0"/>
    <n v="386.83499999999981"/>
  </r>
  <r>
    <n v="5302"/>
    <s v="CA-2013-113831"/>
    <x v="0"/>
    <x v="198"/>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3-113831"/>
    <x v="0"/>
    <x v="198"/>
    <d v="2013-06-04T00:00:00"/>
    <s v="Standard Class"/>
    <s v="AH-10690"/>
    <s v="Anna Häberlin"/>
    <s v="Corporate"/>
    <s v="United States"/>
    <s v="Springfield"/>
    <s v="Virginia"/>
    <n v="22153"/>
    <s v="South"/>
    <s v="OFF-LA-10001297"/>
    <s v="Office Supplies"/>
    <s v="Labels"/>
    <s v="Avery 473"/>
    <n v="62.099999999999994"/>
    <n v="6"/>
    <n v="0"/>
    <n v="29.808"/>
  </r>
  <r>
    <n v="5304"/>
    <s v="US-2011-139500"/>
    <x v="2"/>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1-166310"/>
    <x v="2"/>
    <x v="158"/>
    <d v="2011-09-23T00:00:00"/>
    <s v="First Class"/>
    <s v="JS-15940"/>
    <s v="Joni Sundaresam"/>
    <s v="Home Office"/>
    <s v="United States"/>
    <s v="Garland"/>
    <s v="Texas"/>
    <n v="75043"/>
    <s v="Central"/>
    <s v="FUR-FU-10001546"/>
    <s v="Furniture"/>
    <s v="Furnishings"/>
    <s v="Dana Swing-Arm Lamps"/>
    <n v="8.5440000000000005"/>
    <n v="2"/>
    <n v="0.6"/>
    <n v="-7.4759999999999991"/>
  </r>
  <r>
    <n v="5306"/>
    <s v="US-2013-168410"/>
    <x v="0"/>
    <x v="823"/>
    <d v="2013-02-26T00:00:00"/>
    <s v="Standard Class"/>
    <s v="BV-11245"/>
    <s v="Benjamin Venier"/>
    <s v="Corporate"/>
    <s v="United States"/>
    <s v="Oceanside"/>
    <s v="New York"/>
    <n v="11572"/>
    <s v="East"/>
    <s v="FUR-FU-10000629"/>
    <s v="Furniture"/>
    <s v="Furnishings"/>
    <s v="9-3/4 Diameter Round Wall Clock"/>
    <n v="68.949999999999989"/>
    <n v="5"/>
    <n v="0"/>
    <n v="28.959000000000003"/>
  </r>
  <r>
    <n v="5307"/>
    <s v="US-2013-168410"/>
    <x v="0"/>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3-168410"/>
    <x v="0"/>
    <x v="823"/>
    <d v="2013-02-26T00:00:00"/>
    <s v="Standard Class"/>
    <s v="BV-11245"/>
    <s v="Benjamin Venier"/>
    <s v="Corporate"/>
    <s v="United States"/>
    <s v="Oceanside"/>
    <s v="New York"/>
    <n v="11572"/>
    <s v="East"/>
    <s v="TEC-PH-10002583"/>
    <s v="Technology"/>
    <s v="Phones"/>
    <s v="iOttie HLCRIO102 Car Mount"/>
    <n v="39.979999999999997"/>
    <n v="2"/>
    <n v="0"/>
    <n v="1.9989999999999952"/>
  </r>
  <r>
    <n v="5309"/>
    <s v="CA-2014-131254"/>
    <x v="3"/>
    <x v="123"/>
    <d v="2014-11-22T00:00:00"/>
    <s v="First Class"/>
    <s v="NC-18415"/>
    <s v="Nathan Cano"/>
    <s v="Consumer"/>
    <s v="United States"/>
    <s v="Houston"/>
    <s v="Texas"/>
    <n v="77095"/>
    <s v="Central"/>
    <s v="FUR-CH-10003774"/>
    <s v="Furniture"/>
    <s v="Chairs"/>
    <s v="Global Wood Trimmed Manager's Task Chair, Khaki"/>
    <n v="191.05799999999999"/>
    <n v="3"/>
    <n v="0.3"/>
    <n v="-46.399800000000013"/>
  </r>
  <r>
    <n v="5310"/>
    <s v="CA-2014-131254"/>
    <x v="3"/>
    <x v="123"/>
    <d v="2014-11-22T00:00:00"/>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4-131254"/>
    <x v="3"/>
    <x v="123"/>
    <d v="2014-11-22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s v="North Carolina"/>
    <n v="27834"/>
    <s v="South"/>
    <s v="OFF-LA-10004559"/>
    <s v="Office Supplies"/>
    <s v="Labels"/>
    <s v="Avery 49"/>
    <n v="9.2159999999999993"/>
    <n v="4"/>
    <n v="0.2"/>
    <n v="3.3408000000000002"/>
  </r>
  <r>
    <n v="5313"/>
    <s v="CA-2013-123414"/>
    <x v="0"/>
    <x v="1036"/>
    <d v="2013-08-28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4-137876"/>
    <x v="3"/>
    <x v="504"/>
    <d v="2014-05-06T00:00:00"/>
    <s v="Standard Class"/>
    <s v="DJ-13510"/>
    <s v="Don Jones"/>
    <s v="Corporate"/>
    <s v="United States"/>
    <s v="San Francisco"/>
    <s v="California"/>
    <n v="94110"/>
    <s v="West"/>
    <s v="FUR-FU-10000222"/>
    <s v="Furniture"/>
    <s v="Furnishings"/>
    <s v="Seth Thomas 16&quot; Steel Case Clock"/>
    <n v="64.959999999999994"/>
    <n v="2"/>
    <n v="0"/>
    <n v="21.436799999999998"/>
  </r>
  <r>
    <n v="5315"/>
    <s v="CA-2014-137876"/>
    <x v="3"/>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3-154060"/>
    <x v="0"/>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1"/>
  </r>
  <r>
    <n v="5317"/>
    <s v="US-2014-162558"/>
    <x v="3"/>
    <x v="280"/>
    <d v="2014-10-06T00:00:00"/>
    <s v="First Class"/>
    <s v="Dp-13240"/>
    <s v="Dean percer"/>
    <s v="Home Office"/>
    <s v="United States"/>
    <s v="Knoxville"/>
    <s v="Tennessee"/>
    <n v="37918"/>
    <s v="South"/>
    <s v="FUR-FU-10002364"/>
    <s v="Furniture"/>
    <s v="Furnishings"/>
    <s v="Eldon Expressions Wood Desk Accessories, Oak"/>
    <n v="11.808"/>
    <n v="2"/>
    <n v="0.2"/>
    <n v="1.3283999999999985"/>
  </r>
  <r>
    <n v="5318"/>
    <s v="US-2014-162558"/>
    <x v="3"/>
    <x v="280"/>
    <d v="2014-10-06T00:00:00"/>
    <s v="First Class"/>
    <s v="Dp-13240"/>
    <s v="Dean percer"/>
    <s v="Home Office"/>
    <s v="United States"/>
    <s v="Knoxville"/>
    <s v="Tennessee"/>
    <n v="37918"/>
    <s v="South"/>
    <s v="FUR-FU-10004864"/>
    <s v="Furniture"/>
    <s v="Furnishings"/>
    <s v="Eldon 500 Class Desk Accessories"/>
    <n v="9.6560000000000006"/>
    <n v="1"/>
    <n v="0.2"/>
    <n v="1.5691000000000002"/>
  </r>
  <r>
    <n v="5319"/>
    <s v="US-2014-162558"/>
    <x v="3"/>
    <x v="280"/>
    <d v="2014-10-06T00:00:00"/>
    <s v="First Class"/>
    <s v="Dp-13240"/>
    <s v="Dean percer"/>
    <s v="Home Office"/>
    <s v="United States"/>
    <s v="Knoxville"/>
    <s v="Tennessee"/>
    <n v="37918"/>
    <s v="South"/>
    <s v="OFF-PA-10003172"/>
    <s v="Office Supplies"/>
    <s v="Paper"/>
    <s v="Xerox 1996"/>
    <n v="20.736000000000004"/>
    <n v="4"/>
    <n v="0.2"/>
    <n v="7.2576000000000001"/>
  </r>
  <r>
    <n v="5320"/>
    <s v="US-2014-162558"/>
    <x v="3"/>
    <x v="280"/>
    <d v="2014-10-06T00:00:00"/>
    <s v="First Class"/>
    <s v="Dp-13240"/>
    <s v="Dean percer"/>
    <s v="Home Office"/>
    <s v="United States"/>
    <s v="Knoxville"/>
    <s v="Tennessee"/>
    <n v="37918"/>
    <s v="South"/>
    <s v="OFF-BI-10000977"/>
    <s v="Office Supplies"/>
    <s v="Binders"/>
    <s v="Ibico Plastic Spiral Binding Combs"/>
    <n v="27.360000000000003"/>
    <n v="3"/>
    <n v="0.7"/>
    <n v="-21.887999999999991"/>
  </r>
  <r>
    <n v="5321"/>
    <s v="US-2014-162558"/>
    <x v="3"/>
    <x v="280"/>
    <d v="2014-10-06T00:00:00"/>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4-162558"/>
    <x v="3"/>
    <x v="280"/>
    <d v="2014-10-06T00:00:00"/>
    <s v="First Class"/>
    <s v="Dp-13240"/>
    <s v="Dean percer"/>
    <s v="Home Office"/>
    <s v="United States"/>
    <s v="Knoxville"/>
    <s v="Tennessee"/>
    <n v="37918"/>
    <s v="South"/>
    <s v="OFF-BI-10003984"/>
    <s v="Office Supplies"/>
    <s v="Binders"/>
    <s v="Lock-Up Easel 'Spel-Binder'"/>
    <n v="34.236000000000004"/>
    <n v="4"/>
    <n v="0.7"/>
    <n v="-26.247599999999998"/>
  </r>
  <r>
    <n v="5323"/>
    <s v="US-2014-162558"/>
    <x v="3"/>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4-134439"/>
    <x v="3"/>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2-119508"/>
    <x v="1"/>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2-119508"/>
    <x v="1"/>
    <x v="784"/>
    <d v="2012-12-09T00:00:00"/>
    <s v="Standard Class"/>
    <s v="TZ-21580"/>
    <s v="Tracy Zic"/>
    <s v="Consumer"/>
    <s v="United States"/>
    <s v="Lakewood"/>
    <s v="California"/>
    <n v="90712"/>
    <s v="West"/>
    <s v="FUR-FU-10004270"/>
    <s v="Furniture"/>
    <s v="Furnishings"/>
    <s v="Eldon Image Series Desk Accessories, Burgundy"/>
    <n v="25.08"/>
    <n v="6"/>
    <n v="0"/>
    <n v="9.0288000000000004"/>
  </r>
  <r>
    <n v="5327"/>
    <s v="CA-2012-152681"/>
    <x v="1"/>
    <x v="184"/>
    <d v="2012-01-22T00:00:00"/>
    <s v="Standard Class"/>
    <s v="SC-20260"/>
    <s v="Scott Cohen"/>
    <s v="Corporate"/>
    <s v="United States"/>
    <s v="Lawrence"/>
    <s v="Massachusetts"/>
    <n v="1841"/>
    <s v="East"/>
    <s v="OFF-AR-10003183"/>
    <s v="Office Supplies"/>
    <s v="Art"/>
    <s v="Avery Fluorescent Highlighter Four-Color Set"/>
    <n v="6.68"/>
    <n v="2"/>
    <n v="0"/>
    <n v="2.0039999999999996"/>
  </r>
  <r>
    <n v="5328"/>
    <s v="CA-2011-130813"/>
    <x v="2"/>
    <x v="1037"/>
    <d v="2011-01-09T00:00:00"/>
    <s v="Second Class"/>
    <s v="LS-17230"/>
    <s v="Lycoris Saunders"/>
    <s v="Consumer"/>
    <s v="United States"/>
    <s v="Los Angeles"/>
    <s v="California"/>
    <n v="90049"/>
    <s v="West"/>
    <s v="OFF-PA-10002005"/>
    <s v="Office Supplies"/>
    <s v="Paper"/>
    <s v="Xerox 225"/>
    <n v="19.440000000000001"/>
    <n v="3"/>
    <n v="0"/>
    <n v="9.3312000000000008"/>
  </r>
  <r>
    <n v="5329"/>
    <s v="CA-2012-120320"/>
    <x v="1"/>
    <x v="616"/>
    <d v="2012-03-09T00:00:00"/>
    <s v="Standard Class"/>
    <s v="MV-18190"/>
    <s v="Mike Vittorini"/>
    <s v="Consumer"/>
    <s v="United States"/>
    <s v="Houston"/>
    <s v="Texas"/>
    <n v="77036"/>
    <s v="Central"/>
    <s v="TEC-PH-10000149"/>
    <s v="Technology"/>
    <s v="Phones"/>
    <s v="Cisco SPA525G2 IP Phone - Wireless"/>
    <n v="31.92"/>
    <n v="2"/>
    <n v="0.2"/>
    <n v="2.3939999999999984"/>
  </r>
  <r>
    <n v="5330"/>
    <s v="CA-2013-111941"/>
    <x v="0"/>
    <x v="591"/>
    <d v="2013-12-29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3-123120"/>
    <x v="0"/>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3-123120"/>
    <x v="0"/>
    <x v="913"/>
    <d v="2013-09-09T00:00:00"/>
    <s v="Standard Class"/>
    <s v="CV-12295"/>
    <s v="Christina VanderZanden"/>
    <s v="Consumer"/>
    <s v="United States"/>
    <s v="New York City"/>
    <s v="New York"/>
    <n v="10011"/>
    <s v="East"/>
    <s v="OFF-BI-10001460"/>
    <s v="Office Supplies"/>
    <s v="Binders"/>
    <s v="Plastic Binding Combs"/>
    <n v="60.600000000000009"/>
    <n v="5"/>
    <n v="0.2"/>
    <n v="20.452499999999997"/>
  </r>
  <r>
    <n v="5333"/>
    <s v="CA-2013-123120"/>
    <x v="0"/>
    <x v="913"/>
    <d v="2013-09-09T00:00:00"/>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1-103331"/>
    <x v="2"/>
    <x v="86"/>
    <d v="2011-09-01T00:00:00"/>
    <s v="Standard Class"/>
    <s v="KB-16315"/>
    <s v="Karl Braun"/>
    <s v="Consumer"/>
    <s v="United States"/>
    <s v="Newark"/>
    <s v="Delaware"/>
    <n v="19711"/>
    <s v="East"/>
    <s v="FUR-FU-10001731"/>
    <s v="Furniture"/>
    <s v="Furnishings"/>
    <s v="Acrylic Self-Standing Desk Frames"/>
    <n v="10.68"/>
    <n v="4"/>
    <n v="0"/>
    <n v="4.0583999999999998"/>
  </r>
  <r>
    <n v="5335"/>
    <s v="CA-2011-103331"/>
    <x v="2"/>
    <x v="86"/>
    <d v="2011-09-01T00:00:00"/>
    <s v="Standard Class"/>
    <s v="KB-16315"/>
    <s v="Karl Braun"/>
    <s v="Consumer"/>
    <s v="United States"/>
    <s v="Newark"/>
    <s v="Delaware"/>
    <n v="19711"/>
    <s v="East"/>
    <s v="OFF-PA-10002160"/>
    <s v="Office Supplies"/>
    <s v="Paper"/>
    <s v="Xerox 1978"/>
    <n v="17.34"/>
    <n v="3"/>
    <n v="0"/>
    <n v="8.4966000000000008"/>
  </r>
  <r>
    <n v="5336"/>
    <s v="CA-2011-103331"/>
    <x v="2"/>
    <x v="86"/>
    <d v="2011-09-01T00:00:00"/>
    <s v="Standard Class"/>
    <s v="KB-16315"/>
    <s v="Karl Braun"/>
    <s v="Consumer"/>
    <s v="United States"/>
    <s v="Newark"/>
    <s v="Delaware"/>
    <n v="19711"/>
    <s v="East"/>
    <s v="OFF-PA-10002659"/>
    <s v="Office Supplies"/>
    <s v="Paper"/>
    <s v="Avoid Verbal Orders Carbonless Minifold Book"/>
    <n v="3.38"/>
    <n v="1"/>
    <n v="0"/>
    <n v="1.5547999999999997"/>
  </r>
  <r>
    <n v="5337"/>
    <s v="CA-2012-169278"/>
    <x v="1"/>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4-111577"/>
    <x v="3"/>
    <x v="524"/>
    <d v="2014-10-22T00:00:00"/>
    <s v="Standard Class"/>
    <s v="AJ-10780"/>
    <s v="Anthony Jacobs"/>
    <s v="Corporate"/>
    <s v="United States"/>
    <s v="Scottsdale"/>
    <s v="Arizona"/>
    <n v="85254"/>
    <s v="West"/>
    <s v="OFF-PA-10000062"/>
    <s v="Office Supplies"/>
    <s v="Paper"/>
    <s v="Green Bar Computer Printout Paper"/>
    <n v="307.77600000000001"/>
    <n v="7"/>
    <n v="0.2"/>
    <n v="111.5688"/>
  </r>
  <r>
    <n v="5339"/>
    <s v="CA-2012-146486"/>
    <x v="1"/>
    <x v="529"/>
    <d v="2012-11-14T00:00:00"/>
    <s v="Second Class"/>
    <s v="DV-13465"/>
    <s v="Dianna Vittorini"/>
    <s v="Consumer"/>
    <s v="United States"/>
    <s v="Oceanside"/>
    <s v="New York"/>
    <n v="11572"/>
    <s v="East"/>
    <s v="OFF-ST-10002554"/>
    <s v="Office Supplies"/>
    <s v="Storage"/>
    <s v="Tennsco Industrial Shelving"/>
    <n v="244.54999999999998"/>
    <n v="5"/>
    <n v="0"/>
    <n v="4.8910000000000053"/>
  </r>
  <r>
    <n v="5340"/>
    <s v="CA-2012-146486"/>
    <x v="1"/>
    <x v="529"/>
    <d v="2012-11-14T00:00:00"/>
    <s v="Second Class"/>
    <s v="DV-13465"/>
    <s v="Dianna Vittorini"/>
    <s v="Consumer"/>
    <s v="United States"/>
    <s v="Oceanside"/>
    <s v="New York"/>
    <n v="11572"/>
    <s v="East"/>
    <s v="OFF-EN-10001509"/>
    <s v="Office Supplies"/>
    <s v="Envelopes"/>
    <s v="Poly String Tie Envelopes"/>
    <n v="12.24"/>
    <n v="6"/>
    <n v="0"/>
    <n v="5.7527999999999988"/>
  </r>
  <r>
    <n v="5341"/>
    <s v="CA-2012-146486"/>
    <x v="1"/>
    <x v="529"/>
    <d v="2012-11-14T00:00:00"/>
    <s v="Second Class"/>
    <s v="DV-13465"/>
    <s v="Dianna Vittorini"/>
    <s v="Consumer"/>
    <s v="United States"/>
    <s v="Oceanside"/>
    <s v="New York"/>
    <n v="11572"/>
    <s v="East"/>
    <s v="TEC-AC-10002018"/>
    <s v="Technology"/>
    <s v="Accessories"/>
    <s v="AmazonBasics 3-Button USB Wired Mouse"/>
    <n v="13.98"/>
    <n v="2"/>
    <n v="0"/>
    <n v="6.011400000000001"/>
  </r>
  <r>
    <n v="5342"/>
    <s v="CA-2012-146486"/>
    <x v="1"/>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1-168501"/>
    <x v="2"/>
    <x v="871"/>
    <d v="2011-11-27T00:00:00"/>
    <s v="Standard Class"/>
    <s v="JK-15325"/>
    <s v="Jason Klamczynski"/>
    <s v="Corporate"/>
    <s v="United States"/>
    <s v="Dallas"/>
    <s v="Texas"/>
    <n v="75220"/>
    <s v="Central"/>
    <s v="OFF-EN-10001509"/>
    <s v="Office Supplies"/>
    <s v="Envelopes"/>
    <s v="Poly String Tie Envelopes"/>
    <n v="1.6320000000000001"/>
    <n v="1"/>
    <n v="0.2"/>
    <n v="0.55079999999999985"/>
  </r>
  <r>
    <n v="5344"/>
    <s v="US-2011-168501"/>
    <x v="2"/>
    <x v="871"/>
    <d v="2011-11-27T00:00:00"/>
    <s v="Standard Class"/>
    <s v="JK-15325"/>
    <s v="Jason Klamczynski"/>
    <s v="Corporate"/>
    <s v="United States"/>
    <s v="Dallas"/>
    <s v="Texas"/>
    <n v="75220"/>
    <s v="Central"/>
    <s v="TEC-PH-10004922"/>
    <s v="Technology"/>
    <s v="Phones"/>
    <s v="RCA Visys Integrated PBX 8-Line Router"/>
    <n v="267.95999999999998"/>
    <n v="5"/>
    <n v="0.2"/>
    <n v="16.747500000000016"/>
  </r>
  <r>
    <n v="5345"/>
    <s v="CA-2012-112053"/>
    <x v="1"/>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5"/>
  </r>
  <r>
    <n v="5346"/>
    <s v="CA-2014-108539"/>
    <x v="3"/>
    <x v="708"/>
    <d v="2014-03-24T00:00:00"/>
    <s v="Second Class"/>
    <s v="SC-20725"/>
    <s v="Steven Cartwright"/>
    <s v="Consumer"/>
    <s v="United States"/>
    <s v="Los Angeles"/>
    <s v="California"/>
    <n v="90045"/>
    <s v="West"/>
    <s v="OFF-ST-10003208"/>
    <s v="Office Supplies"/>
    <s v="Storage"/>
    <s v="Adjustable Depth Letter/Legal Cart"/>
    <n v="725.84"/>
    <n v="4"/>
    <n v="0"/>
    <n v="210.4935999999999"/>
  </r>
  <r>
    <n v="5347"/>
    <s v="CA-2014-108539"/>
    <x v="3"/>
    <x v="708"/>
    <d v="2014-03-24T00:00:00"/>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4-108539"/>
    <x v="3"/>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2-149811"/>
    <x v="1"/>
    <x v="1038"/>
    <d v="2012-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2-149811"/>
    <x v="1"/>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s v="Illinois"/>
    <n v="60068"/>
    <s v="Central"/>
    <s v="OFF-PA-10001019"/>
    <s v="Office Supplies"/>
    <s v="Paper"/>
    <s v="Xerox 1884"/>
    <n v="143.85600000000002"/>
    <n v="9"/>
    <n v="0.2"/>
    <n v="48.551399999999994"/>
  </r>
  <r>
    <n v="5352"/>
    <s v="CA-2013-123932"/>
    <x v="0"/>
    <x v="47"/>
    <d v="2013-09-13T00:00:00"/>
    <s v="Standard Class"/>
    <s v="YC-21895"/>
    <s v="Yoseph Carroll"/>
    <s v="Corporate"/>
    <s v="United States"/>
    <s v="Dallas"/>
    <s v="Texas"/>
    <n v="75217"/>
    <s v="Central"/>
    <s v="OFF-PA-10004665"/>
    <s v="Office Supplies"/>
    <s v="Paper"/>
    <s v="Advantus Motivational Note Cards"/>
    <n v="41.92"/>
    <n v="4"/>
    <n v="0.2"/>
    <n v="15.195999999999998"/>
  </r>
  <r>
    <n v="5353"/>
    <s v="CA-2013-123932"/>
    <x v="0"/>
    <x v="47"/>
    <d v="2013-09-13T00:00:00"/>
    <s v="Standard Class"/>
    <s v="YC-21895"/>
    <s v="Yoseph Carroll"/>
    <s v="Corporate"/>
    <s v="United States"/>
    <s v="Dallas"/>
    <s v="Texas"/>
    <n v="75217"/>
    <s v="Central"/>
    <s v="TEC-PH-10002447"/>
    <s v="Technology"/>
    <s v="Phones"/>
    <s v="AT&amp;T CL83451 4-Handset Telephone"/>
    <n v="329.58400000000006"/>
    <n v="2"/>
    <n v="0.2"/>
    <n v="37.078199999999981"/>
  </r>
  <r>
    <n v="5354"/>
    <s v="US-2013-101616"/>
    <x v="0"/>
    <x v="323"/>
    <d v="2013-09-07T00:00:00"/>
    <s v="First Class"/>
    <s v="CY-12745"/>
    <s v="Craig Yedwab"/>
    <s v="Corporate"/>
    <s v="United States"/>
    <s v="Monroe"/>
    <s v="Louisiana"/>
    <n v="71203"/>
    <s v="South"/>
    <s v="OFF-BI-10000014"/>
    <s v="Office Supplies"/>
    <s v="Binders"/>
    <s v="Heavy-Duty E-Z-D Binders"/>
    <n v="87.28"/>
    <n v="8"/>
    <n v="0"/>
    <n v="41.021599999999999"/>
  </r>
  <r>
    <n v="5355"/>
    <s v="CA-2011-113768"/>
    <x v="2"/>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1-113768"/>
    <x v="2"/>
    <x v="8"/>
    <d v="2011-05-19T00:00:00"/>
    <s v="Standard Class"/>
    <s v="AH-10030"/>
    <s v="Aaron Hawkins"/>
    <s v="Corporate"/>
    <s v="United States"/>
    <s v="Los Angeles"/>
    <s v="California"/>
    <n v="90004"/>
    <s v="West"/>
    <s v="OFF-PA-10003063"/>
    <s v="Office Supplies"/>
    <s v="Paper"/>
    <s v="EcoTones Memo Sheets"/>
    <n v="8"/>
    <n v="2"/>
    <n v="0"/>
    <n v="3.84"/>
  </r>
  <r>
    <n v="5357"/>
    <s v="CA-2013-138037"/>
    <x v="0"/>
    <x v="321"/>
    <d v="2013-10-04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1-150490"/>
    <x v="2"/>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2"/>
  </r>
  <r>
    <n v="5359"/>
    <s v="CA-2011-150490"/>
    <x v="2"/>
    <x v="79"/>
    <d v="2011-08-11T00:00:00"/>
    <s v="Standard Class"/>
    <s v="SS-20590"/>
    <s v="Sonia Sunley"/>
    <s v="Consumer"/>
    <s v="United States"/>
    <s v="San Francisco"/>
    <s v="California"/>
    <n v="94122"/>
    <s v="West"/>
    <s v="OFF-ST-10000321"/>
    <s v="Office Supplies"/>
    <s v="Storage"/>
    <s v="Akro Stacking Bins"/>
    <n v="15.78"/>
    <n v="2"/>
    <n v="0"/>
    <n v="0.63119999999999798"/>
  </r>
  <r>
    <n v="5360"/>
    <s v="CA-2011-150490"/>
    <x v="2"/>
    <x v="79"/>
    <d v="2011-08-11T00:00:00"/>
    <s v="Standard Class"/>
    <s v="SS-20590"/>
    <s v="Sonia Sunley"/>
    <s v="Consumer"/>
    <s v="United States"/>
    <s v="San Francisco"/>
    <s v="California"/>
    <n v="94122"/>
    <s v="West"/>
    <s v="OFF-AR-10004602"/>
    <s v="Office Supplies"/>
    <s v="Art"/>
    <s v="Boston KS Multi-Size Manual Pencil Sharpener"/>
    <n v="45.98"/>
    <n v="2"/>
    <n v="0"/>
    <n v="12.874400000000001"/>
  </r>
  <r>
    <n v="5361"/>
    <s v="US-2014-126060"/>
    <x v="3"/>
    <x v="349"/>
    <d v="2014-04-19T00:00:00"/>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4-100951"/>
    <x v="3"/>
    <x v="255"/>
    <d v="2014-06-11T00:00:00"/>
    <s v="First Class"/>
    <s v="NC-18625"/>
    <s v="Noah Childs"/>
    <s v="Corporate"/>
    <s v="United States"/>
    <s v="Dallas"/>
    <s v="Texas"/>
    <n v="75217"/>
    <s v="Central"/>
    <s v="OFF-ST-10001496"/>
    <s v="Office Supplies"/>
    <s v="Storage"/>
    <s v="Standard Rollaway File with Lock"/>
    <n v="720.7600000000001"/>
    <n v="5"/>
    <n v="0.2"/>
    <n v="54.056999999999988"/>
  </r>
  <r>
    <n v="5363"/>
    <s v="CA-2013-122014"/>
    <x v="0"/>
    <x v="723"/>
    <d v="2014-01-03T00:00:00"/>
    <s v="Standard Class"/>
    <s v="CD-11920"/>
    <s v="Carlos Daly"/>
    <s v="Consumer"/>
    <s v="United States"/>
    <s v="Wichita"/>
    <s v="Kansas"/>
    <n v="67212"/>
    <s v="Central"/>
    <s v="FUR-FU-10000672"/>
    <s v="Furniture"/>
    <s v="Furnishings"/>
    <s v="Executive Impressions 10&quot; Spectator Wall Clock"/>
    <n v="70.56"/>
    <n v="6"/>
    <n v="0"/>
    <n v="23.990399999999994"/>
  </r>
  <r>
    <n v="5364"/>
    <s v="CA-2013-122014"/>
    <x v="0"/>
    <x v="723"/>
    <d v="2014-01-03T00:00:00"/>
    <s v="Standard Class"/>
    <s v="CD-11920"/>
    <s v="Carlos Daly"/>
    <s v="Consumer"/>
    <s v="United States"/>
    <s v="Wichita"/>
    <s v="Kansas"/>
    <n v="67212"/>
    <s v="Central"/>
    <s v="OFF-AP-10001293"/>
    <s v="Office Supplies"/>
    <s v="Appliances"/>
    <s v="Belkin 8 Outlet Surge Protector"/>
    <n v="81.96"/>
    <n v="2"/>
    <n v="0"/>
    <n v="22.948799999999999"/>
  </r>
  <r>
    <n v="5365"/>
    <s v="CA-2011-123477"/>
    <x v="2"/>
    <x v="1039"/>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3-107790"/>
    <x v="0"/>
    <x v="73"/>
    <d v="2013-11-25T00:00:00"/>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4-158071"/>
    <x v="3"/>
    <x v="193"/>
    <d v="2014-06-16T00:00:00"/>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4-158071"/>
    <x v="3"/>
    <x v="193"/>
    <d v="2014-06-16T00:00:00"/>
    <s v="Standard Class"/>
    <s v="BD-11320"/>
    <s v="Bill Donatelli"/>
    <s v="Consumer"/>
    <s v="United States"/>
    <s v="Seattle"/>
    <s v="Washington"/>
    <n v="98103"/>
    <s v="West"/>
    <s v="OFF-LA-10004689"/>
    <s v="Office Supplies"/>
    <s v="Labels"/>
    <s v="Avery 512"/>
    <n v="11.56"/>
    <n v="4"/>
    <n v="0"/>
    <n v="5.4332000000000003"/>
  </r>
  <r>
    <n v="5369"/>
    <s v="CA-2014-158071"/>
    <x v="3"/>
    <x v="193"/>
    <d v="2014-06-16T00:00:00"/>
    <s v="Standard Class"/>
    <s v="BD-11320"/>
    <s v="Bill Donatelli"/>
    <s v="Consumer"/>
    <s v="United States"/>
    <s v="Seattle"/>
    <s v="Washington"/>
    <n v="98103"/>
    <s v="West"/>
    <s v="OFF-ST-10001228"/>
    <s v="Office Supplies"/>
    <s v="Storage"/>
    <s v="Personal File Boxes with Fold-Down Carry Handle"/>
    <n v="15.58"/>
    <n v="1"/>
    <n v="0"/>
    <n v="3.8949999999999996"/>
  </r>
  <r>
    <n v="5370"/>
    <s v="CA-2014-147403"/>
    <x v="3"/>
    <x v="18"/>
    <d v="2014-09-14T00:00:00"/>
    <s v="First Class"/>
    <s v="KH-16630"/>
    <s v="Ken Heidel"/>
    <s v="Corporate"/>
    <s v="United States"/>
    <s v="Akron"/>
    <s v="Ohio"/>
    <n v="44312"/>
    <s v="East"/>
    <s v="OFF-PA-10003302"/>
    <s v="Office Supplies"/>
    <s v="Paper"/>
    <s v="Xerox 1906"/>
    <n v="85.055999999999997"/>
    <n v="3"/>
    <n v="0.2"/>
    <n v="28.706399999999991"/>
  </r>
  <r>
    <n v="5371"/>
    <s v="US-2014-136721"/>
    <x v="3"/>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4-136721"/>
    <x v="3"/>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2-118738"/>
    <x v="1"/>
    <x v="1040"/>
    <d v="2012-10-30T00:00:00"/>
    <s v="Standard Class"/>
    <s v="AG-10495"/>
    <s v="Andrew Gjertsen"/>
    <s v="Corporate"/>
    <s v="United States"/>
    <s v="Houston"/>
    <s v="Texas"/>
    <n v="77041"/>
    <s v="Central"/>
    <s v="OFF-PA-10003177"/>
    <s v="Office Supplies"/>
    <s v="Paper"/>
    <s v="Xerox 1999"/>
    <n v="15.552000000000003"/>
    <n v="3"/>
    <n v="0.2"/>
    <n v="5.4432"/>
  </r>
  <r>
    <n v="5374"/>
    <s v="CA-2012-118738"/>
    <x v="1"/>
    <x v="1040"/>
    <d v="2012-10-30T00:00:00"/>
    <s v="Standard Class"/>
    <s v="AG-10495"/>
    <s v="Andrew Gjertsen"/>
    <s v="Corporate"/>
    <s v="United States"/>
    <s v="Houston"/>
    <s v="Texas"/>
    <n v="77041"/>
    <s v="Central"/>
    <s v="FUR-TA-10002607"/>
    <s v="Furniture"/>
    <s v="Tables"/>
    <s v="KI Conference Tables"/>
    <n v="347.36099999999999"/>
    <n v="7"/>
    <n v="0.3"/>
    <n v="-69.472199999999958"/>
  </r>
  <r>
    <n v="5375"/>
    <s v="CA-2012-118738"/>
    <x v="1"/>
    <x v="1040"/>
    <d v="2012-10-30T00:00:00"/>
    <s v="Standard Class"/>
    <s v="AG-10495"/>
    <s v="Andrew Gjertsen"/>
    <s v="Corporate"/>
    <s v="United States"/>
    <s v="Houston"/>
    <s v="Texas"/>
    <n v="77041"/>
    <s v="Central"/>
    <s v="OFF-PA-10001166"/>
    <s v="Office Supplies"/>
    <s v="Paper"/>
    <s v="Xerox 2"/>
    <n v="10.368000000000002"/>
    <n v="2"/>
    <n v="0.2"/>
    <n v="3.6288"/>
  </r>
  <r>
    <n v="5376"/>
    <s v="CA-2014-134152"/>
    <x v="3"/>
    <x v="837"/>
    <d v="2014-06-01T00:00:00"/>
    <s v="Standard Class"/>
    <s v="RP-19855"/>
    <s v="Roy Phan"/>
    <s v="Corporate"/>
    <s v="United States"/>
    <s v="Seattle"/>
    <s v="Washington"/>
    <n v="98103"/>
    <s v="West"/>
    <s v="TEC-AC-10004510"/>
    <s v="Technology"/>
    <s v="Accessories"/>
    <s v="Logitech Desktop MK120 Mouse and keyboard Combo"/>
    <n v="98.16"/>
    <n v="6"/>
    <n v="0"/>
    <n v="9.8159999999999954"/>
  </r>
  <r>
    <n v="5377"/>
    <s v="CA-2014-134152"/>
    <x v="3"/>
    <x v="837"/>
    <d v="2014-06-01T00:00:00"/>
    <s v="Standard Class"/>
    <s v="RP-19855"/>
    <s v="Roy Phan"/>
    <s v="Corporate"/>
    <s v="United States"/>
    <s v="Seattle"/>
    <s v="Washington"/>
    <n v="98103"/>
    <s v="West"/>
    <s v="OFF-AR-10004062"/>
    <s v="Office Supplies"/>
    <s v="Art"/>
    <s v="Staples"/>
    <n v="31.44"/>
    <n v="3"/>
    <n v="0"/>
    <n v="7.86"/>
  </r>
  <r>
    <n v="5378"/>
    <s v="CA-2011-125542"/>
    <x v="2"/>
    <x v="29"/>
    <d v="2011-12-07T00:00:00"/>
    <s v="First Class"/>
    <s v="NB-18655"/>
    <s v="Nona Balk"/>
    <s v="Corporate"/>
    <s v="United States"/>
    <s v="Philadelphia"/>
    <s v="Pennsylvania"/>
    <n v="19134"/>
    <s v="East"/>
    <s v="OFF-EN-10000056"/>
    <s v="Office Supplies"/>
    <s v="Envelopes"/>
    <s v="Cameo Buff Policy Envelopes"/>
    <n v="348.488"/>
    <n v="7"/>
    <n v="0.2"/>
    <n v="117.61469999999996"/>
  </r>
  <r>
    <n v="5379"/>
    <s v="CA-2011-125542"/>
    <x v="2"/>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3-136021"/>
    <x v="0"/>
    <x v="1041"/>
    <d v="2013-08-19T00:00:00"/>
    <s v="Standard Class"/>
    <s v="JM-15580"/>
    <s v="Jill Matthias"/>
    <s v="Consumer"/>
    <s v="United States"/>
    <s v="Los Angeles"/>
    <s v="California"/>
    <n v="90045"/>
    <s v="West"/>
    <s v="OFF-PA-10000551"/>
    <s v="Office Supplies"/>
    <s v="Paper"/>
    <s v="Array Memo Cubes"/>
    <n v="15.54"/>
    <n v="3"/>
    <n v="0"/>
    <n v="7.6145999999999994"/>
  </r>
  <r>
    <n v="5381"/>
    <s v="CA-2013-136021"/>
    <x v="0"/>
    <x v="1041"/>
    <d v="2013-08-19T00:00:00"/>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3-149195"/>
    <x v="0"/>
    <x v="64"/>
    <d v="2013-09-08T00:00:00"/>
    <s v="Second Class"/>
    <s v="DM-13525"/>
    <s v="Don Miller"/>
    <s v="Corporate"/>
    <s v="United States"/>
    <s v="Houston"/>
    <s v="Texas"/>
    <n v="77070"/>
    <s v="Central"/>
    <s v="OFF-PA-10001870"/>
    <s v="Office Supplies"/>
    <s v="Paper"/>
    <s v="Xerox 202"/>
    <n v="25.920000000000005"/>
    <n v="5"/>
    <n v="0.2"/>
    <n v="9.0719999999999992"/>
  </r>
  <r>
    <n v="5383"/>
    <s v="CA-2013-149195"/>
    <x v="0"/>
    <x v="64"/>
    <d v="2013-09-08T00:00:00"/>
    <s v="Second Class"/>
    <s v="DM-13525"/>
    <s v="Don Miller"/>
    <s v="Corporate"/>
    <s v="United States"/>
    <s v="Houston"/>
    <s v="Texas"/>
    <n v="77070"/>
    <s v="Central"/>
    <s v="OFF-FA-10001843"/>
    <s v="Office Supplies"/>
    <s v="Fasteners"/>
    <s v="Staples"/>
    <n v="15.808000000000002"/>
    <n v="8"/>
    <n v="0.2"/>
    <n v="5.3352000000000004"/>
  </r>
  <r>
    <n v="5384"/>
    <s v="CA-2013-149195"/>
    <x v="0"/>
    <x v="64"/>
    <d v="2013-09-08T00:00:00"/>
    <s v="Second Class"/>
    <s v="DM-13525"/>
    <s v="Don Miller"/>
    <s v="Corporate"/>
    <s v="United States"/>
    <s v="Houston"/>
    <s v="Texas"/>
    <n v="77070"/>
    <s v="Central"/>
    <s v="OFF-PA-10002036"/>
    <s v="Office Supplies"/>
    <s v="Paper"/>
    <s v="Xerox 1930"/>
    <n v="10.368000000000002"/>
    <n v="2"/>
    <n v="0.2"/>
    <n v="3.7584"/>
  </r>
  <r>
    <n v="5385"/>
    <s v="CA-2014-161410"/>
    <x v="3"/>
    <x v="335"/>
    <d v="2014-07-04T00:00:00"/>
    <s v="Standard Class"/>
    <s v="CC-12220"/>
    <s v="Chris Cortes"/>
    <s v="Consumer"/>
    <s v="United States"/>
    <s v="Philadelphia"/>
    <s v="Pennsylvania"/>
    <n v="19143"/>
    <s v="East"/>
    <s v="TEC-PH-10001760"/>
    <s v="Technology"/>
    <s v="Phones"/>
    <s v="Bose SoundLink Bluetooth Speaker"/>
    <n v="358.2"/>
    <n v="3"/>
    <n v="0.4"/>
    <n v="41.79000000000002"/>
  </r>
  <r>
    <n v="5386"/>
    <s v="CA-2014-161410"/>
    <x v="3"/>
    <x v="335"/>
    <d v="2014-07-04T00:00:00"/>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4-152786"/>
    <x v="3"/>
    <x v="846"/>
    <d v="2014-03-18T00:00:00"/>
    <s v="Standard Class"/>
    <s v="GA-14725"/>
    <s v="Guy Armstrong"/>
    <s v="Consumer"/>
    <s v="United States"/>
    <s v="Rogers"/>
    <s v="Arkansas"/>
    <n v="72756"/>
    <s v="South"/>
    <s v="OFF-BI-10000829"/>
    <s v="Office Supplies"/>
    <s v="Binders"/>
    <s v="Avery Non-Stick Binders"/>
    <n v="40.410000000000004"/>
    <n v="9"/>
    <n v="0"/>
    <n v="18.5886"/>
  </r>
  <r>
    <n v="5388"/>
    <s v="CA-2014-164707"/>
    <x v="3"/>
    <x v="1042"/>
    <d v="2014-02-22T00:00:00"/>
    <s v="Second Class"/>
    <s v="CV-12805"/>
    <s v="Cynthia Voltz"/>
    <s v="Corporate"/>
    <s v="United States"/>
    <s v="Los Angeles"/>
    <s v="California"/>
    <n v="90045"/>
    <s v="West"/>
    <s v="TEC-PH-10001924"/>
    <s v="Technology"/>
    <s v="Phones"/>
    <s v="iHome FM Clock Radio with Lightning Dock"/>
    <n v="167.976"/>
    <n v="3"/>
    <n v="0.2"/>
    <n v="10.498500000000007"/>
  </r>
  <r>
    <n v="5389"/>
    <s v="CA-2014-164707"/>
    <x v="3"/>
    <x v="1042"/>
    <d v="2014-02-22T00:00:00"/>
    <s v="Second Class"/>
    <s v="CV-12805"/>
    <s v="Cynthia Voltz"/>
    <s v="Corporate"/>
    <s v="United States"/>
    <s v="Los Angeles"/>
    <s v="California"/>
    <n v="90045"/>
    <s v="West"/>
    <s v="TEC-AC-10004864"/>
    <s v="Technology"/>
    <s v="Accessories"/>
    <s v="Memorex Micro Travel Drive 32 GB"/>
    <n v="109.53"/>
    <n v="3"/>
    <n v="0"/>
    <n v="47.097900000000003"/>
  </r>
  <r>
    <n v="5390"/>
    <s v="CA-2014-164707"/>
    <x v="3"/>
    <x v="1042"/>
    <d v="2014-02-22T00:00:00"/>
    <s v="Second Class"/>
    <s v="CV-12805"/>
    <s v="Cynthia Voltz"/>
    <s v="Corporate"/>
    <s v="United States"/>
    <s v="Los Angeles"/>
    <s v="California"/>
    <n v="90045"/>
    <s v="West"/>
    <s v="OFF-LA-10004345"/>
    <s v="Office Supplies"/>
    <s v="Labels"/>
    <s v="Avery 493"/>
    <n v="9.82"/>
    <n v="2"/>
    <n v="0"/>
    <n v="4.8117999999999999"/>
  </r>
  <r>
    <n v="5391"/>
    <s v="CA-2014-163874"/>
    <x v="3"/>
    <x v="468"/>
    <d v="2014-11-13T00:00:00"/>
    <s v="Second Class"/>
    <s v="NC-18535"/>
    <s v="Nick Crebassa"/>
    <s v="Corporate"/>
    <s v="United States"/>
    <s v="Seattle"/>
    <s v="Washington"/>
    <n v="98105"/>
    <s v="West"/>
    <s v="OFF-BI-10000088"/>
    <s v="Office Supplies"/>
    <s v="Binders"/>
    <s v="GBC Imprintable Covers"/>
    <n v="26.352000000000004"/>
    <n v="3"/>
    <n v="0.2"/>
    <n v="9.5525999999999982"/>
  </r>
  <r>
    <n v="5392"/>
    <s v="US-2011-123183"/>
    <x v="2"/>
    <x v="84"/>
    <d v="2011-11-25T00:00:00"/>
    <s v="Standard Class"/>
    <s v="GR-14560"/>
    <s v="Georgia Rosenberg"/>
    <s v="Corporate"/>
    <s v="United States"/>
    <s v="Wilmington"/>
    <s v="Delaware"/>
    <n v="19805"/>
    <s v="East"/>
    <s v="OFF-LA-10002787"/>
    <s v="Office Supplies"/>
    <s v="Labels"/>
    <s v="Avery 480"/>
    <n v="22.5"/>
    <n v="6"/>
    <n v="0"/>
    <n v="10.799999999999999"/>
  </r>
  <r>
    <n v="5393"/>
    <s v="US-2011-123183"/>
    <x v="2"/>
    <x v="84"/>
    <d v="2011-11-25T00:00:00"/>
    <s v="Standard Class"/>
    <s v="GR-14560"/>
    <s v="Georgia Rosenberg"/>
    <s v="Corporate"/>
    <s v="United States"/>
    <s v="Wilmington"/>
    <s v="Delaware"/>
    <n v="19805"/>
    <s v="East"/>
    <s v="OFF-LA-10001569"/>
    <s v="Office Supplies"/>
    <s v="Labels"/>
    <s v="Avery 499"/>
    <n v="9.9600000000000009"/>
    <n v="2"/>
    <n v="0"/>
    <n v="4.5815999999999999"/>
  </r>
  <r>
    <n v="5394"/>
    <s v="US-2011-123183"/>
    <x v="2"/>
    <x v="84"/>
    <d v="2011-11-25T00:00:00"/>
    <s v="Standard Class"/>
    <s v="GR-14560"/>
    <s v="Georgia Rosenberg"/>
    <s v="Corporate"/>
    <s v="United States"/>
    <s v="Wilmington"/>
    <s v="Delaware"/>
    <n v="19805"/>
    <s v="East"/>
    <s v="OFF-BI-10002429"/>
    <s v="Office Supplies"/>
    <s v="Binders"/>
    <s v="Premier Elliptical Ring Binder, Black"/>
    <n v="213.08"/>
    <n v="7"/>
    <n v="0"/>
    <n v="102.2784"/>
  </r>
  <r>
    <n v="5395"/>
    <s v="US-2011-123183"/>
    <x v="2"/>
    <x v="84"/>
    <d v="2011-11-25T00:00:00"/>
    <s v="Standard Class"/>
    <s v="GR-14560"/>
    <s v="Georgia Rosenberg"/>
    <s v="Corporate"/>
    <s v="United States"/>
    <s v="Wilmington"/>
    <s v="Delaware"/>
    <n v="19805"/>
    <s v="East"/>
    <s v="FUR-BO-10000362"/>
    <s v="Furniture"/>
    <s v="Bookcases"/>
    <s v="Sauder Inglewood Library Bookcases"/>
    <n v="1025.8799999999999"/>
    <n v="6"/>
    <n v="0"/>
    <n v="235.95240000000001"/>
  </r>
  <r>
    <n v="5396"/>
    <s v="CA-2011-104829"/>
    <x v="2"/>
    <x v="728"/>
    <d v="2011-11-21T00:00:00"/>
    <s v="Second Class"/>
    <s v="JG-15805"/>
    <s v="John Grady"/>
    <s v="Corporate"/>
    <s v="United States"/>
    <s v="Provo"/>
    <s v="Utah"/>
    <n v="84604"/>
    <s v="West"/>
    <s v="OFF-PA-10003016"/>
    <s v="Office Supplies"/>
    <s v="Paper"/>
    <s v="Adams &quot;While You Were Out&quot; Message Pads"/>
    <n v="21.98"/>
    <n v="7"/>
    <n v="0"/>
    <n v="9.8909999999999982"/>
  </r>
  <r>
    <n v="5397"/>
    <s v="US-2013-147340"/>
    <x v="0"/>
    <x v="446"/>
    <d v="2013-09-25T00:00:00"/>
    <s v="Same Day"/>
    <s v="EB-13750"/>
    <s v="Edward Becker"/>
    <s v="Corporate"/>
    <s v="United States"/>
    <s v="San Francisco"/>
    <s v="California"/>
    <n v="94110"/>
    <s v="West"/>
    <s v="FUR-FU-10002501"/>
    <s v="Furniture"/>
    <s v="Furnishings"/>
    <s v="Nu-Dell Executive Frame"/>
    <n v="63.2"/>
    <n v="5"/>
    <n v="0"/>
    <n v="23.384"/>
  </r>
  <r>
    <n v="5398"/>
    <s v="CA-2013-145492"/>
    <x v="0"/>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3-163202"/>
    <x v="0"/>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3-117681"/>
    <x v="0"/>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208"/>
  </r>
  <r>
    <n v="5401"/>
    <s v="CA-2014-132262"/>
    <x v="3"/>
    <x v="296"/>
    <d v="2014-09-24T00:00:00"/>
    <s v="First Class"/>
    <s v="ML-18265"/>
    <s v="Muhammed Lee"/>
    <s v="Consumer"/>
    <s v="United States"/>
    <s v="Seattle"/>
    <s v="Washington"/>
    <n v="98103"/>
    <s v="West"/>
    <s v="TEC-AC-10000158"/>
    <s v="Technology"/>
    <s v="Accessories"/>
    <s v="Sony 64GB Class 10 Micro SDHC R40 Memory Card"/>
    <n v="71.98"/>
    <n v="2"/>
    <n v="0"/>
    <n v="15.1158"/>
  </r>
  <r>
    <n v="5402"/>
    <s v="CA-2014-132262"/>
    <x v="3"/>
    <x v="296"/>
    <d v="2014-09-24T00:00:00"/>
    <s v="First Class"/>
    <s v="ML-18265"/>
    <s v="Muhammed Lee"/>
    <s v="Consumer"/>
    <s v="United States"/>
    <s v="Seattle"/>
    <s v="Washington"/>
    <n v="98103"/>
    <s v="West"/>
    <s v="TEC-AC-10000303"/>
    <s v="Technology"/>
    <s v="Accessories"/>
    <s v="Logitech M510 Wireless Mouse"/>
    <n v="79.98"/>
    <n v="2"/>
    <n v="0"/>
    <n v="26.3934"/>
  </r>
  <r>
    <n v="5403"/>
    <s v="CA-2014-123043"/>
    <x v="3"/>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4-123043"/>
    <x v="3"/>
    <x v="1043"/>
    <d v="2014-08-30T00:00:00"/>
    <s v="Standard Class"/>
    <s v="AH-10195"/>
    <s v="Alan Haines"/>
    <s v="Corporate"/>
    <s v="United States"/>
    <s v="New York City"/>
    <s v="New York"/>
    <n v="10024"/>
    <s v="East"/>
    <s v="OFF-BI-10000138"/>
    <s v="Office Supplies"/>
    <s v="Binders"/>
    <s v="Acco Translucent Poly Ring Binders"/>
    <n v="3.7439999999999998"/>
    <n v="1"/>
    <n v="0.2"/>
    <n v="1.3104"/>
  </r>
  <r>
    <n v="5405"/>
    <s v="US-2013-143280"/>
    <x v="0"/>
    <x v="712"/>
    <d v="2013-02-26T00:00:00"/>
    <s v="Standard Class"/>
    <s v="TZ-21580"/>
    <s v="Tracy Zic"/>
    <s v="Consumer"/>
    <s v="United States"/>
    <s v="Los Angeles"/>
    <s v="California"/>
    <n v="90045"/>
    <s v="West"/>
    <s v="TEC-PH-10002398"/>
    <s v="Technology"/>
    <s v="Phones"/>
    <s v="AT&amp;T 1070 Corded Phone"/>
    <n v="445.96000000000004"/>
    <n v="5"/>
    <n v="0.2"/>
    <n v="55.744999999999948"/>
  </r>
  <r>
    <n v="5406"/>
    <s v="US-2013-143280"/>
    <x v="0"/>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3-143280"/>
    <x v="0"/>
    <x v="712"/>
    <d v="2013-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4-108854"/>
    <x v="3"/>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4-108854"/>
    <x v="3"/>
    <x v="166"/>
    <d v="2014-12-15T00:00:00"/>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4-108854"/>
    <x v="3"/>
    <x v="166"/>
    <d v="2014-12-15T00:00:00"/>
    <s v="Standard Class"/>
    <s v="DM-13345"/>
    <s v="Denise Monton"/>
    <s v="Corporate"/>
    <s v="United States"/>
    <s v="San Francisco"/>
    <s v="California"/>
    <n v="94109"/>
    <s v="West"/>
    <s v="OFF-BI-10001670"/>
    <s v="Office Supplies"/>
    <s v="Binders"/>
    <s v="Vinyl Sectional Post Binders"/>
    <n v="90.480000000000018"/>
    <n v="3"/>
    <n v="0.2"/>
    <n v="33.93"/>
  </r>
  <r>
    <n v="5411"/>
    <s v="CA-2014-108854"/>
    <x v="3"/>
    <x v="166"/>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4-166856"/>
    <x v="3"/>
    <x v="65"/>
    <d v="2014-09-23T00:00:00"/>
    <s v="Standard Class"/>
    <s v="TS-21505"/>
    <s v="Tony Sayre"/>
    <s v="Consumer"/>
    <s v="United States"/>
    <s v="Clovis"/>
    <s v="New Mexico"/>
    <n v="88101"/>
    <s v="West"/>
    <s v="OFF-BI-10002012"/>
    <s v="Office Supplies"/>
    <s v="Binders"/>
    <s v="Wilson Jones Easy Flow II Sheet Lifters"/>
    <n v="10.080000000000002"/>
    <n v="7"/>
    <n v="0.2"/>
    <n v="3.5279999999999996"/>
  </r>
  <r>
    <n v="5413"/>
    <s v="CA-2014-166856"/>
    <x v="3"/>
    <x v="65"/>
    <d v="2014-09-23T00:00:00"/>
    <s v="Standard Class"/>
    <s v="TS-21505"/>
    <s v="Tony Sayre"/>
    <s v="Consumer"/>
    <s v="United States"/>
    <s v="Clovis"/>
    <s v="New Mexico"/>
    <n v="88101"/>
    <s v="West"/>
    <s v="TEC-AC-10004992"/>
    <s v="Technology"/>
    <s v="Accessories"/>
    <s v="Kingston Digital DataTraveler 64GB USB 2.0"/>
    <n v="101.34"/>
    <n v="3"/>
    <n v="0"/>
    <n v="8.1071999999999917"/>
  </r>
  <r>
    <n v="5414"/>
    <s v="CA-2013-153157"/>
    <x v="0"/>
    <x v="108"/>
    <d v="2013-09-15T00:00:00"/>
    <s v="First Class"/>
    <s v="TB-21625"/>
    <s v="Trudy Brown"/>
    <s v="Consumer"/>
    <s v="United States"/>
    <s v="Wichita"/>
    <s v="Kansas"/>
    <n v="67212"/>
    <s v="Central"/>
    <s v="TEC-PH-10003171"/>
    <s v="Technology"/>
    <s v="Phones"/>
    <s v="Plantronics Encore H101 Dual Earpieces Headset"/>
    <n v="224.75"/>
    <n v="5"/>
    <n v="0"/>
    <n v="62.929999999999993"/>
  </r>
  <r>
    <n v="5415"/>
    <s v="US-2014-125647"/>
    <x v="3"/>
    <x v="397"/>
    <d v="2014-09-29T00:00:00"/>
    <s v="Standard Class"/>
    <s v="LC-16870"/>
    <s v="Lena Cacioppo"/>
    <s v="Consumer"/>
    <s v="United States"/>
    <s v="Chicago"/>
    <s v="Illinois"/>
    <n v="60653"/>
    <s v="Central"/>
    <s v="OFF-AP-10000390"/>
    <s v="Office Supplies"/>
    <s v="Appliances"/>
    <s v="Euro Pro Shark Stick Mini Vacuum"/>
    <n v="73.175999999999974"/>
    <n v="6"/>
    <n v="0.8"/>
    <n v="-197.57520000000002"/>
  </r>
  <r>
    <n v="5416"/>
    <s v="US-2014-125647"/>
    <x v="3"/>
    <x v="397"/>
    <d v="2014-09-29T00:00:00"/>
    <s v="Standard Class"/>
    <s v="LC-16870"/>
    <s v="Lena Cacioppo"/>
    <s v="Consumer"/>
    <s v="United States"/>
    <s v="Chicago"/>
    <s v="Illinois"/>
    <n v="60653"/>
    <s v="Central"/>
    <s v="OFF-PA-10004888"/>
    <s v="Office Supplies"/>
    <s v="Paper"/>
    <s v="Xerox 217"/>
    <n v="20.736000000000004"/>
    <n v="4"/>
    <n v="0.2"/>
    <n v="7.2576000000000001"/>
  </r>
  <r>
    <n v="5417"/>
    <s v="US-2014-125647"/>
    <x v="3"/>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1-132542"/>
    <x v="2"/>
    <x v="191"/>
    <d v="2011-10-08T00:00:00"/>
    <s v="Second Class"/>
    <s v="AM-10360"/>
    <s v="Alice McCarthy"/>
    <s v="Corporate"/>
    <s v="United States"/>
    <s v="Omaha"/>
    <s v="Nebraska"/>
    <n v="68104"/>
    <s v="Central"/>
    <s v="OFF-BI-10004099"/>
    <s v="Office Supplies"/>
    <s v="Binders"/>
    <s v="GBC VeloBinder Strips"/>
    <n v="15.36"/>
    <n v="2"/>
    <n v="0"/>
    <n v="7.68"/>
  </r>
  <r>
    <n v="5419"/>
    <s v="CA-2012-110877"/>
    <x v="1"/>
    <x v="924"/>
    <d v="2012-10-26T00:00:00"/>
    <s v="First Class"/>
    <s v="JE-15715"/>
    <s v="Joe Elijah"/>
    <s v="Consumer"/>
    <s v="United States"/>
    <s v="Houston"/>
    <s v="Texas"/>
    <n v="77041"/>
    <s v="Central"/>
    <s v="OFF-PA-10004621"/>
    <s v="Office Supplies"/>
    <s v="Paper"/>
    <s v="Xerox 212"/>
    <n v="36.288000000000011"/>
    <n v="7"/>
    <n v="0.2"/>
    <n v="12.700800000000001"/>
  </r>
  <r>
    <n v="5420"/>
    <s v="CA-2012-110877"/>
    <x v="1"/>
    <x v="924"/>
    <d v="2012-10-26T00:00:00"/>
    <s v="First Class"/>
    <s v="JE-15715"/>
    <s v="Joe Elijah"/>
    <s v="Consumer"/>
    <s v="United States"/>
    <s v="Houston"/>
    <s v="Texas"/>
    <n v="77041"/>
    <s v="Central"/>
    <s v="TEC-PH-10002103"/>
    <s v="Technology"/>
    <s v="Phones"/>
    <s v="Jabra SPEAK 410"/>
    <n v="150.38399999999999"/>
    <n v="2"/>
    <n v="0.2"/>
    <n v="15.038400000000003"/>
  </r>
  <r>
    <n v="5421"/>
    <s v="US-2013-151827"/>
    <x v="0"/>
    <x v="1044"/>
    <d v="2013-04-03T00:00:00"/>
    <s v="Second Class"/>
    <s v="CS-11950"/>
    <s v="Carlos Soltero"/>
    <s v="Consumer"/>
    <s v="United States"/>
    <s v="Philadelphia"/>
    <s v="Pennsylvania"/>
    <n v="19134"/>
    <s v="East"/>
    <s v="TEC-PH-10002789"/>
    <s v="Technology"/>
    <s v="Phones"/>
    <s v="LG Exalt"/>
    <n v="280.78200000000004"/>
    <n v="3"/>
    <n v="0.4"/>
    <n v="-60.836100000000016"/>
  </r>
  <r>
    <n v="5422"/>
    <s v="US-2013-151827"/>
    <x v="0"/>
    <x v="1044"/>
    <d v="2013-04-03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3-163258"/>
    <x v="0"/>
    <x v="723"/>
    <d v="2014-01-03T00:00:00"/>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4-103009"/>
    <x v="3"/>
    <x v="132"/>
    <d v="2014-11-06T00:00:00"/>
    <s v="Second Class"/>
    <s v="PJ-18835"/>
    <s v="Patrick Jones"/>
    <s v="Corporate"/>
    <s v="United States"/>
    <s v="Richmond"/>
    <s v="Kentucky"/>
    <n v="40475"/>
    <s v="South"/>
    <s v="OFF-PA-10001215"/>
    <s v="Office Supplies"/>
    <s v="Paper"/>
    <s v="Xerox 1963"/>
    <n v="26.400000000000002"/>
    <n v="5"/>
    <n v="0"/>
    <n v="11.879999999999999"/>
  </r>
  <r>
    <n v="5425"/>
    <s v="US-2014-120649"/>
    <x v="3"/>
    <x v="176"/>
    <d v="2014-01-27T00:00:00"/>
    <s v="Standard Class"/>
    <s v="JF-15490"/>
    <s v="Jeremy Farry"/>
    <s v="Consumer"/>
    <s v="United States"/>
    <s v="Waterbury"/>
    <s v="Connecticut"/>
    <n v="6708"/>
    <s v="East"/>
    <s v="OFF-AR-10001545"/>
    <s v="Office Supplies"/>
    <s v="Art"/>
    <s v="Newell 326"/>
    <n v="3.52"/>
    <n v="2"/>
    <n v="0"/>
    <n v="1.0207999999999999"/>
  </r>
  <r>
    <n v="5426"/>
    <s v="CA-2013-153598"/>
    <x v="0"/>
    <x v="275"/>
    <d v="2013-12-07T00:00:00"/>
    <s v="First Class"/>
    <s v="NM-18520"/>
    <s v="Neoma Murray"/>
    <s v="Consumer"/>
    <s v="United States"/>
    <s v="Los Angeles"/>
    <s v="California"/>
    <n v="90045"/>
    <s v="West"/>
    <s v="TEC-AC-10003870"/>
    <s v="Technology"/>
    <s v="Accessories"/>
    <s v="Logitech Z-906 Speaker sys - home theater - 5.1-CH"/>
    <n v="1649.95"/>
    <n v="5"/>
    <n v="0"/>
    <n v="659.98"/>
  </r>
  <r>
    <n v="5427"/>
    <s v="CA-2013-153598"/>
    <x v="0"/>
    <x v="275"/>
    <d v="2013-12-07T00:00:00"/>
    <s v="First Class"/>
    <s v="NM-18520"/>
    <s v="Neoma Murray"/>
    <s v="Consumer"/>
    <s v="United States"/>
    <s v="Los Angeles"/>
    <s v="California"/>
    <n v="90045"/>
    <s v="West"/>
    <s v="FUR-FU-10001085"/>
    <s v="Furniture"/>
    <s v="Furnishings"/>
    <s v="3M Polarizing Light Filter Sleeves"/>
    <n v="111.89999999999999"/>
    <n v="6"/>
    <n v="0"/>
    <n v="51.47399999999999"/>
  </r>
  <r>
    <n v="5428"/>
    <s v="US-2013-108497"/>
    <x v="0"/>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1-136861"/>
    <x v="2"/>
    <x v="742"/>
    <d v="2011-09-07T00:00:00"/>
    <s v="First Class"/>
    <s v="PR-18880"/>
    <s v="Patrick Ryan"/>
    <s v="Consumer"/>
    <s v="United States"/>
    <s v="Saint Petersburg"/>
    <s v="Florida"/>
    <n v="33710"/>
    <s v="South"/>
    <s v="FUR-FU-10001967"/>
    <s v="Furniture"/>
    <s v="Furnishings"/>
    <s v="Telescoping Adjustable Floor Lamp"/>
    <n v="31.983999999999998"/>
    <n v="2"/>
    <n v="0.2"/>
    <n v="1.9989999999999979"/>
  </r>
  <r>
    <n v="5431"/>
    <s v="CA-2014-117422"/>
    <x v="3"/>
    <x v="208"/>
    <d v="2014-10-26T00:00:00"/>
    <s v="Standard Class"/>
    <s v="FC-14245"/>
    <s v="Frank Carlisle"/>
    <s v="Home Office"/>
    <s v="United States"/>
    <s v="Lakewood"/>
    <s v="Ohio"/>
    <n v="44107"/>
    <s v="East"/>
    <s v="OFF-AP-10000938"/>
    <s v="Office Supplies"/>
    <s v="Appliances"/>
    <s v="Avanti 1.7 Cu. Ft. Refrigerator"/>
    <n v="161.56800000000001"/>
    <n v="2"/>
    <n v="0.2"/>
    <n v="16.156799999999997"/>
  </r>
  <r>
    <n v="5432"/>
    <s v="CA-2014-117422"/>
    <x v="3"/>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s v="Ohio"/>
    <n v="44107"/>
    <s v="East"/>
    <s v="OFF-BI-10002799"/>
    <s v="Office Supplies"/>
    <s v="Binders"/>
    <s v="SlimView Poly Binder, 3/8&quot;"/>
    <n v="6.2160000000000002"/>
    <n v="4"/>
    <n v="0.7"/>
    <n v="-4.9727999999999994"/>
  </r>
  <r>
    <n v="5434"/>
    <s v="CA-2014-129707"/>
    <x v="3"/>
    <x v="1016"/>
    <d v="2014-04-30T00:00:00"/>
    <s v="Standard Class"/>
    <s v="LH-16750"/>
    <s v="Larry Hughes"/>
    <s v="Consumer"/>
    <s v="United States"/>
    <s v="Chandler"/>
    <s v="Arizona"/>
    <n v="85224"/>
    <s v="West"/>
    <s v="OFF-AR-10000246"/>
    <s v="Office Supplies"/>
    <s v="Art"/>
    <s v="Newell 318"/>
    <n v="8.895999999999999"/>
    <n v="4"/>
    <n v="0.2"/>
    <n v="0.66719999999999979"/>
  </r>
  <r>
    <n v="5435"/>
    <s v="CA-2012-160171"/>
    <x v="1"/>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s v="California"/>
    <n v="90008"/>
    <s v="West"/>
    <s v="TEC-AC-10000892"/>
    <s v="Technology"/>
    <s v="Accessories"/>
    <s v="NETGEAR N750 Dual Band Wi-Fi Gigabit Router"/>
    <n v="270"/>
    <n v="3"/>
    <n v="0"/>
    <n v="97.199999999999989"/>
  </r>
  <r>
    <n v="5437"/>
    <s v="CA-2011-103317"/>
    <x v="2"/>
    <x v="260"/>
    <d v="2011-07-08T00:00:00"/>
    <s v="First Class"/>
    <s v="DM-13525"/>
    <s v="Don Miller"/>
    <s v="Corporate"/>
    <s v="United States"/>
    <s v="Palm Coast"/>
    <s v="Florida"/>
    <n v="32137"/>
    <s v="South"/>
    <s v="FUR-FU-10001591"/>
    <s v="Furniture"/>
    <s v="Furnishings"/>
    <s v="Advantus Panel Wall Certificate Holder - 8.5x11"/>
    <n v="19.52"/>
    <n v="2"/>
    <n v="0.2"/>
    <n v="5.3680000000000012"/>
  </r>
  <r>
    <n v="5438"/>
    <s v="CA-2011-103317"/>
    <x v="2"/>
    <x v="260"/>
    <d v="2011-07-08T00:00:00"/>
    <s v="First Class"/>
    <s v="DM-13525"/>
    <s v="Don Miller"/>
    <s v="Corporate"/>
    <s v="United States"/>
    <s v="Palm Coast"/>
    <s v="Florida"/>
    <n v="32137"/>
    <s v="South"/>
    <s v="OFF-BI-10001787"/>
    <s v="Office Supplies"/>
    <s v="Binders"/>
    <s v="Wilson Jones Four-Pocket Poly Binders"/>
    <n v="9.8100000000000023"/>
    <n v="5"/>
    <n v="0.7"/>
    <n v="-6.8669999999999973"/>
  </r>
  <r>
    <n v="5439"/>
    <s v="CA-2011-103317"/>
    <x v="2"/>
    <x v="260"/>
    <d v="2011-07-08T00:00:00"/>
    <s v="First Class"/>
    <s v="DM-13525"/>
    <s v="Don Miller"/>
    <s v="Corporate"/>
    <s v="United States"/>
    <s v="Palm Coast"/>
    <s v="Florida"/>
    <n v="32137"/>
    <s v="South"/>
    <s v="FUR-FU-10003192"/>
    <s v="Furniture"/>
    <s v="Furnishings"/>
    <s v="Luxo Adjustable Task Clamp Lamp"/>
    <n v="213.21600000000001"/>
    <n v="3"/>
    <n v="0.2"/>
    <n v="15.991199999999992"/>
  </r>
  <r>
    <n v="5440"/>
    <s v="CA-2013-167115"/>
    <x v="0"/>
    <x v="958"/>
    <d v="2013-04-10T00:00:00"/>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4-153633"/>
    <x v="3"/>
    <x v="38"/>
    <d v="2014-11-19T00:00:00"/>
    <s v="Second Class"/>
    <s v="TC-21295"/>
    <s v="Toby Carlisle"/>
    <s v="Consumer"/>
    <s v="United States"/>
    <s v="Jupiter"/>
    <s v="Florida"/>
    <n v="33458"/>
    <s v="South"/>
    <s v="OFF-AR-10002335"/>
    <s v="Office Supplies"/>
    <s v="Art"/>
    <s v="DIXON Oriole Pencils"/>
    <n v="2.0640000000000001"/>
    <n v="1"/>
    <n v="0.2"/>
    <n v="0.15480000000000005"/>
  </r>
  <r>
    <n v="5442"/>
    <s v="CA-2014-155929"/>
    <x v="3"/>
    <x v="428"/>
    <d v="2014-09-14T00:00:00"/>
    <s v="Standard Class"/>
    <s v="AI-10855"/>
    <s v="Arianne Irving"/>
    <s v="Consumer"/>
    <s v="United States"/>
    <s v="Glendale"/>
    <s v="Arizona"/>
    <n v="85301"/>
    <s v="West"/>
    <s v="OFF-PA-10000859"/>
    <s v="Office Supplies"/>
    <s v="Paper"/>
    <s v="Unpadded Memo Slips"/>
    <n v="6.3680000000000003"/>
    <n v="2"/>
    <n v="0.2"/>
    <n v="2.3879999999999999"/>
  </r>
  <r>
    <n v="5443"/>
    <s v="CA-2012-148712"/>
    <x v="1"/>
    <x v="786"/>
    <d v="2012-04-23T00:00:00"/>
    <s v="Standard Class"/>
    <s v="JM-15535"/>
    <s v="Jessica Myrick"/>
    <s v="Consumer"/>
    <s v="United States"/>
    <s v="New York City"/>
    <s v="New York"/>
    <n v="10035"/>
    <s v="East"/>
    <s v="TEC-AC-10003198"/>
    <s v="Technology"/>
    <s v="Accessories"/>
    <s v="Enermax Acrylux Wireless Keyboard"/>
    <n v="99.6"/>
    <n v="1"/>
    <n v="0"/>
    <n v="36.851999999999997"/>
  </r>
  <r>
    <n v="5444"/>
    <s v="CA-2012-148712"/>
    <x v="1"/>
    <x v="786"/>
    <d v="2012-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2-148712"/>
    <x v="1"/>
    <x v="786"/>
    <d v="2012-04-23T00:00:00"/>
    <s v="Standard Class"/>
    <s v="JM-15535"/>
    <s v="Jessica Myrick"/>
    <s v="Consumer"/>
    <s v="United States"/>
    <s v="New York City"/>
    <s v="New York"/>
    <n v="10035"/>
    <s v="East"/>
    <s v="OFF-AR-10000614"/>
    <s v="Office Supplies"/>
    <s v="Art"/>
    <s v="Barrel Sharpener"/>
    <n v="10.709999999999999"/>
    <n v="3"/>
    <n v="0"/>
    <n v="2.7845999999999997"/>
  </r>
  <r>
    <n v="5446"/>
    <s v="CA-2013-128307"/>
    <x v="0"/>
    <x v="197"/>
    <d v="2013-07-30T00:00:00"/>
    <s v="Standard Class"/>
    <s v="BE-11335"/>
    <s v="Bill Eplett"/>
    <s v="Home Office"/>
    <s v="United States"/>
    <s v="Houston"/>
    <s v="Texas"/>
    <n v="77041"/>
    <s v="Central"/>
    <s v="OFF-EN-10003040"/>
    <s v="Office Supplies"/>
    <s v="Envelopes"/>
    <s v="Quality Park Security Envelopes"/>
    <n v="20.936000000000003"/>
    <n v="1"/>
    <n v="0.2"/>
    <n v="7.0659000000000001"/>
  </r>
  <r>
    <n v="5447"/>
    <s v="US-2013-127425"/>
    <x v="0"/>
    <x v="370"/>
    <d v="2013-09-01T00:00:00"/>
    <s v="Standard Class"/>
    <s v="DR-12880"/>
    <s v="Dan Reichenbach"/>
    <s v="Corporate"/>
    <s v="United States"/>
    <s v="New York City"/>
    <s v="New York"/>
    <n v="10035"/>
    <s v="East"/>
    <s v="TEC-PH-10003442"/>
    <s v="Technology"/>
    <s v="Phones"/>
    <s v="Samsung Replacement EH64AVFWE Premium Headset"/>
    <n v="33"/>
    <n v="6"/>
    <n v="0"/>
    <n v="8.25"/>
  </r>
  <r>
    <n v="5448"/>
    <s v="US-2013-127425"/>
    <x v="0"/>
    <x v="370"/>
    <d v="2013-09-01T00:00:00"/>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1-119081"/>
    <x v="2"/>
    <x v="171"/>
    <d v="2011-09-19T00:00:00"/>
    <s v="Standard Class"/>
    <s v="TA-21385"/>
    <s v="Tom Ashbrook"/>
    <s v="Home Office"/>
    <s v="United States"/>
    <s v="Olathe"/>
    <s v="Kansas"/>
    <n v="66062"/>
    <s v="Central"/>
    <s v="OFF-SU-10000157"/>
    <s v="Office Supplies"/>
    <s v="Supplies"/>
    <s v="Compact Automatic Electric Letter Opener"/>
    <n v="357.93"/>
    <n v="3"/>
    <n v="0"/>
    <n v="7.158600000000007"/>
  </r>
  <r>
    <n v="5450"/>
    <s v="US-2011-119081"/>
    <x v="2"/>
    <x v="171"/>
    <d v="2011-09-19T00:00:00"/>
    <s v="Standard Class"/>
    <s v="TA-21385"/>
    <s v="Tom Ashbrook"/>
    <s v="Home Office"/>
    <s v="United States"/>
    <s v="Olathe"/>
    <s v="Kansas"/>
    <n v="66062"/>
    <s v="Central"/>
    <s v="TEC-AC-10001542"/>
    <s v="Technology"/>
    <s v="Accessories"/>
    <s v="SanDisk Cruzer 16 GB USB Flash Drive"/>
    <n v="57.400000000000006"/>
    <n v="5"/>
    <n v="0"/>
    <n v="10.905999999999993"/>
  </r>
  <r>
    <n v="5451"/>
    <s v="US-2011-119081"/>
    <x v="2"/>
    <x v="171"/>
    <d v="2011-09-19T00:00:00"/>
    <s v="Standard Class"/>
    <s v="TA-21385"/>
    <s v="Tom Ashbrook"/>
    <s v="Home Office"/>
    <s v="United States"/>
    <s v="Olathe"/>
    <s v="Kansas"/>
    <n v="66062"/>
    <s v="Central"/>
    <s v="OFF-BI-10004519"/>
    <s v="Office Supplies"/>
    <s v="Binders"/>
    <s v="GBC DocuBind P100 Manual Binding Machine"/>
    <n v="331.96"/>
    <n v="2"/>
    <n v="0"/>
    <n v="149.38199999999998"/>
  </r>
  <r>
    <n v="5452"/>
    <s v="US-2011-119081"/>
    <x v="2"/>
    <x v="171"/>
    <d v="2011-09-19T00:00:00"/>
    <s v="Standard Class"/>
    <s v="TA-21385"/>
    <s v="Tom Ashbrook"/>
    <s v="Home Office"/>
    <s v="United States"/>
    <s v="Olathe"/>
    <s v="Kansas"/>
    <n v="66062"/>
    <s v="Central"/>
    <s v="FUR-FU-10003464"/>
    <s v="Furniture"/>
    <s v="Furnishings"/>
    <s v="Seth Thomas 8 1/2&quot; Cubicle Clock"/>
    <n v="40.56"/>
    <n v="2"/>
    <n v="0"/>
    <n v="12.979199999999999"/>
  </r>
  <r>
    <n v="5453"/>
    <s v="CA-2013-140613"/>
    <x v="0"/>
    <x v="405"/>
    <d v="2013-07-30T00:00:00"/>
    <s v="Standard Class"/>
    <s v="KN-16705"/>
    <s v="Kristina Nunn"/>
    <s v="Home Office"/>
    <s v="United States"/>
    <s v="Sparks"/>
    <s v="Nevada"/>
    <n v="89431"/>
    <s v="West"/>
    <s v="OFF-SU-10004261"/>
    <s v="Office Supplies"/>
    <s v="Supplies"/>
    <s v="Fiskars 8&quot; Scissors, 2/Pack"/>
    <n v="86.199999999999989"/>
    <n v="5"/>
    <n v="0"/>
    <n v="24.997999999999987"/>
  </r>
  <r>
    <n v="5454"/>
    <s v="US-2014-108700"/>
    <x v="3"/>
    <x v="240"/>
    <d v="2014-05-24T00:00:00"/>
    <s v="Standard Class"/>
    <s v="PJ-18835"/>
    <s v="Patrick Jones"/>
    <s v="Corporate"/>
    <s v="United States"/>
    <s v="Rockford"/>
    <s v="Illinois"/>
    <n v="61107"/>
    <s v="Central"/>
    <s v="OFF-PA-10004733"/>
    <s v="Office Supplies"/>
    <s v="Paper"/>
    <s v="Things To Do Today Spiral Book"/>
    <n v="38.016000000000005"/>
    <n v="6"/>
    <n v="0.2"/>
    <n v="13.780799999999996"/>
  </r>
  <r>
    <n v="5455"/>
    <s v="CA-2014-160962"/>
    <x v="3"/>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4-160962"/>
    <x v="3"/>
    <x v="1045"/>
    <d v="2014-05-03T00:00:00"/>
    <s v="Standard Class"/>
    <s v="MC-17605"/>
    <s v="Matt Connell"/>
    <s v="Corporate"/>
    <s v="United States"/>
    <s v="Philadelphia"/>
    <s v="Pennsylvania"/>
    <n v="19143"/>
    <s v="East"/>
    <s v="OFF-AR-10003056"/>
    <s v="Office Supplies"/>
    <s v="Art"/>
    <s v="Newell 341"/>
    <n v="6.8480000000000008"/>
    <n v="2"/>
    <n v="0.2"/>
    <n v="0.77039999999999909"/>
  </r>
  <r>
    <n v="5457"/>
    <s v="CA-2014-130631"/>
    <x v="3"/>
    <x v="614"/>
    <d v="2015-01-03T00:00:00"/>
    <s v="Standard Class"/>
    <s v="BS-11755"/>
    <s v="Bruce Stewart"/>
    <s v="Consumer"/>
    <s v="United States"/>
    <s v="Edmonds"/>
    <s v="Washington"/>
    <n v="98026"/>
    <s v="West"/>
    <s v="OFF-FA-10000089"/>
    <s v="Office Supplies"/>
    <s v="Fasteners"/>
    <s v="Acco Glide Clips"/>
    <n v="19.600000000000001"/>
    <n v="5"/>
    <n v="0"/>
    <n v="9.6039999999999992"/>
  </r>
  <r>
    <n v="5458"/>
    <s v="CA-2014-130631"/>
    <x v="3"/>
    <x v="614"/>
    <d v="2015-01-03T00:00:00"/>
    <s v="Standard Class"/>
    <s v="BS-11755"/>
    <s v="Bruce Stewart"/>
    <s v="Consumer"/>
    <s v="United States"/>
    <s v="Edmonds"/>
    <s v="Washington"/>
    <n v="98026"/>
    <s v="West"/>
    <s v="FUR-FU-10004093"/>
    <s v="Furniture"/>
    <s v="Furnishings"/>
    <s v="Hand-Finished Solid Wood Document Frame"/>
    <n v="68.459999999999994"/>
    <n v="2"/>
    <n v="0"/>
    <n v="20.537999999999997"/>
  </r>
  <r>
    <n v="5459"/>
    <s v="CA-2014-116680"/>
    <x v="3"/>
    <x v="507"/>
    <d v="2014-09-07T00:00:00"/>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4-116680"/>
    <x v="3"/>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53"/>
  </r>
  <r>
    <n v="5461"/>
    <s v="US-2011-107405"/>
    <x v="2"/>
    <x v="90"/>
    <d v="2011-03-25T00:00:00"/>
    <s v="Standard Class"/>
    <s v="TS-21205"/>
    <s v="Thomas Seio"/>
    <s v="Corporate"/>
    <s v="United States"/>
    <s v="Asheville"/>
    <s v="North Carolina"/>
    <n v="28806"/>
    <s v="South"/>
    <s v="OFF-ST-10002301"/>
    <s v="Office Supplies"/>
    <s v="Storage"/>
    <s v="Tennsco Commercial Shelving"/>
    <n v="16.272000000000002"/>
    <n v="1"/>
    <n v="0.2"/>
    <n v="-3.864600000000002"/>
  </r>
  <r>
    <n v="5462"/>
    <s v="CA-2014-101574"/>
    <x v="3"/>
    <x v="394"/>
    <d v="2014-10-05T00:00:00"/>
    <s v="Standard Class"/>
    <s v="BD-11725"/>
    <s v="Bruce Degenhardt"/>
    <s v="Consumer"/>
    <s v="United States"/>
    <s v="Los Angeles"/>
    <s v="California"/>
    <n v="90032"/>
    <s v="West"/>
    <s v="FUR-FU-10001706"/>
    <s v="Furniture"/>
    <s v="Furnishings"/>
    <s v="Longer-Life Soft White Bulbs"/>
    <n v="9.24"/>
    <n v="3"/>
    <n v="0"/>
    <n v="4.4352"/>
  </r>
  <r>
    <n v="5463"/>
    <s v="CA-2011-146591"/>
    <x v="2"/>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1-146591"/>
    <x v="2"/>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1-146591"/>
    <x v="2"/>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1-146591"/>
    <x v="2"/>
    <x v="1046"/>
    <d v="2011-01-21T00:00:00"/>
    <s v="First Class"/>
    <s v="TS-21340"/>
    <s v="Toby Swindell"/>
    <s v="Consumer"/>
    <s v="United States"/>
    <s v="Scottsdale"/>
    <s v="Arizona"/>
    <n v="85254"/>
    <s v="West"/>
    <s v="FUR-BO-10001972"/>
    <s v="Furniture"/>
    <s v="Bookcases"/>
    <s v="O'Sullivan 4-Shelf Bookcase in Odessa Pine"/>
    <n v="181.47000000000003"/>
    <n v="5"/>
    <n v="0.7"/>
    <n v="-320.59699999999998"/>
  </r>
  <r>
    <n v="5467"/>
    <s v="CA-2011-107706"/>
    <x v="2"/>
    <x v="1047"/>
    <d v="2011-02-20T00:00:00"/>
    <s v="Second Class"/>
    <s v="ST-20530"/>
    <s v="Shui Tom"/>
    <s v="Consumer"/>
    <s v="United States"/>
    <s v="Houston"/>
    <s v="Texas"/>
    <n v="77095"/>
    <s v="Central"/>
    <s v="OFF-PA-10000466"/>
    <s v="Office Supplies"/>
    <s v="Paper"/>
    <s v="Memo Book, 100 Message Capacity, 5 3/8” x 11”"/>
    <n v="16.176000000000002"/>
    <n v="3"/>
    <n v="0.2"/>
    <n v="6.0659999999999989"/>
  </r>
  <r>
    <n v="5468"/>
    <s v="CA-2013-122448"/>
    <x v="0"/>
    <x v="632"/>
    <d v="2013-06-15T00:00:00"/>
    <s v="Standard Class"/>
    <s v="DB-13210"/>
    <s v="Dean Braden"/>
    <s v="Consumer"/>
    <s v="United States"/>
    <s v="San Francisco"/>
    <s v="California"/>
    <n v="94109"/>
    <s v="West"/>
    <s v="FUR-CH-10002774"/>
    <s v="Furniture"/>
    <s v="Chairs"/>
    <s v="Global Deluxe Stacking Chair, Gray"/>
    <n v="122.352"/>
    <n v="3"/>
    <n v="0.2"/>
    <n v="13.764599999999994"/>
  </r>
  <r>
    <n v="5469"/>
    <s v="CA-2011-132451"/>
    <x v="2"/>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1-132451"/>
    <x v="2"/>
    <x v="467"/>
    <d v="2011-09-27T00:00:00"/>
    <s v="First Class"/>
    <s v="KF-16285"/>
    <s v="Karen Ferguson"/>
    <s v="Home Office"/>
    <s v="United States"/>
    <s v="San Diego"/>
    <s v="California"/>
    <n v="92105"/>
    <s v="West"/>
    <s v="OFF-PA-10004888"/>
    <s v="Office Supplies"/>
    <s v="Paper"/>
    <s v="Xerox 217"/>
    <n v="19.440000000000001"/>
    <n v="3"/>
    <n v="0"/>
    <n v="9.3312000000000008"/>
  </r>
  <r>
    <n v="5471"/>
    <s v="CA-2013-158547"/>
    <x v="0"/>
    <x v="198"/>
    <d v="2013-06-05T00:00:00"/>
    <s v="Standard Class"/>
    <s v="JM-16195"/>
    <s v="Justin MacKendrick"/>
    <s v="Consumer"/>
    <s v="United States"/>
    <s v="Hamilton"/>
    <s v="Ohio"/>
    <n v="45011"/>
    <s v="East"/>
    <s v="OFF-AP-10003842"/>
    <s v="Office Supplies"/>
    <s v="Appliances"/>
    <s v="Euro-Pro Shark Turbo Vacuum"/>
    <n v="123.92000000000002"/>
    <n v="5"/>
    <n v="0.2"/>
    <n v="9.2939999999999969"/>
  </r>
  <r>
    <n v="5472"/>
    <s v="CA-2014-116946"/>
    <x v="3"/>
    <x v="484"/>
    <d v="2014-12-24T00:00:00"/>
    <s v="Standard Class"/>
    <s v="TS-21505"/>
    <s v="Tony Sayre"/>
    <s v="Consumer"/>
    <s v="United States"/>
    <s v="Parker"/>
    <s v="Colorado"/>
    <n v="80134"/>
    <s v="West"/>
    <s v="FUR-FU-10000320"/>
    <s v="Furniture"/>
    <s v="Furnishings"/>
    <s v="OIC Stacking Trays"/>
    <n v="13.360000000000001"/>
    <n v="5"/>
    <n v="0.2"/>
    <n v="4.0080000000000009"/>
  </r>
  <r>
    <n v="5473"/>
    <s v="CA-2014-116946"/>
    <x v="3"/>
    <x v="484"/>
    <d v="2014-12-24T00:00:00"/>
    <s v="Standard Class"/>
    <s v="TS-21505"/>
    <s v="Tony Sayre"/>
    <s v="Consumer"/>
    <s v="United States"/>
    <s v="Parker"/>
    <s v="Colorado"/>
    <n v="80134"/>
    <s v="West"/>
    <s v="OFF-ST-10002554"/>
    <s v="Office Supplies"/>
    <s v="Storage"/>
    <s v="Tennsco Industrial Shelving"/>
    <n v="78.256"/>
    <n v="2"/>
    <n v="0.2"/>
    <n v="-17.607599999999998"/>
  </r>
  <r>
    <n v="5474"/>
    <s v="CA-2014-116946"/>
    <x v="3"/>
    <x v="484"/>
    <d v="2014-12-24T00:00:00"/>
    <s v="Standard Class"/>
    <s v="TS-21505"/>
    <s v="Tony Sayre"/>
    <s v="Consumer"/>
    <s v="United States"/>
    <s v="Parker"/>
    <s v="Colorado"/>
    <n v="80134"/>
    <s v="West"/>
    <s v="FUR-BO-10000468"/>
    <s v="Furniture"/>
    <s v="Bookcases"/>
    <s v="O'Sullivan 2-Shelf Heavy-Duty Bookcases"/>
    <n v="102.01800000000001"/>
    <n v="7"/>
    <n v="0.7"/>
    <n v="-183.6323999999999"/>
  </r>
  <r>
    <n v="5475"/>
    <s v="CA-2014-121741"/>
    <x v="3"/>
    <x v="377"/>
    <d v="2014-12-27T00:00:00"/>
    <s v="Same Day"/>
    <s v="YC-21895"/>
    <s v="Yoseph Carroll"/>
    <s v="Corporate"/>
    <s v="United States"/>
    <s v="Fremont"/>
    <s v="Nebraska"/>
    <n v="68025"/>
    <s v="Central"/>
    <s v="OFF-ST-10004459"/>
    <s v="Office Supplies"/>
    <s v="Storage"/>
    <s v="Tennsco Single-Tier Lockers"/>
    <n v="750.68"/>
    <n v="2"/>
    <n v="0"/>
    <n v="37.533999999999992"/>
  </r>
  <r>
    <n v="5476"/>
    <s v="CA-2014-169691"/>
    <x v="3"/>
    <x v="140"/>
    <d v="2014-06-19T00:00:00"/>
    <s v="First Class"/>
    <s v="Dp-13240"/>
    <s v="Dean percer"/>
    <s v="Home Office"/>
    <s v="United States"/>
    <s v="Maple Grove"/>
    <s v="Minnesota"/>
    <n v="55369"/>
    <s v="Central"/>
    <s v="OFF-LA-10002312"/>
    <s v="Office Supplies"/>
    <s v="Labels"/>
    <s v="Avery 490"/>
    <n v="44.400000000000006"/>
    <n v="3"/>
    <n v="0"/>
    <n v="22.200000000000003"/>
  </r>
  <r>
    <n v="5477"/>
    <s v="CA-2014-169691"/>
    <x v="3"/>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4-169691"/>
    <x v="3"/>
    <x v="140"/>
    <d v="2014-06-19T00:00:00"/>
    <s v="First Class"/>
    <s v="Dp-13240"/>
    <s v="Dean percer"/>
    <s v="Home Office"/>
    <s v="United States"/>
    <s v="Maple Grove"/>
    <s v="Minnesota"/>
    <n v="55369"/>
    <s v="Central"/>
    <s v="OFF-PA-10003022"/>
    <s v="Office Supplies"/>
    <s v="Paper"/>
    <s v="Xerox 1992"/>
    <n v="17.940000000000001"/>
    <n v="3"/>
    <n v="0"/>
    <n v="8.7906000000000013"/>
  </r>
  <r>
    <n v="5479"/>
    <s v="CA-2013-121356"/>
    <x v="0"/>
    <x v="73"/>
    <d v="2013-11-25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1-101770"/>
    <x v="2"/>
    <x v="691"/>
    <d v="2011-04-04T00:00:00"/>
    <s v="Standard Class"/>
    <s v="KB-16240"/>
    <s v="Karen Bern"/>
    <s v="Corporate"/>
    <s v="United States"/>
    <s v="Miami"/>
    <s v="Florida"/>
    <n v="33180"/>
    <s v="South"/>
    <s v="OFF-BI-10001097"/>
    <s v="Office Supplies"/>
    <s v="Binders"/>
    <s v="Avery Hole Reinforcements"/>
    <n v="1.8690000000000004"/>
    <n v="1"/>
    <n v="0.7"/>
    <n v="-1.3082999999999996"/>
  </r>
  <r>
    <n v="5481"/>
    <s v="CA-2014-105487"/>
    <x v="3"/>
    <x v="1048"/>
    <d v="2014-10-15T00:00:00"/>
    <s v="Standard Class"/>
    <s v="CS-12250"/>
    <s v="Chris Selesnick"/>
    <s v="Corporate"/>
    <s v="United States"/>
    <s v="San Diego"/>
    <s v="California"/>
    <n v="92105"/>
    <s v="West"/>
    <s v="TEC-PH-10001336"/>
    <s v="Technology"/>
    <s v="Phones"/>
    <s v="Digium D40 VoIP phone"/>
    <n v="103.19200000000001"/>
    <n v="1"/>
    <n v="0.2"/>
    <n v="11.609099999999998"/>
  </r>
  <r>
    <n v="5482"/>
    <s v="CA-2014-105487"/>
    <x v="3"/>
    <x v="1048"/>
    <d v="2014-10-15T00:00:00"/>
    <s v="Standard Class"/>
    <s v="CS-12250"/>
    <s v="Chris Selesnick"/>
    <s v="Corporate"/>
    <s v="United States"/>
    <s v="San Diego"/>
    <s v="California"/>
    <n v="92105"/>
    <s v="West"/>
    <s v="TEC-AC-10002305"/>
    <s v="Technology"/>
    <s v="Accessories"/>
    <s v="KeyTronic E03601U1 - Keyboard - Beige"/>
    <n v="36"/>
    <n v="2"/>
    <n v="0"/>
    <n v="6.4799999999999969"/>
  </r>
  <r>
    <n v="5483"/>
    <s v="CA-2014-105487"/>
    <x v="3"/>
    <x v="1048"/>
    <d v="2014-10-15T00:00:00"/>
    <s v="Standard Class"/>
    <s v="CS-12250"/>
    <s v="Chris Selesnick"/>
    <s v="Corporate"/>
    <s v="United States"/>
    <s v="San Diego"/>
    <s v="California"/>
    <n v="92105"/>
    <s v="West"/>
    <s v="TEC-AC-10003610"/>
    <s v="Technology"/>
    <s v="Accessories"/>
    <s v="Logitech Illuminated - Keyboard"/>
    <n v="239.96"/>
    <n v="4"/>
    <n v="0"/>
    <n v="115.1808"/>
  </r>
  <r>
    <n v="5484"/>
    <s v="CA-2014-105487"/>
    <x v="3"/>
    <x v="1048"/>
    <d v="2014-10-15T00:00:00"/>
    <s v="Standard Class"/>
    <s v="CS-12250"/>
    <s v="Chris Selesnick"/>
    <s v="Corporate"/>
    <s v="United States"/>
    <s v="San Diego"/>
    <s v="California"/>
    <n v="92105"/>
    <s v="West"/>
    <s v="OFF-ST-10002301"/>
    <s v="Office Supplies"/>
    <s v="Storage"/>
    <s v="Tennsco Commercial Shelving"/>
    <n v="40.68"/>
    <n v="2"/>
    <n v="0"/>
    <n v="0.40679999999999694"/>
  </r>
  <r>
    <n v="5485"/>
    <s v="CA-2014-148999"/>
    <x v="3"/>
    <x v="289"/>
    <d v="2014-02-05T00:00:00"/>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1-107573"/>
    <x v="2"/>
    <x v="432"/>
    <d v="2011-12-17T00:00:00"/>
    <s v="Standard Class"/>
    <s v="PB-19150"/>
    <s v="Philip Brown"/>
    <s v="Consumer"/>
    <s v="United States"/>
    <s v="Miami"/>
    <s v="Florida"/>
    <n v="33178"/>
    <s v="South"/>
    <s v="OFF-EN-10001099"/>
    <s v="Office Supplies"/>
    <s v="Envelopes"/>
    <s v="Staples"/>
    <n v="23.472000000000001"/>
    <n v="3"/>
    <n v="0.2"/>
    <n v="7.6283999999999974"/>
  </r>
  <r>
    <n v="5487"/>
    <s v="CA-2012-156608"/>
    <x v="1"/>
    <x v="1040"/>
    <d v="2012-10-29T00:00:00"/>
    <s v="Standard Class"/>
    <s v="MT-18070"/>
    <s v="Michelle Tran"/>
    <s v="Home Office"/>
    <s v="United States"/>
    <s v="San Antonio"/>
    <s v="Texas"/>
    <n v="78207"/>
    <s v="Central"/>
    <s v="OFF-BI-10004140"/>
    <s v="Office Supplies"/>
    <s v="Binders"/>
    <s v="Avery Non-Stick Binders"/>
    <n v="3.5919999999999992"/>
    <n v="4"/>
    <n v="0.8"/>
    <n v="-6.2860000000000031"/>
  </r>
  <r>
    <n v="5488"/>
    <s v="CA-2014-134495"/>
    <x v="3"/>
    <x v="719"/>
    <d v="2014-04-05T00:00:00"/>
    <s v="Second Class"/>
    <s v="BF-11020"/>
    <s v="Barry Französisch"/>
    <s v="Corporate"/>
    <s v="United States"/>
    <s v="Jacksonville"/>
    <s v="Florida"/>
    <n v="32216"/>
    <s v="South"/>
    <s v="TEC-PH-10004897"/>
    <s v="Technology"/>
    <s v="Phones"/>
    <s v="Mediabridge Sport Armband iPhone 5s"/>
    <n v="23.976000000000003"/>
    <n v="3"/>
    <n v="0.2"/>
    <n v="-5.694300000000001"/>
  </r>
  <r>
    <n v="5489"/>
    <s v="CA-2014-134495"/>
    <x v="3"/>
    <x v="719"/>
    <d v="2014-04-05T00:00:00"/>
    <s v="Second Class"/>
    <s v="BF-11020"/>
    <s v="Barry Französisch"/>
    <s v="Corporate"/>
    <s v="United States"/>
    <s v="Jacksonville"/>
    <s v="Florida"/>
    <n v="32216"/>
    <s v="South"/>
    <s v="OFF-LA-10000262"/>
    <s v="Office Supplies"/>
    <s v="Labels"/>
    <s v="Avery 494"/>
    <n v="6.2640000000000002"/>
    <n v="3"/>
    <n v="0.2"/>
    <n v="2.0358000000000001"/>
  </r>
  <r>
    <n v="5490"/>
    <s v="CA-2014-134495"/>
    <x v="3"/>
    <x v="719"/>
    <d v="2014-04-05T00:00:00"/>
    <s v="Second Class"/>
    <s v="BF-11020"/>
    <s v="Barry Französisch"/>
    <s v="Corporate"/>
    <s v="United States"/>
    <s v="Jacksonville"/>
    <s v="Florida"/>
    <n v="32216"/>
    <s v="South"/>
    <s v="OFF-AP-10002222"/>
    <s v="Office Supplies"/>
    <s v="Appliances"/>
    <s v="Staples"/>
    <n v="20.808"/>
    <n v="3"/>
    <n v="0.2"/>
    <n v="1.8207000000000013"/>
  </r>
  <r>
    <n v="5491"/>
    <s v="CA-2014-134495"/>
    <x v="3"/>
    <x v="719"/>
    <d v="2014-04-05T00:00:00"/>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4-164098"/>
    <x v="3"/>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1-105249"/>
    <x v="2"/>
    <x v="683"/>
    <d v="2011-11-28T00:00:00"/>
    <s v="Same Day"/>
    <s v="DH-13675"/>
    <s v="Duane Huffman"/>
    <s v="Home Office"/>
    <s v="United States"/>
    <s v="San Francisco"/>
    <s v="California"/>
    <n v="94122"/>
    <s v="West"/>
    <s v="OFF-SU-10001225"/>
    <s v="Office Supplies"/>
    <s v="Supplies"/>
    <s v="Staples"/>
    <n v="7.36"/>
    <n v="2"/>
    <n v="0"/>
    <n v="0.14719999999999978"/>
  </r>
  <r>
    <n v="5494"/>
    <s v="CA-2011-105249"/>
    <x v="2"/>
    <x v="683"/>
    <d v="2011-11-28T00:00:00"/>
    <s v="Same Day"/>
    <s v="DH-13675"/>
    <s v="Duane Huffman"/>
    <s v="Home Office"/>
    <s v="United States"/>
    <s v="San Francisco"/>
    <s v="California"/>
    <n v="94122"/>
    <s v="West"/>
    <s v="OFF-LA-10002043"/>
    <s v="Office Supplies"/>
    <s v="Labels"/>
    <s v="Avery 489"/>
    <n v="41.4"/>
    <n v="4"/>
    <n v="0"/>
    <n v="19.872"/>
  </r>
  <r>
    <n v="5495"/>
    <s v="CA-2011-105249"/>
    <x v="2"/>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2-113523"/>
    <x v="1"/>
    <x v="406"/>
    <d v="2012-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4-117821"/>
    <x v="3"/>
    <x v="492"/>
    <d v="2014-06-17T00:00:00"/>
    <s v="Standard Class"/>
    <s v="HG-15025"/>
    <s v="Hunter Glantz"/>
    <s v="Consumer"/>
    <s v="United States"/>
    <s v="Marion"/>
    <s v="Ohio"/>
    <n v="43302"/>
    <s v="East"/>
    <s v="TEC-AC-10004469"/>
    <s v="Technology"/>
    <s v="Accessories"/>
    <s v="Microsoft Sculpt Comfort Mouse"/>
    <n v="63.920000000000009"/>
    <n v="2"/>
    <n v="0.2"/>
    <n v="19.176000000000002"/>
  </r>
  <r>
    <n v="5498"/>
    <s v="CA-2014-164378"/>
    <x v="3"/>
    <x v="663"/>
    <d v="2014-07-19T00:00:00"/>
    <s v="Second Class"/>
    <s v="MM-18055"/>
    <s v="Michelle Moray"/>
    <s v="Consumer"/>
    <s v="United States"/>
    <s v="New York City"/>
    <s v="New York"/>
    <n v="10024"/>
    <s v="East"/>
    <s v="OFF-AR-10001177"/>
    <s v="Office Supplies"/>
    <s v="Art"/>
    <s v="Newell 349"/>
    <n v="6.56"/>
    <n v="2"/>
    <n v="0"/>
    <n v="1.9023999999999992"/>
  </r>
  <r>
    <n v="5499"/>
    <s v="CA-2014-164378"/>
    <x v="3"/>
    <x v="663"/>
    <d v="2014-07-19T00:00:00"/>
    <s v="Second Class"/>
    <s v="MM-18055"/>
    <s v="Michelle Moray"/>
    <s v="Consumer"/>
    <s v="United States"/>
    <s v="New York City"/>
    <s v="New York"/>
    <n v="10024"/>
    <s v="East"/>
    <s v="OFF-LA-10000634"/>
    <s v="Office Supplies"/>
    <s v="Labels"/>
    <s v="Avery 509"/>
    <n v="7.83"/>
    <n v="3"/>
    <n v="0"/>
    <n v="3.6017999999999999"/>
  </r>
  <r>
    <n v="5500"/>
    <s v="CA-2014-164378"/>
    <x v="3"/>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4-164378"/>
    <x v="3"/>
    <x v="663"/>
    <d v="2014-07-19T00:00:00"/>
    <s v="Second Class"/>
    <s v="MM-18055"/>
    <s v="Michelle Moray"/>
    <s v="Consumer"/>
    <s v="United States"/>
    <s v="New York City"/>
    <s v="New York"/>
    <n v="10024"/>
    <s v="East"/>
    <s v="FUR-CH-10002084"/>
    <s v="Furniture"/>
    <s v="Chairs"/>
    <s v="Hon Mobius Operator's Chair"/>
    <n v="664.14599999999996"/>
    <n v="6"/>
    <n v="0.1"/>
    <n v="88.552800000000005"/>
  </r>
  <r>
    <n v="5502"/>
    <s v="CA-2014-164378"/>
    <x v="3"/>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4-127782"/>
    <x v="3"/>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4-127782"/>
    <x v="3"/>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s v="Pennsylvania"/>
    <n v="19140"/>
    <s v="East"/>
    <s v="OFF-EN-10003845"/>
    <s v="Office Supplies"/>
    <s v="Envelopes"/>
    <s v="Colored Envelopes"/>
    <n v="8.8559999999999999"/>
    <n v="3"/>
    <n v="0.2"/>
    <n v="2.8781999999999992"/>
  </r>
  <r>
    <n v="5506"/>
    <s v="CA-2014-127782"/>
    <x v="3"/>
    <x v="808"/>
    <d v="2014-11-07T00:00:00"/>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3-162026"/>
    <x v="0"/>
    <x v="750"/>
    <d v="2013-10-09T00:00:00"/>
    <s v="Same Day"/>
    <s v="JE-15745"/>
    <s v="Joel Eaton"/>
    <s v="Consumer"/>
    <s v="United States"/>
    <s v="Los Angeles"/>
    <s v="California"/>
    <n v="90036"/>
    <s v="West"/>
    <s v="OFF-PA-10000167"/>
    <s v="Office Supplies"/>
    <s v="Paper"/>
    <s v="Xerox 1925"/>
    <n v="61.96"/>
    <n v="2"/>
    <n v="0"/>
    <n v="27.881999999999998"/>
  </r>
  <r>
    <n v="5508"/>
    <s v="CA-2013-150000"/>
    <x v="0"/>
    <x v="143"/>
    <d v="2013-04-15T00:00:00"/>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2-168529"/>
    <x v="1"/>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4-152569"/>
    <x v="3"/>
    <x v="356"/>
    <d v="2014-05-21T00:00:00"/>
    <s v="Standard Class"/>
    <s v="JD-16015"/>
    <s v="Joy Daniels"/>
    <s v="Consumer"/>
    <s v="United States"/>
    <s v="Chicago"/>
    <s v="Illinois"/>
    <n v="60653"/>
    <s v="Central"/>
    <s v="OFF-PA-10001736"/>
    <s v="Office Supplies"/>
    <s v="Paper"/>
    <s v="Xerox 1880"/>
    <n v="56.704000000000001"/>
    <n v="2"/>
    <n v="0.2"/>
    <n v="19.137599999999992"/>
  </r>
  <r>
    <n v="5511"/>
    <s v="US-2014-152569"/>
    <x v="3"/>
    <x v="356"/>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1-137680"/>
    <x v="2"/>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1-137680"/>
    <x v="2"/>
    <x v="1050"/>
    <d v="2011-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2-103177"/>
    <x v="1"/>
    <x v="1051"/>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2-103177"/>
    <x v="1"/>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2-103177"/>
    <x v="1"/>
    <x v="1051"/>
    <d v="2012-06-01T00:00:00"/>
    <s v="First Class"/>
    <s v="EN-13780"/>
    <s v="Edward Nazzal"/>
    <s v="Consumer"/>
    <s v="United States"/>
    <s v="New York City"/>
    <s v="New York"/>
    <n v="10009"/>
    <s v="East"/>
    <s v="TEC-PH-10001527"/>
    <s v="Technology"/>
    <s v="Phones"/>
    <s v="Plantronics MX500i Earset"/>
    <n v="128.85000000000002"/>
    <n v="3"/>
    <n v="0"/>
    <n v="3.8654999999999973"/>
  </r>
  <r>
    <n v="5517"/>
    <s v="US-2013-138408"/>
    <x v="0"/>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4-117667"/>
    <x v="3"/>
    <x v="769"/>
    <d v="2014-12-10T00:00:00"/>
    <s v="Standard Class"/>
    <s v="MS-17980"/>
    <s v="Michael Stewart"/>
    <s v="Corporate"/>
    <s v="United States"/>
    <s v="Philadelphia"/>
    <s v="Pennsylvania"/>
    <n v="19134"/>
    <s v="East"/>
    <s v="FUR-CH-10004540"/>
    <s v="Furniture"/>
    <s v="Chairs"/>
    <s v="Global Chrome Stack Chair"/>
    <n v="239.95999999999998"/>
    <n v="10"/>
    <n v="0.3"/>
    <n v="-10.283999999999992"/>
  </r>
  <r>
    <n v="5519"/>
    <s v="CA-2014-117667"/>
    <x v="3"/>
    <x v="769"/>
    <d v="2014-12-10T00:00:00"/>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4-117667"/>
    <x v="3"/>
    <x v="769"/>
    <d v="2014-12-10T00:00:00"/>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4-117667"/>
    <x v="3"/>
    <x v="769"/>
    <d v="2014-12-10T00:00:00"/>
    <s v="Standard Class"/>
    <s v="MS-17980"/>
    <s v="Michael Stewart"/>
    <s v="Corporate"/>
    <s v="United States"/>
    <s v="Philadelphia"/>
    <s v="Pennsylvania"/>
    <n v="19134"/>
    <s v="East"/>
    <s v="OFF-PA-10002709"/>
    <s v="Office Supplies"/>
    <s v="Paper"/>
    <s v="Xerox 1956"/>
    <n v="23.92"/>
    <n v="5"/>
    <n v="0.2"/>
    <n v="8.6709999999999994"/>
  </r>
  <r>
    <n v="5522"/>
    <s v="CA-2014-117667"/>
    <x v="3"/>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3-110982"/>
    <x v="0"/>
    <x v="410"/>
    <d v="2013-06-08T00:00:00"/>
    <s v="First Class"/>
    <s v="CK-12205"/>
    <s v="Chloris Kastensmidt"/>
    <s v="Consumer"/>
    <s v="United States"/>
    <s v="Santa Clara"/>
    <s v="California"/>
    <n v="95051"/>
    <s v="West"/>
    <s v="OFF-BI-10000829"/>
    <s v="Office Supplies"/>
    <s v="Binders"/>
    <s v="Avery Non-Stick Binders"/>
    <n v="21.552000000000003"/>
    <n v="6"/>
    <n v="0.2"/>
    <n v="7.0043999999999977"/>
  </r>
  <r>
    <n v="5524"/>
    <s v="CA-2013-110982"/>
    <x v="0"/>
    <x v="410"/>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3-147123"/>
    <x v="0"/>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4-154501"/>
    <x v="3"/>
    <x v="504"/>
    <d v="2014-05-06T00:00:00"/>
    <s v="Standard Class"/>
    <s v="EA-14035"/>
    <s v="Erin Ashbrook"/>
    <s v="Corporate"/>
    <s v="United States"/>
    <s v="Los Angeles"/>
    <s v="California"/>
    <n v="90008"/>
    <s v="West"/>
    <s v="OFF-AR-10002804"/>
    <s v="Office Supplies"/>
    <s v="Art"/>
    <s v="Faber Castell Col-Erase Pencils"/>
    <n v="9.7799999999999994"/>
    <n v="2"/>
    <n v="0"/>
    <n v="4.0098000000000003"/>
  </r>
  <r>
    <n v="5527"/>
    <s v="CA-2014-166933"/>
    <x v="3"/>
    <x v="558"/>
    <d v="2014-04-29T00:00:00"/>
    <s v="Standard Class"/>
    <s v="MG-17890"/>
    <s v="Michael Granlund"/>
    <s v="Home Office"/>
    <s v="United States"/>
    <s v="Santa Barbara"/>
    <s v="California"/>
    <n v="93101"/>
    <s v="West"/>
    <s v="OFF-FA-10002676"/>
    <s v="Office Supplies"/>
    <s v="Fasteners"/>
    <s v="Colored Push Pins"/>
    <n v="1.81"/>
    <n v="1"/>
    <n v="0"/>
    <n v="0.65159999999999996"/>
  </r>
  <r>
    <n v="5528"/>
    <s v="CA-2012-142055"/>
    <x v="1"/>
    <x v="412"/>
    <d v="2012-05-10T00:00:00"/>
    <s v="First Class"/>
    <s v="AB-10255"/>
    <s v="Alejandro Ballentine"/>
    <s v="Home Office"/>
    <s v="United States"/>
    <s v="New York City"/>
    <s v="New York"/>
    <n v="10009"/>
    <s v="East"/>
    <s v="OFF-PA-10003465"/>
    <s v="Office Supplies"/>
    <s v="Paper"/>
    <s v="Xerox 1912"/>
    <n v="37.94"/>
    <n v="2"/>
    <n v="0"/>
    <n v="18.211199999999998"/>
  </r>
  <r>
    <n v="5529"/>
    <s v="CA-2012-137106"/>
    <x v="1"/>
    <x v="1052"/>
    <d v="2012-04-04T00:00:00"/>
    <s v="Standard Class"/>
    <s v="SC-20260"/>
    <s v="Scott Cohen"/>
    <s v="Corporate"/>
    <s v="United States"/>
    <s v="Jacksonville"/>
    <s v="Florida"/>
    <n v="32216"/>
    <s v="South"/>
    <s v="TEC-PH-10000011"/>
    <s v="Technology"/>
    <s v="Phones"/>
    <s v="PureGear Roll-On Screen Protector"/>
    <n v="79.959999999999994"/>
    <n v="5"/>
    <n v="0.2"/>
    <n v="27.985999999999994"/>
  </r>
  <r>
    <n v="5530"/>
    <s v="CA-2014-136609"/>
    <x v="3"/>
    <x v="634"/>
    <d v="2014-08-12T00:00:00"/>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4-160885"/>
    <x v="3"/>
    <x v="574"/>
    <d v="2014-12-07T00:00:00"/>
    <s v="Standard Class"/>
    <s v="JK-16090"/>
    <s v="Juliana Krohn"/>
    <s v="Consumer"/>
    <s v="United States"/>
    <s v="Omaha"/>
    <s v="Nebraska"/>
    <n v="68104"/>
    <s v="Central"/>
    <s v="TEC-PH-10001795"/>
    <s v="Technology"/>
    <s v="Phones"/>
    <s v="ClearOne CHATAttach 160 - speaker phone"/>
    <n v="2479.96"/>
    <n v="4"/>
    <n v="0"/>
    <n v="743.98799999999983"/>
  </r>
  <r>
    <n v="5532"/>
    <s v="US-2013-167472"/>
    <x v="0"/>
    <x v="112"/>
    <d v="2013-06-08T00:00:00"/>
    <s v="First Class"/>
    <s v="CK-12595"/>
    <s v="Clytie Kelty"/>
    <s v="Consumer"/>
    <s v="United States"/>
    <s v="Little Rock"/>
    <s v="Arkansas"/>
    <n v="72209"/>
    <s v="South"/>
    <s v="TEC-AC-10001109"/>
    <s v="Technology"/>
    <s v="Accessories"/>
    <s v="Logitech Trackman Marble Mouse"/>
    <n v="179.94"/>
    <n v="6"/>
    <n v="0"/>
    <n v="75.57480000000001"/>
  </r>
  <r>
    <n v="5533"/>
    <s v="US-2013-167472"/>
    <x v="0"/>
    <x v="112"/>
    <d v="2013-06-08T00:00:00"/>
    <s v="First Class"/>
    <s v="CK-12595"/>
    <s v="Clytie Kelty"/>
    <s v="Consumer"/>
    <s v="United States"/>
    <s v="Little Rock"/>
    <s v="Arkansas"/>
    <n v="72209"/>
    <s v="South"/>
    <s v="TEC-AC-10003038"/>
    <s v="Technology"/>
    <s v="Accessories"/>
    <s v="Kingston Digital DataTraveler 16GB USB 2.0"/>
    <n v="26.849999999999998"/>
    <n v="3"/>
    <n v="0"/>
    <n v="5.101499999999997"/>
  </r>
  <r>
    <n v="5534"/>
    <s v="US-2013-167472"/>
    <x v="0"/>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3-167472"/>
    <x v="0"/>
    <x v="112"/>
    <d v="2013-06-08T00:00:00"/>
    <s v="First Class"/>
    <s v="CK-12595"/>
    <s v="Clytie Kelty"/>
    <s v="Consumer"/>
    <s v="United States"/>
    <s v="Little Rock"/>
    <s v="Arkansas"/>
    <n v="72209"/>
    <s v="South"/>
    <s v="OFF-PA-10000157"/>
    <s v="Office Supplies"/>
    <s v="Paper"/>
    <s v="Xerox 191"/>
    <n v="59.94"/>
    <n v="3"/>
    <n v="0"/>
    <n v="28.171799999999998"/>
  </r>
  <r>
    <n v="5536"/>
    <s v="US-2013-167472"/>
    <x v="0"/>
    <x v="112"/>
    <d v="2013-06-08T00:00:00"/>
    <s v="First Class"/>
    <s v="CK-12595"/>
    <s v="Clytie Kelty"/>
    <s v="Consumer"/>
    <s v="United States"/>
    <s v="Little Rock"/>
    <s v="Arkansas"/>
    <n v="72209"/>
    <s v="South"/>
    <s v="OFF-BI-10001721"/>
    <s v="Office Supplies"/>
    <s v="Binders"/>
    <s v="Trimflex Flexible Post Binders"/>
    <n v="64.14"/>
    <n v="3"/>
    <n v="0"/>
    <n v="30.787199999999999"/>
  </r>
  <r>
    <n v="5537"/>
    <s v="US-2013-167472"/>
    <x v="0"/>
    <x v="112"/>
    <d v="2013-06-08T00:00:00"/>
    <s v="First Class"/>
    <s v="CK-12595"/>
    <s v="Clytie Kelty"/>
    <s v="Consumer"/>
    <s v="United States"/>
    <s v="Little Rock"/>
    <s v="Arkansas"/>
    <n v="72209"/>
    <s v="South"/>
    <s v="OFF-BI-10000591"/>
    <s v="Office Supplies"/>
    <s v="Binders"/>
    <s v="Avery Binder Labels"/>
    <n v="11.67"/>
    <n v="3"/>
    <n v="0"/>
    <n v="5.6015999999999995"/>
  </r>
  <r>
    <n v="5538"/>
    <s v="US-2013-167472"/>
    <x v="0"/>
    <x v="112"/>
    <d v="2013-06-08T00:00:00"/>
    <s v="First Class"/>
    <s v="CK-12595"/>
    <s v="Clytie Kelty"/>
    <s v="Consumer"/>
    <s v="United States"/>
    <s v="Little Rock"/>
    <s v="Arkansas"/>
    <n v="72209"/>
    <s v="South"/>
    <s v="OFF-PA-10001534"/>
    <s v="Office Supplies"/>
    <s v="Paper"/>
    <s v="Xerox 230"/>
    <n v="12.96"/>
    <n v="2"/>
    <n v="0"/>
    <n v="6.2208000000000006"/>
  </r>
  <r>
    <n v="5539"/>
    <s v="CA-2012-120551"/>
    <x v="1"/>
    <x v="657"/>
    <d v="2012-04-20T00:00:00"/>
    <s v="Standard Class"/>
    <s v="SS-20590"/>
    <s v="Sonia Sunley"/>
    <s v="Consumer"/>
    <s v="United States"/>
    <s v="Norfolk"/>
    <s v="Nebraska"/>
    <n v="68701"/>
    <s v="Central"/>
    <s v="OFF-BI-10002071"/>
    <s v="Office Supplies"/>
    <s v="Binders"/>
    <s v="Fellowes Black Plastic Comb Bindings"/>
    <n v="17.43"/>
    <n v="3"/>
    <n v="0"/>
    <n v="8.0177999999999994"/>
  </r>
  <r>
    <n v="5540"/>
    <s v="US-2014-150595"/>
    <x v="3"/>
    <x v="1053"/>
    <d v="2014-05-27T00:00:00"/>
    <s v="Standard Class"/>
    <s v="LE-16810"/>
    <s v="Laurel Elliston"/>
    <s v="Consumer"/>
    <s v="United States"/>
    <s v="Chicago"/>
    <s v="Illinois"/>
    <n v="60653"/>
    <s v="Central"/>
    <s v="FUR-CH-10000513"/>
    <s v="Furniture"/>
    <s v="Chairs"/>
    <s v="High-Back Leather Manager's Chair"/>
    <n v="181.98599999999999"/>
    <n v="2"/>
    <n v="0.3"/>
    <n v="-54.595799999999997"/>
  </r>
  <r>
    <n v="5541"/>
    <s v="US-2014-150595"/>
    <x v="3"/>
    <x v="1053"/>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4-150595"/>
    <x v="3"/>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3-134936"/>
    <x v="0"/>
    <x v="1054"/>
    <d v="2013-12-26T00:00:00"/>
    <s v="Standard Class"/>
    <s v="ES-14080"/>
    <s v="Erin Smith"/>
    <s v="Corporate"/>
    <s v="United States"/>
    <s v="Tucson"/>
    <s v="Arizona"/>
    <n v="85705"/>
    <s v="West"/>
    <s v="FUR-TA-10001086"/>
    <s v="Furniture"/>
    <s v="Tables"/>
    <s v="SAFCO PlanMaster Boards, 60w x 37-1/2d, White Melamine"/>
    <n v="455.97"/>
    <n v="6"/>
    <n v="0.5"/>
    <n v="-218.86559999999997"/>
  </r>
  <r>
    <n v="5544"/>
    <s v="CA-2013-134936"/>
    <x v="0"/>
    <x v="1054"/>
    <d v="2013-12-26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3-134936"/>
    <x v="0"/>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4-102967"/>
    <x v="3"/>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4-151008"/>
    <x v="3"/>
    <x v="210"/>
    <d v="2014-09-09T00:00:00"/>
    <s v="First Class"/>
    <s v="JM-16195"/>
    <s v="Justin MacKendrick"/>
    <s v="Consumer"/>
    <s v="United States"/>
    <s v="Draper"/>
    <s v="Utah"/>
    <n v="84020"/>
    <s v="West"/>
    <s v="FUR-FU-10002396"/>
    <s v="Furniture"/>
    <s v="Furnishings"/>
    <s v="DAX Copper Panel Document Frame, 5 x 7 Size"/>
    <n v="25.16"/>
    <n v="2"/>
    <n v="0"/>
    <n v="10.567200000000001"/>
  </r>
  <r>
    <n v="5548"/>
    <s v="CA-2014-151008"/>
    <x v="3"/>
    <x v="210"/>
    <d v="2014-09-09T00:00:00"/>
    <s v="First Class"/>
    <s v="JM-16195"/>
    <s v="Justin MacKendrick"/>
    <s v="Consumer"/>
    <s v="United States"/>
    <s v="Draper"/>
    <s v="Utah"/>
    <n v="84020"/>
    <s v="West"/>
    <s v="TEC-PH-10002807"/>
    <s v="Technology"/>
    <s v="Phones"/>
    <s v="Motorla HX550 Universal Bluetooth Headset"/>
    <n v="126.56"/>
    <n v="4"/>
    <n v="0.2"/>
    <n v="47.459999999999994"/>
  </r>
  <r>
    <n v="5549"/>
    <s v="CA-2011-159800"/>
    <x v="2"/>
    <x v="683"/>
    <d v="2011-12-01T00:00:00"/>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1-159800"/>
    <x v="2"/>
    <x v="683"/>
    <d v="2011-12-01T00:00:00"/>
    <s v="First Class"/>
    <s v="SG-20470"/>
    <s v="Sheri Gordon"/>
    <s v="Consumer"/>
    <s v="United States"/>
    <s v="San Francisco"/>
    <s v="California"/>
    <n v="94109"/>
    <s v="West"/>
    <s v="TEC-AC-10003447"/>
    <s v="Technology"/>
    <s v="Accessories"/>
    <s v="Micropad Numeric Keypads"/>
    <n v="139.92999999999998"/>
    <n v="7"/>
    <n v="0"/>
    <n v="34.982499999999987"/>
  </r>
  <r>
    <n v="5551"/>
    <s v="US-2011-159618"/>
    <x v="2"/>
    <x v="607"/>
    <d v="2011-11-16T00:00:00"/>
    <s v="Standard Class"/>
    <s v="DB-12970"/>
    <s v="Darren Budd"/>
    <s v="Corporate"/>
    <s v="United States"/>
    <s v="Houston"/>
    <s v="Texas"/>
    <n v="77036"/>
    <s v="Central"/>
    <s v="OFF-AR-10003183"/>
    <s v="Office Supplies"/>
    <s v="Art"/>
    <s v="Avery Fluorescent Highlighter Four-Color Set"/>
    <n v="2.6720000000000002"/>
    <n v="1"/>
    <n v="0.2"/>
    <n v="0.33399999999999974"/>
  </r>
  <r>
    <n v="5552"/>
    <s v="US-2011-159618"/>
    <x v="2"/>
    <x v="607"/>
    <d v="2011-11-16T00:00:00"/>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1-159618"/>
    <x v="2"/>
    <x v="607"/>
    <d v="2011-11-16T00:00:00"/>
    <s v="Standard Class"/>
    <s v="DB-12970"/>
    <s v="Darren Budd"/>
    <s v="Corporate"/>
    <s v="United States"/>
    <s v="Houston"/>
    <s v="Texas"/>
    <n v="77036"/>
    <s v="Central"/>
    <s v="TEC-AC-10003832"/>
    <s v="Technology"/>
    <s v="Accessories"/>
    <s v="Imation 16GB Mini TravelDrive USB 2.0 Flash Drive"/>
    <n v="79.512000000000015"/>
    <n v="3"/>
    <n v="0.2"/>
    <n v="20.8719"/>
  </r>
  <r>
    <n v="5554"/>
    <s v="US-2011-159618"/>
    <x v="2"/>
    <x v="607"/>
    <d v="2011-11-16T00:00:00"/>
    <s v="Standard Class"/>
    <s v="DB-12970"/>
    <s v="Darren Budd"/>
    <s v="Corporate"/>
    <s v="United States"/>
    <s v="Houston"/>
    <s v="Texas"/>
    <n v="77036"/>
    <s v="Central"/>
    <s v="OFF-PA-10004100"/>
    <s v="Office Supplies"/>
    <s v="Paper"/>
    <s v="Xerox 216"/>
    <n v="36.288000000000011"/>
    <n v="7"/>
    <n v="0.2"/>
    <n v="12.700800000000001"/>
  </r>
  <r>
    <n v="5555"/>
    <s v="US-2011-159618"/>
    <x v="2"/>
    <x v="607"/>
    <d v="2011-11-16T00:00:00"/>
    <s v="Standard Class"/>
    <s v="DB-12970"/>
    <s v="Darren Budd"/>
    <s v="Corporate"/>
    <s v="United States"/>
    <s v="Houston"/>
    <s v="Texas"/>
    <n v="77036"/>
    <s v="Central"/>
    <s v="FUR-BO-10004467"/>
    <s v="Furniture"/>
    <s v="Bookcases"/>
    <s v="Bestar Classic Bookcase"/>
    <n v="67.993199999999987"/>
    <n v="1"/>
    <n v="0.32"/>
    <n v="-12.998700000000007"/>
  </r>
  <r>
    <n v="5556"/>
    <s v="CA-2014-116113"/>
    <x v="3"/>
    <x v="280"/>
    <d v="2014-10-07T00:00:00"/>
    <s v="Second Class"/>
    <s v="JW-15220"/>
    <s v="Jane Waco"/>
    <s v="Corporate"/>
    <s v="United States"/>
    <s v="Montgomery"/>
    <s v="Alabama"/>
    <n v="36116"/>
    <s v="South"/>
    <s v="FUR-FU-10002963"/>
    <s v="Furniture"/>
    <s v="Furnishings"/>
    <s v="Master Caster Door Stop, Gray"/>
    <n v="10.16"/>
    <n v="2"/>
    <n v="0"/>
    <n v="3.4543999999999997"/>
  </r>
  <r>
    <n v="5557"/>
    <s v="CA-2012-125066"/>
    <x v="1"/>
    <x v="639"/>
    <d v="2012-12-18T00:00:00"/>
    <s v="Standard Class"/>
    <s v="KD-16495"/>
    <s v="Keith Dawkins"/>
    <s v="Corporate"/>
    <s v="United States"/>
    <s v="Jackson"/>
    <s v="Mississippi"/>
    <n v="39212"/>
    <s v="South"/>
    <s v="FUR-FU-10003829"/>
    <s v="Furniture"/>
    <s v="Furnishings"/>
    <s v="Stackable Trays"/>
    <n v="6.16"/>
    <n v="2"/>
    <n v="0"/>
    <n v="1.9711999999999996"/>
  </r>
  <r>
    <n v="5558"/>
    <s v="CA-2012-125066"/>
    <x v="1"/>
    <x v="639"/>
    <d v="2012-12-18T00:00:00"/>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2-114741"/>
    <x v="1"/>
    <x v="401"/>
    <d v="2012-12-10T00:00:00"/>
    <s v="Standard Class"/>
    <s v="IL-15100"/>
    <s v="Ivan Liston"/>
    <s v="Consumer"/>
    <s v="United States"/>
    <s v="North Las Vegas"/>
    <s v="Nevada"/>
    <n v="89031"/>
    <s v="West"/>
    <s v="OFF-PA-10000048"/>
    <s v="Office Supplies"/>
    <s v="Paper"/>
    <s v="Xerox 20"/>
    <n v="6.48"/>
    <n v="1"/>
    <n v="0"/>
    <n v="3.1104000000000003"/>
  </r>
  <r>
    <n v="5560"/>
    <s v="US-2012-114741"/>
    <x v="1"/>
    <x v="401"/>
    <d v="2012-12-10T00:00:00"/>
    <s v="Standard Class"/>
    <s v="IL-15100"/>
    <s v="Ivan Liston"/>
    <s v="Consumer"/>
    <s v="United States"/>
    <s v="North Las Vegas"/>
    <s v="Nevada"/>
    <n v="89031"/>
    <s v="West"/>
    <s v="OFF-ST-10000078"/>
    <s v="Office Supplies"/>
    <s v="Storage"/>
    <s v="Tennsco 6- and 18-Compartment Lockers"/>
    <n v="1325.8500000000001"/>
    <n v="5"/>
    <n v="0"/>
    <n v="238.65299999999991"/>
  </r>
  <r>
    <n v="5561"/>
    <s v="US-2012-114741"/>
    <x v="1"/>
    <x v="401"/>
    <d v="2012-12-10T00:00:00"/>
    <s v="Standard Class"/>
    <s v="IL-15100"/>
    <s v="Ivan Liston"/>
    <s v="Consumer"/>
    <s v="United States"/>
    <s v="North Las Vegas"/>
    <s v="Nevada"/>
    <n v="89031"/>
    <s v="West"/>
    <s v="OFF-LA-10004853"/>
    <s v="Office Supplies"/>
    <s v="Labels"/>
    <s v="Avery 483"/>
    <n v="14.940000000000001"/>
    <n v="3"/>
    <n v="0"/>
    <n v="6.8723999999999998"/>
  </r>
  <r>
    <n v="5562"/>
    <s v="CA-2014-133263"/>
    <x v="3"/>
    <x v="185"/>
    <d v="2014-04-03T00:00:00"/>
    <s v="Second Class"/>
    <s v="JE-15610"/>
    <s v="Jim Epp"/>
    <s v="Corporate"/>
    <s v="United States"/>
    <s v="Atlanta"/>
    <s v="Georgia"/>
    <n v="30318"/>
    <s v="South"/>
    <s v="OFF-BI-10001153"/>
    <s v="Office Supplies"/>
    <s v="Binders"/>
    <s v="Ibico Recycled Grain-Textured Covers"/>
    <n v="34.54"/>
    <n v="1"/>
    <n v="0"/>
    <n v="17.27"/>
  </r>
  <r>
    <n v="5563"/>
    <s v="CA-2014-133263"/>
    <x v="3"/>
    <x v="185"/>
    <d v="2014-04-03T00:00:00"/>
    <s v="Second Class"/>
    <s v="JE-15610"/>
    <s v="Jim Epp"/>
    <s v="Corporate"/>
    <s v="United States"/>
    <s v="Atlanta"/>
    <s v="Georgia"/>
    <n v="30318"/>
    <s v="South"/>
    <s v="TEC-CO-10001449"/>
    <s v="Technology"/>
    <s v="Copiers"/>
    <s v="Hewlett Packard LaserJet 3310 Copier"/>
    <n v="2999.95"/>
    <n v="5"/>
    <n v="0"/>
    <n v="1439.9760000000001"/>
  </r>
  <r>
    <n v="5564"/>
    <s v="CA-2014-133263"/>
    <x v="3"/>
    <x v="185"/>
    <d v="2014-04-03T00:00:00"/>
    <s v="Second Class"/>
    <s v="JE-15610"/>
    <s v="Jim Epp"/>
    <s v="Corporate"/>
    <s v="United States"/>
    <s v="Atlanta"/>
    <s v="Georgia"/>
    <n v="30318"/>
    <s v="South"/>
    <s v="OFF-BI-10000474"/>
    <s v="Office Supplies"/>
    <s v="Binders"/>
    <s v="Avery Recycled Flexi-View Covers for Binding Systems"/>
    <n v="64.12"/>
    <n v="4"/>
    <n v="0"/>
    <n v="30.7776"/>
  </r>
  <r>
    <n v="5565"/>
    <s v="CA-2014-157966"/>
    <x v="3"/>
    <x v="677"/>
    <d v="2014-03-14T00:00:00"/>
    <s v="Same Day"/>
    <s v="SU-20665"/>
    <s v="Stephanie Ulpright"/>
    <s v="Home Office"/>
    <s v="United States"/>
    <s v="Chicago"/>
    <s v="Illinois"/>
    <n v="60610"/>
    <s v="Central"/>
    <s v="OFF-AR-10000799"/>
    <s v="Office Supplies"/>
    <s v="Art"/>
    <s v="Col-Erase Pencils with Erasers"/>
    <n v="19.456000000000003"/>
    <n v="4"/>
    <n v="0.2"/>
    <n v="2.188799999999997"/>
  </r>
  <r>
    <n v="5566"/>
    <s v="CA-2014-157966"/>
    <x v="3"/>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4-157966"/>
    <x v="3"/>
    <x v="677"/>
    <d v="2014-03-14T00:00:00"/>
    <s v="Same Day"/>
    <s v="SU-20665"/>
    <s v="Stephanie Ulpright"/>
    <s v="Home Office"/>
    <s v="United States"/>
    <s v="Chicago"/>
    <s v="Illinois"/>
    <n v="60610"/>
    <s v="Central"/>
    <s v="OFF-AR-10003338"/>
    <s v="Office Supplies"/>
    <s v="Art"/>
    <s v="Eberhard Faber 3 1/2&quot; Golf Pencils"/>
    <n v="29.760000000000005"/>
    <n v="5"/>
    <n v="0.2"/>
    <n v="1.8599999999999994"/>
  </r>
  <r>
    <n v="5568"/>
    <s v="CA-2014-157966"/>
    <x v="3"/>
    <x v="677"/>
    <d v="2014-03-14T00:00:00"/>
    <s v="Same Day"/>
    <s v="SU-20665"/>
    <s v="Stephanie Ulpright"/>
    <s v="Home Office"/>
    <s v="United States"/>
    <s v="Chicago"/>
    <s v="Illinois"/>
    <n v="60610"/>
    <s v="Central"/>
    <s v="FUR-CH-10003606"/>
    <s v="Furniture"/>
    <s v="Chairs"/>
    <s v="SAFCO Folding Chair Trolley"/>
    <n v="89.768000000000001"/>
    <n v="1"/>
    <n v="0.3"/>
    <n v="-2.5647999999999982"/>
  </r>
  <r>
    <n v="5569"/>
    <s v="CA-2014-157966"/>
    <x v="3"/>
    <x v="677"/>
    <d v="2014-03-14T00:00:00"/>
    <s v="Same Day"/>
    <s v="SU-20665"/>
    <s v="Stephanie Ulpright"/>
    <s v="Home Office"/>
    <s v="United States"/>
    <s v="Chicago"/>
    <s v="Illinois"/>
    <n v="60610"/>
    <s v="Central"/>
    <s v="TEC-CO-10001449"/>
    <s v="Technology"/>
    <s v="Copiers"/>
    <s v="Hewlett Packard LaserJet 3310 Copier"/>
    <n v="959.98400000000004"/>
    <n v="2"/>
    <n v="0.2"/>
    <n v="335.99440000000004"/>
  </r>
  <r>
    <n v="5570"/>
    <s v="CA-2014-157966"/>
    <x v="3"/>
    <x v="677"/>
    <d v="2014-03-14T00:00:00"/>
    <s v="Same Day"/>
    <s v="SU-20665"/>
    <s v="Stephanie Ulpright"/>
    <s v="Home Office"/>
    <s v="United States"/>
    <s v="Chicago"/>
    <s v="Illinois"/>
    <n v="60610"/>
    <s v="Central"/>
    <s v="OFF-PA-10001934"/>
    <s v="Office Supplies"/>
    <s v="Paper"/>
    <s v="Xerox 1993"/>
    <n v="15.552000000000003"/>
    <n v="3"/>
    <n v="0.2"/>
    <n v="5.6375999999999999"/>
  </r>
  <r>
    <n v="5571"/>
    <s v="CA-2014-157966"/>
    <x v="3"/>
    <x v="677"/>
    <d v="2014-03-14T00:00:00"/>
    <s v="Same Day"/>
    <s v="SU-20665"/>
    <s v="Stephanie Ulpright"/>
    <s v="Home Office"/>
    <s v="United States"/>
    <s v="Chicago"/>
    <s v="Illinois"/>
    <n v="60610"/>
    <s v="Central"/>
    <s v="TEC-PH-10001527"/>
    <s v="Technology"/>
    <s v="Phones"/>
    <s v="Plantronics MX500i Earset"/>
    <n v="34.360000000000007"/>
    <n v="1"/>
    <n v="0.2"/>
    <n v="-7.3015000000000025"/>
  </r>
  <r>
    <n v="5572"/>
    <s v="CA-2011-151162"/>
    <x v="2"/>
    <x v="29"/>
    <d v="2011-12-09T00:00:00"/>
    <s v="Standard Class"/>
    <s v="EA-14035"/>
    <s v="Erin Ashbrook"/>
    <s v="Corporate"/>
    <s v="United States"/>
    <s v="Columbus"/>
    <s v="Ohio"/>
    <n v="43229"/>
    <s v="East"/>
    <s v="OFF-PA-10001033"/>
    <s v="Office Supplies"/>
    <s v="Paper"/>
    <s v="Xerox 1893"/>
    <n v="98.376000000000005"/>
    <n v="3"/>
    <n v="0.2"/>
    <n v="35.661300000000004"/>
  </r>
  <r>
    <n v="5573"/>
    <s v="CA-2011-151162"/>
    <x v="2"/>
    <x v="29"/>
    <d v="2011-12-09T00:00:00"/>
    <s v="Standard Class"/>
    <s v="EA-14035"/>
    <s v="Erin Ashbrook"/>
    <s v="Corporate"/>
    <s v="United States"/>
    <s v="Columbus"/>
    <s v="Ohio"/>
    <n v="43229"/>
    <s v="East"/>
    <s v="OFF-BI-10003719"/>
    <s v="Office Supplies"/>
    <s v="Binders"/>
    <s v="Large Capacity Hanging Post Binders"/>
    <n v="29.940000000000005"/>
    <n v="4"/>
    <n v="0.7"/>
    <n v="-23.952000000000005"/>
  </r>
  <r>
    <n v="5574"/>
    <s v="CA-2011-151162"/>
    <x v="2"/>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1-151162"/>
    <x v="2"/>
    <x v="29"/>
    <d v="2011-12-09T00:00:00"/>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1-151162"/>
    <x v="2"/>
    <x v="29"/>
    <d v="2011-12-09T00:00:00"/>
    <s v="Standard Class"/>
    <s v="EA-14035"/>
    <s v="Erin Ashbrook"/>
    <s v="Corporate"/>
    <s v="United States"/>
    <s v="Columbus"/>
    <s v="Ohio"/>
    <n v="43229"/>
    <s v="East"/>
    <s v="TEC-PH-10001809"/>
    <s v="Technology"/>
    <s v="Phones"/>
    <s v="Panasonic KX T7736-B Digital phone"/>
    <n v="179.93999999999997"/>
    <n v="2"/>
    <n v="0.4"/>
    <n v="-44.984999999999999"/>
  </r>
  <r>
    <n v="5577"/>
    <s v="CA-2013-136686"/>
    <x v="0"/>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3-136686"/>
    <x v="0"/>
    <x v="939"/>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4-137498"/>
    <x v="3"/>
    <x v="428"/>
    <d v="2014-09-15T00:00:00"/>
    <s v="Second Class"/>
    <s v="LC-17050"/>
    <s v="Liz Carlisle"/>
    <s v="Consumer"/>
    <s v="United States"/>
    <s v="Los Angeles"/>
    <s v="California"/>
    <n v="90004"/>
    <s v="West"/>
    <s v="OFF-AR-10003829"/>
    <s v="Office Supplies"/>
    <s v="Art"/>
    <s v="Newell 35"/>
    <n v="6.56"/>
    <n v="2"/>
    <n v="0"/>
    <n v="1.9023999999999992"/>
  </r>
  <r>
    <n v="5580"/>
    <s v="CA-2014-137498"/>
    <x v="3"/>
    <x v="428"/>
    <d v="2014-09-15T00:00:00"/>
    <s v="Second Class"/>
    <s v="LC-17050"/>
    <s v="Liz Carlisle"/>
    <s v="Consumer"/>
    <s v="United States"/>
    <s v="Los Angeles"/>
    <s v="California"/>
    <n v="90004"/>
    <s v="West"/>
    <s v="FUR-CH-10003833"/>
    <s v="Furniture"/>
    <s v="Chairs"/>
    <s v="Novimex Fabric Task Chair"/>
    <n v="243.92"/>
    <n v="5"/>
    <n v="0.2"/>
    <n v="-15.245000000000005"/>
  </r>
  <r>
    <n v="5581"/>
    <s v="CA-2014-137498"/>
    <x v="3"/>
    <x v="428"/>
    <d v="2014-09-15T00:00:00"/>
    <s v="Second Class"/>
    <s v="LC-17050"/>
    <s v="Liz Carlisle"/>
    <s v="Consumer"/>
    <s v="United States"/>
    <s v="Los Angeles"/>
    <s v="California"/>
    <n v="90004"/>
    <s v="West"/>
    <s v="OFF-PA-10000143"/>
    <s v="Office Supplies"/>
    <s v="Paper"/>
    <s v="Astroparche Fine Business Paper"/>
    <n v="47.52"/>
    <n v="9"/>
    <n v="0"/>
    <n v="22.809600000000003"/>
  </r>
  <r>
    <n v="5582"/>
    <s v="CA-2014-163818"/>
    <x v="3"/>
    <x v="1055"/>
    <d v="2014-10-09T00:00:00"/>
    <s v="Standard Class"/>
    <s v="PS-18970"/>
    <s v="Paul Stevenson"/>
    <s v="Home Office"/>
    <s v="United States"/>
    <s v="Clinton"/>
    <s v="Maryland"/>
    <n v="20735"/>
    <s v="East"/>
    <s v="FUR-FU-10000076"/>
    <s v="Furniture"/>
    <s v="Furnishings"/>
    <s v="24-Hour Round Wall Clock"/>
    <n v="19.98"/>
    <n v="1"/>
    <n v="0"/>
    <n v="8.5914000000000019"/>
  </r>
  <r>
    <n v="5583"/>
    <s v="CA-2013-161158"/>
    <x v="0"/>
    <x v="195"/>
    <d v="2013-05-14T00:00:00"/>
    <s v="Standard Class"/>
    <s v="PS-18970"/>
    <s v="Paul Stevenson"/>
    <s v="Home Office"/>
    <s v="United States"/>
    <s v="New York City"/>
    <s v="New York"/>
    <n v="10024"/>
    <s v="East"/>
    <s v="OFF-AR-10000462"/>
    <s v="Office Supplies"/>
    <s v="Art"/>
    <s v="Sanford Pocket Accent Highlighters"/>
    <n v="8"/>
    <n v="5"/>
    <n v="0"/>
    <n v="3.4400000000000008"/>
  </r>
  <r>
    <n v="5584"/>
    <s v="CA-2011-116673"/>
    <x v="2"/>
    <x v="534"/>
    <d v="2011-12-19T00:00:00"/>
    <s v="Second Class"/>
    <s v="JO-15280"/>
    <s v="Jas O'Carroll"/>
    <s v="Consumer"/>
    <s v="United States"/>
    <s v="San Diego"/>
    <s v="California"/>
    <n v="92037"/>
    <s v="West"/>
    <s v="FUR-FU-10003829"/>
    <s v="Furniture"/>
    <s v="Furnishings"/>
    <s v="Stackable Trays"/>
    <n v="6.16"/>
    <n v="2"/>
    <n v="0"/>
    <n v="1.9711999999999996"/>
  </r>
  <r>
    <n v="5585"/>
    <s v="CA-2014-105333"/>
    <x v="3"/>
    <x v="329"/>
    <d v="2014-12-05T00:00:00"/>
    <s v="Standard Class"/>
    <s v="VP-21730"/>
    <s v="Victor Preis"/>
    <s v="Home Office"/>
    <s v="United States"/>
    <s v="New York City"/>
    <s v="New York"/>
    <n v="10011"/>
    <s v="East"/>
    <s v="OFF-ST-10002182"/>
    <s v="Office Supplies"/>
    <s v="Storage"/>
    <s v="Iris 3-Drawer Stacking Bin, Black"/>
    <n v="83.56"/>
    <n v="4"/>
    <n v="0"/>
    <n v="1.6711999999999989"/>
  </r>
  <r>
    <n v="5586"/>
    <s v="CA-2014-105333"/>
    <x v="3"/>
    <x v="329"/>
    <d v="2014-12-05T00:00:00"/>
    <s v="Standard Class"/>
    <s v="VP-21730"/>
    <s v="Victor Preis"/>
    <s v="Home Office"/>
    <s v="United States"/>
    <s v="New York City"/>
    <s v="New York"/>
    <n v="10011"/>
    <s v="East"/>
    <s v="TEC-PH-10001468"/>
    <s v="Technology"/>
    <s v="Phones"/>
    <s v="Panasonic Business Telephones KX-T7736"/>
    <n v="546.06000000000006"/>
    <n v="3"/>
    <n v="0"/>
    <n v="163.81799999999998"/>
  </r>
  <r>
    <n v="5587"/>
    <s v="CA-2014-105333"/>
    <x v="3"/>
    <x v="329"/>
    <d v="2014-12-05T00:00:00"/>
    <s v="Standard Class"/>
    <s v="VP-21730"/>
    <s v="Victor Preis"/>
    <s v="Home Office"/>
    <s v="United States"/>
    <s v="New York City"/>
    <s v="New York"/>
    <n v="10011"/>
    <s v="East"/>
    <s v="OFF-ST-10001809"/>
    <s v="Office Supplies"/>
    <s v="Storage"/>
    <s v="Fellowes Officeware Wire Shelving"/>
    <n v="269.49"/>
    <n v="3"/>
    <n v="0"/>
    <n v="5.3897999999999939"/>
  </r>
  <r>
    <n v="5588"/>
    <s v="CA-2012-149993"/>
    <x v="1"/>
    <x v="531"/>
    <d v="2012-03-20T00:00:00"/>
    <s v="First Class"/>
    <s v="GA-14725"/>
    <s v="Guy Armstrong"/>
    <s v="Consumer"/>
    <s v="United States"/>
    <s v="Lancaster"/>
    <s v="California"/>
    <n v="93534"/>
    <s v="West"/>
    <s v="OFF-FA-10001561"/>
    <s v="Office Supplies"/>
    <s v="Fasteners"/>
    <s v="Stockwell Push Pins"/>
    <n v="10.9"/>
    <n v="5"/>
    <n v="0"/>
    <n v="3.5970000000000004"/>
  </r>
  <r>
    <n v="5589"/>
    <s v="CA-2011-168158"/>
    <x v="2"/>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3-115224"/>
    <x v="0"/>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3-115224"/>
    <x v="0"/>
    <x v="16"/>
    <d v="2013-12-12T00:00:00"/>
    <s v="Second Class"/>
    <s v="DB-13615"/>
    <s v="Doug Bickford"/>
    <s v="Consumer"/>
    <s v="United States"/>
    <s v="San Francisco"/>
    <s v="California"/>
    <n v="94110"/>
    <s v="West"/>
    <s v="OFF-ST-10003816"/>
    <s v="Office Supplies"/>
    <s v="Storage"/>
    <s v="Fellowes High-Stak Drawer Files"/>
    <n v="352.38"/>
    <n v="2"/>
    <n v="0"/>
    <n v="81.047399999999982"/>
  </r>
  <r>
    <n v="5592"/>
    <s v="CA-2011-164742"/>
    <x v="2"/>
    <x v="303"/>
    <d v="2011-10-18T00:00:00"/>
    <s v="Second Class"/>
    <s v="ML-17395"/>
    <s v="Marina Lichtenstein"/>
    <s v="Corporate"/>
    <s v="United States"/>
    <s v="Lakewood"/>
    <s v="New Jersey"/>
    <n v="8701"/>
    <s v="East"/>
    <s v="FUR-CH-10002880"/>
    <s v="Furniture"/>
    <s v="Chairs"/>
    <s v="Global High-Back Leather Tilter, Burgundy"/>
    <n v="245.98"/>
    <n v="2"/>
    <n v="0"/>
    <n v="27.057799999999986"/>
  </r>
  <r>
    <n v="5593"/>
    <s v="CA-2011-164742"/>
    <x v="2"/>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4-108014"/>
    <x v="3"/>
    <x v="123"/>
    <d v="2014-11-26T00:00:00"/>
    <s v="Standard Class"/>
    <s v="JH-15430"/>
    <s v="Jennifer Halladay"/>
    <s v="Consumer"/>
    <s v="United States"/>
    <s v="Cleveland"/>
    <s v="Ohio"/>
    <n v="44105"/>
    <s v="East"/>
    <s v="OFF-BI-10003984"/>
    <s v="Office Supplies"/>
    <s v="Binders"/>
    <s v="Lock-Up Easel 'Spel-Binder'"/>
    <n v="59.913000000000011"/>
    <n v="7"/>
    <n v="0.7"/>
    <n v="-45.933299999999988"/>
  </r>
  <r>
    <n v="5595"/>
    <s v="CA-2014-160325"/>
    <x v="3"/>
    <x v="241"/>
    <d v="2014-09-25T00:00:00"/>
    <s v="Same Day"/>
    <s v="BP-11095"/>
    <s v="Bart Pistole"/>
    <s v="Corporate"/>
    <s v="United States"/>
    <s v="Lawrence"/>
    <s v="Massachusetts"/>
    <n v="1841"/>
    <s v="East"/>
    <s v="TEC-PH-10000984"/>
    <s v="Technology"/>
    <s v="Phones"/>
    <s v="Panasonic KX-TG9471B"/>
    <n v="391.98"/>
    <n v="2"/>
    <n v="0"/>
    <n v="109.75440000000003"/>
  </r>
  <r>
    <n v="5596"/>
    <s v="CA-2014-160325"/>
    <x v="3"/>
    <x v="241"/>
    <d v="2014-09-25T00:00:00"/>
    <s v="Same Day"/>
    <s v="BP-11095"/>
    <s v="Bart Pistole"/>
    <s v="Corporate"/>
    <s v="United States"/>
    <s v="Lawrence"/>
    <s v="Massachusetts"/>
    <n v="1841"/>
    <s v="East"/>
    <s v="TEC-PH-10001944"/>
    <s v="Technology"/>
    <s v="Phones"/>
    <s v="Wi-Ex zBoost YX540 Cellular Phone Signal Booster"/>
    <n v="437.84999999999997"/>
    <n v="3"/>
    <n v="0"/>
    <n v="131.35499999999996"/>
  </r>
  <r>
    <n v="5597"/>
    <s v="CA-2012-159779"/>
    <x v="1"/>
    <x v="12"/>
    <d v="2012-09-29T00:00:00"/>
    <s v="Standard Class"/>
    <s v="SB-20185"/>
    <s v="Sarah Brown"/>
    <s v="Consumer"/>
    <s v="United States"/>
    <s v="Concord"/>
    <s v="New Hampshire"/>
    <n v="3301"/>
    <s v="East"/>
    <s v="OFF-BI-10002735"/>
    <s v="Office Supplies"/>
    <s v="Binders"/>
    <s v="GBC Prestige Therm-A-Bind Covers"/>
    <n v="68.62"/>
    <n v="2"/>
    <n v="0"/>
    <n v="32.251400000000004"/>
  </r>
  <r>
    <n v="5598"/>
    <s v="CA-2014-151176"/>
    <x v="3"/>
    <x v="778"/>
    <d v="2014-02-21T00:00:00"/>
    <s v="Standard Class"/>
    <s v="SV-20785"/>
    <s v="Stewart Visinsky"/>
    <s v="Consumer"/>
    <s v="United States"/>
    <s v="Baltimore"/>
    <s v="Maryland"/>
    <n v="21215"/>
    <s v="East"/>
    <s v="OFF-SU-10001165"/>
    <s v="Office Supplies"/>
    <s v="Supplies"/>
    <s v="Acme Elite Stainless Steel Scissors"/>
    <n v="25.02"/>
    <n v="3"/>
    <n v="0"/>
    <n v="6.5052000000000003"/>
  </r>
  <r>
    <n v="5599"/>
    <s v="CA-2014-151176"/>
    <x v="3"/>
    <x v="778"/>
    <d v="2014-02-21T00:00:00"/>
    <s v="Standard Class"/>
    <s v="SV-20785"/>
    <s v="Stewart Visinsky"/>
    <s v="Consumer"/>
    <s v="United States"/>
    <s v="Baltimore"/>
    <s v="Maryland"/>
    <n v="21215"/>
    <s v="East"/>
    <s v="OFF-AR-10000614"/>
    <s v="Office Supplies"/>
    <s v="Art"/>
    <s v="Barrel Sharpener"/>
    <n v="10.709999999999999"/>
    <n v="3"/>
    <n v="0"/>
    <n v="2.7845999999999997"/>
  </r>
  <r>
    <n v="5600"/>
    <s v="CA-2011-108903"/>
    <x v="2"/>
    <x v="462"/>
    <d v="2011-10-03T00:00:00"/>
    <s v="Same Day"/>
    <s v="DO-13435"/>
    <s v="Denny Ordway"/>
    <s v="Consumer"/>
    <s v="United States"/>
    <s v="Columbus"/>
    <s v="Ohio"/>
    <n v="43229"/>
    <s v="East"/>
    <s v="OFF-AR-10004010"/>
    <s v="Office Supplies"/>
    <s v="Art"/>
    <s v="Hunt Boston Vacuum Mount KS Pencil Sharpener"/>
    <n v="55.984000000000009"/>
    <n v="2"/>
    <n v="0.2"/>
    <n v="4.1987999999999985"/>
  </r>
  <r>
    <n v="5601"/>
    <s v="CA-2011-108903"/>
    <x v="2"/>
    <x v="462"/>
    <d v="2011-10-03T00:00:00"/>
    <s v="Same Day"/>
    <s v="DO-13435"/>
    <s v="Denny Ordway"/>
    <s v="Consumer"/>
    <s v="United States"/>
    <s v="Columbus"/>
    <s v="Ohio"/>
    <n v="43229"/>
    <s v="East"/>
    <s v="OFF-EN-10004030"/>
    <s v="Office Supplies"/>
    <s v="Envelopes"/>
    <s v="Convenience Packs of Business Envelopes"/>
    <n v="14.480000000000002"/>
    <n v="5"/>
    <n v="0.2"/>
    <n v="4.8869999999999987"/>
  </r>
  <r>
    <n v="5602"/>
    <s v="CA-2011-108903"/>
    <x v="2"/>
    <x v="462"/>
    <d v="2011-10-03T00:00:00"/>
    <s v="Same Day"/>
    <s v="DO-13435"/>
    <s v="Denny Ordway"/>
    <s v="Consumer"/>
    <s v="United States"/>
    <s v="Columbus"/>
    <s v="Ohio"/>
    <n v="43229"/>
    <s v="East"/>
    <s v="TEC-AC-10003023"/>
    <s v="Technology"/>
    <s v="Accessories"/>
    <s v="Logitech G105 Gaming Keyboard"/>
    <n v="142.488"/>
    <n v="3"/>
    <n v="0.2"/>
    <n v="-3.5622000000000043"/>
  </r>
  <r>
    <n v="5603"/>
    <s v="CA-2013-117919"/>
    <x v="0"/>
    <x v="278"/>
    <d v="2013-08-30T00:00:00"/>
    <s v="Second Class"/>
    <s v="TB-21355"/>
    <s v="Todd Boyes"/>
    <s v="Corporate"/>
    <s v="United States"/>
    <s v="Houston"/>
    <s v="Texas"/>
    <n v="77041"/>
    <s v="Central"/>
    <s v="OFF-ST-10003572"/>
    <s v="Office Supplies"/>
    <s v="Storage"/>
    <s v="Portfile Personal File Boxes"/>
    <n v="14.16"/>
    <n v="1"/>
    <n v="0.2"/>
    <n v="1.0620000000000003"/>
  </r>
  <r>
    <n v="5604"/>
    <s v="CA-2013-117919"/>
    <x v="0"/>
    <x v="278"/>
    <d v="2013-08-30T00:00:00"/>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2-142475"/>
    <x v="1"/>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3-134516"/>
    <x v="0"/>
    <x v="873"/>
    <d v="2013-09-26T00:00:00"/>
    <s v="Standard Class"/>
    <s v="FM-14215"/>
    <s v="Filia McAdams"/>
    <s v="Corporate"/>
    <s v="United States"/>
    <s v="Greensboro"/>
    <s v="North Carolina"/>
    <n v="27405"/>
    <s v="South"/>
    <s v="FUR-FU-10001546"/>
    <s v="Furniture"/>
    <s v="Furnishings"/>
    <s v="Dana Swing-Arm Lamps"/>
    <n v="17.088000000000001"/>
    <n v="2"/>
    <n v="0.2"/>
    <n v="1.0679999999999996"/>
  </r>
  <r>
    <n v="5607"/>
    <s v="CA-2013-134516"/>
    <x v="0"/>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4-105193"/>
    <x v="3"/>
    <x v="613"/>
    <d v="2014-04-01T00:00:00"/>
    <s v="Standard Class"/>
    <s v="JL-15835"/>
    <s v="John Lee"/>
    <s v="Consumer"/>
    <s v="United States"/>
    <s v="New York City"/>
    <s v="New York"/>
    <n v="10024"/>
    <s v="East"/>
    <s v="OFF-AR-10001547"/>
    <s v="Office Supplies"/>
    <s v="Art"/>
    <s v="Newell 311"/>
    <n v="11.05"/>
    <n v="5"/>
    <n v="0"/>
    <n v="2.9835000000000003"/>
  </r>
  <r>
    <n v="5609"/>
    <s v="CA-2012-168634"/>
    <x v="1"/>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4-117198"/>
    <x v="3"/>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2-145828"/>
    <x v="1"/>
    <x v="348"/>
    <d v="2012-10-07T00:00:00"/>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4-121027"/>
    <x v="3"/>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4-121027"/>
    <x v="3"/>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6"/>
  </r>
  <r>
    <n v="5614"/>
    <s v="CA-2013-147431"/>
    <x v="0"/>
    <x v="1056"/>
    <d v="2013-02-07T00:00:00"/>
    <s v="Standard Class"/>
    <s v="AB-10105"/>
    <s v="Adrian Barton"/>
    <s v="Consumer"/>
    <s v="United States"/>
    <s v="New York City"/>
    <s v="New York"/>
    <n v="10011"/>
    <s v="East"/>
    <s v="OFF-ST-10003994"/>
    <s v="Office Supplies"/>
    <s v="Storage"/>
    <s v="Belkin 19&quot; Center-Weighted Shelf, Gray"/>
    <n v="117.96"/>
    <n v="2"/>
    <n v="0"/>
    <n v="5.8979999999999961"/>
  </r>
  <r>
    <n v="5615"/>
    <s v="CA-2013-158001"/>
    <x v="0"/>
    <x v="828"/>
    <d v="2013-08-28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3-158001"/>
    <x v="0"/>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3-158001"/>
    <x v="0"/>
    <x v="828"/>
    <d v="2013-08-28T00:00:00"/>
    <s v="Standard Class"/>
    <s v="JP-15460"/>
    <s v="Jennifer Patt"/>
    <s v="Corporate"/>
    <s v="United States"/>
    <s v="New York City"/>
    <s v="New York"/>
    <n v="10035"/>
    <s v="East"/>
    <s v="OFF-AR-10001954"/>
    <s v="Office Supplies"/>
    <s v="Art"/>
    <s v="Newell 331"/>
    <n v="29.339999999999996"/>
    <n v="6"/>
    <n v="0"/>
    <n v="7.9218000000000002"/>
  </r>
  <r>
    <n v="5618"/>
    <s v="CA-2014-125745"/>
    <x v="3"/>
    <x v="160"/>
    <d v="2014-07-05T00:00:00"/>
    <s v="Standard Class"/>
    <s v="DV-13045"/>
    <s v="Darrin Van Huff"/>
    <s v="Corporate"/>
    <s v="United States"/>
    <s v="Memphis"/>
    <s v="Tennessee"/>
    <n v="38109"/>
    <s v="South"/>
    <s v="FUR-FU-10001591"/>
    <s v="Furniture"/>
    <s v="Furnishings"/>
    <s v="Advantus Panel Wall Certificate Holder - 8.5x11"/>
    <n v="19.52"/>
    <n v="2"/>
    <n v="0.2"/>
    <n v="5.3680000000000012"/>
  </r>
  <r>
    <n v="5619"/>
    <s v="CA-2012-101154"/>
    <x v="1"/>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3-124163"/>
    <x v="0"/>
    <x v="477"/>
    <d v="2013-10-01T00:00:00"/>
    <s v="Standard Class"/>
    <s v="SC-20695"/>
    <s v="Steve Chapman"/>
    <s v="Corporate"/>
    <s v="United States"/>
    <s v="La Crosse"/>
    <s v="Wisconsin"/>
    <n v="54601"/>
    <s v="Central"/>
    <s v="TEC-AC-10001908"/>
    <s v="Technology"/>
    <s v="Accessories"/>
    <s v="Logitech Wireless Headset h800"/>
    <n v="499.95"/>
    <n v="5"/>
    <n v="0"/>
    <n v="174.98249999999999"/>
  </r>
  <r>
    <n v="5621"/>
    <s v="US-2013-124163"/>
    <x v="0"/>
    <x v="477"/>
    <d v="2013-10-01T00:00:00"/>
    <s v="Standard Class"/>
    <s v="SC-20695"/>
    <s v="Steve Chapman"/>
    <s v="Corporate"/>
    <s v="United States"/>
    <s v="La Crosse"/>
    <s v="Wisconsin"/>
    <n v="54601"/>
    <s v="Central"/>
    <s v="OFF-AR-10000817"/>
    <s v="Office Supplies"/>
    <s v="Art"/>
    <s v="Manco Dry-Lighter Erasable Highlighter"/>
    <n v="3.04"/>
    <n v="1"/>
    <n v="0"/>
    <n v="1.0335999999999999"/>
  </r>
  <r>
    <n v="5622"/>
    <s v="US-2013-124163"/>
    <x v="0"/>
    <x v="477"/>
    <d v="2013-10-01T00:00:00"/>
    <s v="Standard Class"/>
    <s v="SC-20695"/>
    <s v="Steve Chapman"/>
    <s v="Corporate"/>
    <s v="United States"/>
    <s v="La Crosse"/>
    <s v="Wisconsin"/>
    <n v="54601"/>
    <s v="Central"/>
    <s v="FUR-CH-10004218"/>
    <s v="Furniture"/>
    <s v="Chairs"/>
    <s v="Global Fabric Manager's Chair, Dark Gray"/>
    <n v="201.96"/>
    <n v="2"/>
    <n v="0"/>
    <n v="50.490000000000009"/>
  </r>
  <r>
    <n v="5623"/>
    <s v="US-2013-124163"/>
    <x v="0"/>
    <x v="477"/>
    <d v="2013-10-01T00:00:00"/>
    <s v="Standard Class"/>
    <s v="SC-20695"/>
    <s v="Steve Chapman"/>
    <s v="Corporate"/>
    <s v="United States"/>
    <s v="La Crosse"/>
    <s v="Wisconsin"/>
    <n v="54601"/>
    <s v="Central"/>
    <s v="FUR-FU-10000755"/>
    <s v="Furniture"/>
    <s v="Furnishings"/>
    <s v="Eldon Expressions Mahogany Wood Desk Collection"/>
    <n v="68.64"/>
    <n v="11"/>
    <n v="0"/>
    <n v="17.160000000000004"/>
  </r>
  <r>
    <n v="5624"/>
    <s v="CA-2013-121748"/>
    <x v="0"/>
    <x v="1057"/>
    <d v="2013-10-29T00:00:00"/>
    <s v="Second Class"/>
    <s v="VW-21775"/>
    <s v="Victoria Wilson"/>
    <s v="Corporate"/>
    <s v="United States"/>
    <s v="Los Angeles"/>
    <s v="California"/>
    <n v="90032"/>
    <s v="West"/>
    <s v="TEC-AC-10003063"/>
    <s v="Technology"/>
    <s v="Accessories"/>
    <s v="Micro Innovations USB RF Wireless Keyboard with Mouse"/>
    <n v="100"/>
    <n v="4"/>
    <n v="0"/>
    <n v="21"/>
  </r>
  <r>
    <n v="5625"/>
    <s v="CA-2013-121748"/>
    <x v="0"/>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1-126683"/>
    <x v="2"/>
    <x v="411"/>
    <d v="2011-10-01T00:00:00"/>
    <s v="Second Class"/>
    <s v="PP-18955"/>
    <s v="Paul Prost"/>
    <s v="Home Office"/>
    <s v="United States"/>
    <s v="Seattle"/>
    <s v="Washington"/>
    <n v="98115"/>
    <s v="West"/>
    <s v="FUR-FU-10001706"/>
    <s v="Furniture"/>
    <s v="Furnishings"/>
    <s v="Longer-Life Soft White Bulbs"/>
    <n v="6.16"/>
    <n v="2"/>
    <n v="0"/>
    <n v="2.9567999999999999"/>
  </r>
  <r>
    <n v="5627"/>
    <s v="CA-2011-126683"/>
    <x v="2"/>
    <x v="411"/>
    <d v="2011-10-01T00:00:00"/>
    <s v="Second Class"/>
    <s v="PP-18955"/>
    <s v="Paul Prost"/>
    <s v="Home Office"/>
    <s v="United States"/>
    <s v="Seattle"/>
    <s v="Washington"/>
    <n v="98115"/>
    <s v="West"/>
    <s v="FUR-TA-10002958"/>
    <s v="Furniture"/>
    <s v="Tables"/>
    <s v="Bevis Oval Conference Table, Walnut"/>
    <n v="2348.8200000000002"/>
    <n v="9"/>
    <n v="0"/>
    <n v="399.29939999999976"/>
  </r>
  <r>
    <n v="5628"/>
    <s v="CA-2014-148810"/>
    <x v="3"/>
    <x v="335"/>
    <d v="2014-07-02T00:00:00"/>
    <s v="Standard Class"/>
    <s v="DR-12880"/>
    <s v="Dan Reichenbach"/>
    <s v="Corporate"/>
    <s v="United States"/>
    <s v="Miami"/>
    <s v="Florida"/>
    <n v="33180"/>
    <s v="South"/>
    <s v="OFF-LA-10004689"/>
    <s v="Office Supplies"/>
    <s v="Labels"/>
    <s v="Avery 512"/>
    <n v="13.872000000000002"/>
    <n v="6"/>
    <n v="0.2"/>
    <n v="4.6818000000000008"/>
  </r>
  <r>
    <n v="5629"/>
    <s v="CA-2014-148810"/>
    <x v="3"/>
    <x v="335"/>
    <d v="2014-07-02T00:00:00"/>
    <s v="Standard Class"/>
    <s v="DR-12880"/>
    <s v="Dan Reichenbach"/>
    <s v="Corporate"/>
    <s v="United States"/>
    <s v="Miami"/>
    <s v="Florida"/>
    <n v="33180"/>
    <s v="South"/>
    <s v="FUR-CH-10001545"/>
    <s v="Furniture"/>
    <s v="Chairs"/>
    <s v="Hon Comfortask Task/Swivel Chairs"/>
    <n v="273.55200000000002"/>
    <n v="3"/>
    <n v="0.2"/>
    <n v="-13.677599999999998"/>
  </r>
  <r>
    <n v="5630"/>
    <s v="US-2013-146066"/>
    <x v="0"/>
    <x v="1036"/>
    <d v="2013-08-24T00:00:00"/>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1-127614"/>
    <x v="2"/>
    <x v="1058"/>
    <d v="2011-02-16T00:00:00"/>
    <s v="Standard Class"/>
    <s v="NF-18385"/>
    <s v="Natalie Fritzler"/>
    <s v="Consumer"/>
    <s v="United States"/>
    <s v="Chesapeake"/>
    <s v="Virginia"/>
    <n v="23320"/>
    <s v="South"/>
    <s v="TEC-AC-10001432"/>
    <s v="Technology"/>
    <s v="Accessories"/>
    <s v="Enermax Aurora Lite Keyboard"/>
    <n v="234.45000000000002"/>
    <n v="3"/>
    <n v="0"/>
    <n v="103.15800000000003"/>
  </r>
  <r>
    <n v="5632"/>
    <s v="CA-2011-127614"/>
    <x v="2"/>
    <x v="1058"/>
    <d v="2011-02-16T00:00:00"/>
    <s v="Standard Class"/>
    <s v="NF-18385"/>
    <s v="Natalie Fritzler"/>
    <s v="Consumer"/>
    <s v="United States"/>
    <s v="Chesapeake"/>
    <s v="Virginia"/>
    <n v="23320"/>
    <s v="South"/>
    <s v="FUR-TA-10003715"/>
    <s v="Furniture"/>
    <s v="Tables"/>
    <s v="Hon 2111 Invitation Series Corner Table"/>
    <n v="1256.22"/>
    <n v="6"/>
    <n v="0"/>
    <n v="75.37319999999994"/>
  </r>
  <r>
    <n v="5633"/>
    <s v="CA-2011-127614"/>
    <x v="2"/>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3-101742"/>
    <x v="0"/>
    <x v="713"/>
    <d v="2013-09-29T00:00:00"/>
    <s v="Second Class"/>
    <s v="CR-12580"/>
    <s v="Clay Rozendal"/>
    <s v="Home Office"/>
    <s v="United States"/>
    <s v="New York City"/>
    <s v="New York"/>
    <n v="10009"/>
    <s v="East"/>
    <s v="OFF-BI-10004187"/>
    <s v="Office Supplies"/>
    <s v="Binders"/>
    <s v="Staples"/>
    <n v="10.528"/>
    <n v="7"/>
    <n v="0.2"/>
    <n v="3.6847999999999987"/>
  </r>
  <r>
    <n v="5635"/>
    <s v="CA-2012-134943"/>
    <x v="1"/>
    <x v="901"/>
    <d v="2012-12-06T00:00:00"/>
    <s v="First Class"/>
    <s v="SU-20665"/>
    <s v="Stephanie Ulpright"/>
    <s v="Home Office"/>
    <s v="United States"/>
    <s v="Ann Arbor"/>
    <s v="Michigan"/>
    <n v="48104"/>
    <s v="Central"/>
    <s v="OFF-BI-10000666"/>
    <s v="Office Supplies"/>
    <s v="Binders"/>
    <s v="Surelock Post Binders"/>
    <n v="152.79999999999998"/>
    <n v="5"/>
    <n v="0"/>
    <n v="76.399999999999991"/>
  </r>
  <r>
    <n v="5636"/>
    <s v="CA-2014-123022"/>
    <x v="3"/>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4-123022"/>
    <x v="3"/>
    <x v="213"/>
    <d v="2014-09-09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4-113208"/>
    <x v="3"/>
    <x v="606"/>
    <d v="2014-04-03T00:00:00"/>
    <s v="Standard Class"/>
    <s v="ML-18040"/>
    <s v="Michelle Lonsdale"/>
    <s v="Corporate"/>
    <s v="United States"/>
    <s v="Dearborn"/>
    <s v="Michigan"/>
    <n v="48126"/>
    <s v="Central"/>
    <s v="FUR-FU-10004245"/>
    <s v="Furniture"/>
    <s v="Furnishings"/>
    <s v="Career Cubicle Clock, 8 1/4&quot;, Black"/>
    <n v="60.84"/>
    <n v="3"/>
    <n v="0"/>
    <n v="23.119199999999999"/>
  </r>
  <r>
    <n v="5639"/>
    <s v="CA-2011-154893"/>
    <x v="2"/>
    <x v="1059"/>
    <d v="2011-12-27T00:00:00"/>
    <s v="Standard Class"/>
    <s v="GM-14440"/>
    <s v="Gary McGarr"/>
    <s v="Consumer"/>
    <s v="United States"/>
    <s v="San Diego"/>
    <s v="California"/>
    <n v="92024"/>
    <s v="West"/>
    <s v="FUR-CH-10004287"/>
    <s v="Furniture"/>
    <s v="Chairs"/>
    <s v="SAFCO Arco Folding Chair"/>
    <n v="1325.76"/>
    <n v="6"/>
    <n v="0.2"/>
    <n v="149.14799999999991"/>
  </r>
  <r>
    <n v="5640"/>
    <s v="CA-2011-154893"/>
    <x v="2"/>
    <x v="1059"/>
    <d v="2011-12-27T00:00:00"/>
    <s v="Standard Class"/>
    <s v="GM-14440"/>
    <s v="Gary McGarr"/>
    <s v="Consumer"/>
    <s v="United States"/>
    <s v="San Diego"/>
    <s v="California"/>
    <n v="92024"/>
    <s v="West"/>
    <s v="FUR-CH-10000595"/>
    <s v="Furniture"/>
    <s v="Chairs"/>
    <s v="Safco Contoured Stacking Chairs"/>
    <n v="572.16000000000008"/>
    <n v="3"/>
    <n v="0.2"/>
    <n v="35.759999999999962"/>
  </r>
  <r>
    <n v="5641"/>
    <s v="CA-2011-147900"/>
    <x v="2"/>
    <x v="865"/>
    <d v="2011-09-28T00:00:00"/>
    <s v="Standard Class"/>
    <s v="JK-15640"/>
    <s v="Jim Kriz"/>
    <s v="Home Office"/>
    <s v="United States"/>
    <s v="Lakewood"/>
    <s v="Ohio"/>
    <n v="44107"/>
    <s v="East"/>
    <s v="OFF-PA-10003063"/>
    <s v="Office Supplies"/>
    <s v="Paper"/>
    <s v="EcoTones Memo Sheets"/>
    <n v="28.8"/>
    <n v="9"/>
    <n v="0.2"/>
    <n v="10.080000000000002"/>
  </r>
  <r>
    <n v="5642"/>
    <s v="CA-2014-106355"/>
    <x v="3"/>
    <x v="459"/>
    <d v="2014-04-06T00:00:00"/>
    <s v="First Class"/>
    <s v="AT-10435"/>
    <s v="Alyssa Tate"/>
    <s v="Home Office"/>
    <s v="United States"/>
    <s v="Meriden"/>
    <s v="Connecticut"/>
    <n v="6450"/>
    <s v="East"/>
    <s v="OFF-AR-10000246"/>
    <s v="Office Supplies"/>
    <s v="Art"/>
    <s v="Newell 318"/>
    <n v="11.12"/>
    <n v="4"/>
    <n v="0"/>
    <n v="2.8911999999999995"/>
  </r>
  <r>
    <n v="5643"/>
    <s v="CA-2013-127985"/>
    <x v="0"/>
    <x v="178"/>
    <d v="2013-04-06T00:00:00"/>
    <s v="Second Class"/>
    <s v="DB-12910"/>
    <s v="Daniel Byrd"/>
    <s v="Home Office"/>
    <s v="United States"/>
    <s v="Columbus"/>
    <s v="Georgia"/>
    <n v="31907"/>
    <s v="South"/>
    <s v="FUR-FU-10003274"/>
    <s v="Furniture"/>
    <s v="Furnishings"/>
    <s v="Regeneration Desk Collection"/>
    <n v="7.04"/>
    <n v="4"/>
    <n v="0"/>
    <n v="3.0976000000000004"/>
  </r>
  <r>
    <n v="5644"/>
    <s v="CA-2012-166604"/>
    <x v="1"/>
    <x v="106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4-120719"/>
    <x v="3"/>
    <x v="721"/>
    <d v="2014-03-27T00:00:00"/>
    <s v="First Class"/>
    <s v="SJ-20125"/>
    <s v="Sanjit Jacobs"/>
    <s v="Home Office"/>
    <s v="United States"/>
    <s v="Seattle"/>
    <s v="Washington"/>
    <n v="98105"/>
    <s v="West"/>
    <s v="OFF-BI-10002103"/>
    <s v="Office Supplies"/>
    <s v="Binders"/>
    <s v="Cardinal Slant-D Ring Binder, Heavy Gauge Vinyl"/>
    <n v="34.76"/>
    <n v="5"/>
    <n v="0.2"/>
    <n v="11.296999999999999"/>
  </r>
  <r>
    <n v="5646"/>
    <s v="CA-2014-127117"/>
    <x v="3"/>
    <x v="349"/>
    <d v="2014-04-20T00:00:00"/>
    <s v="Standard Class"/>
    <s v="HM-14860"/>
    <s v="Harry Marie"/>
    <s v="Corporate"/>
    <s v="United States"/>
    <s v="Morristown"/>
    <s v="New Jersey"/>
    <n v="7960"/>
    <s v="East"/>
    <s v="FUR-FU-10004018"/>
    <s v="Furniture"/>
    <s v="Furnishings"/>
    <s v="Tensor Computer Mounted Lamp"/>
    <n v="74.45"/>
    <n v="5"/>
    <n v="0"/>
    <n v="20.101500000000001"/>
  </r>
  <r>
    <n v="5647"/>
    <s v="CA-2012-104241"/>
    <x v="1"/>
    <x v="1038"/>
    <d v="2012-01-09T00:00:00"/>
    <s v="Standard Class"/>
    <s v="AG-10495"/>
    <s v="Andrew Gjertsen"/>
    <s v="Corporate"/>
    <s v="United States"/>
    <s v="Alexandria"/>
    <s v="Virginia"/>
    <n v="22304"/>
    <s v="South"/>
    <s v="FUR-FU-10001473"/>
    <s v="Furniture"/>
    <s v="Furnishings"/>
    <s v="DAX Wood Document Frame"/>
    <n v="192.22"/>
    <n v="14"/>
    <n v="0"/>
    <n v="69.199200000000005"/>
  </r>
  <r>
    <n v="5648"/>
    <s v="CA-2014-168179"/>
    <x v="3"/>
    <x v="808"/>
    <d v="2014-11-08T00:00:00"/>
    <s v="Standard Class"/>
    <s v="JB-16000"/>
    <s v="Joy Bell-"/>
    <s v="Consumer"/>
    <s v="United States"/>
    <s v="Salt Lake City"/>
    <s v="Utah"/>
    <n v="84106"/>
    <s v="West"/>
    <s v="OFF-PA-10001800"/>
    <s v="Office Supplies"/>
    <s v="Paper"/>
    <s v="Xerox 220"/>
    <n v="19.440000000000001"/>
    <n v="3"/>
    <n v="0"/>
    <n v="9.3312000000000008"/>
  </r>
  <r>
    <n v="5649"/>
    <s v="CA-2014-142342"/>
    <x v="3"/>
    <x v="729"/>
    <d v="2014-07-20T00:00:00"/>
    <s v="Second Class"/>
    <s v="AJ-10795"/>
    <s v="Anthony Johnson"/>
    <s v="Corporate"/>
    <s v="United States"/>
    <s v="Apple Valley"/>
    <s v="California"/>
    <n v="92307"/>
    <s v="West"/>
    <s v="OFF-PA-10004609"/>
    <s v="Office Supplies"/>
    <s v="Paper"/>
    <s v="Xerox 221"/>
    <n v="32.400000000000006"/>
    <n v="5"/>
    <n v="0"/>
    <n v="15.552000000000001"/>
  </r>
  <r>
    <n v="5650"/>
    <s v="CA-2014-142342"/>
    <x v="3"/>
    <x v="729"/>
    <d v="2014-07-20T00:00:00"/>
    <s v="Second Class"/>
    <s v="AJ-10795"/>
    <s v="Anthony Johnson"/>
    <s v="Corporate"/>
    <s v="United States"/>
    <s v="Apple Valley"/>
    <s v="California"/>
    <n v="92307"/>
    <s v="West"/>
    <s v="OFF-EN-10002592"/>
    <s v="Office Supplies"/>
    <s v="Envelopes"/>
    <s v="Peel &amp; Seel Recycled Catalog Envelopes, Brown"/>
    <n v="57.9"/>
    <n v="5"/>
    <n v="0"/>
    <n v="28.95"/>
  </r>
  <r>
    <n v="5651"/>
    <s v="CA-2014-142342"/>
    <x v="3"/>
    <x v="729"/>
    <d v="2014-07-20T00:00:00"/>
    <s v="Second Class"/>
    <s v="AJ-10795"/>
    <s v="Anthony Johnson"/>
    <s v="Corporate"/>
    <s v="United States"/>
    <s v="Apple Valley"/>
    <s v="California"/>
    <n v="92307"/>
    <s v="West"/>
    <s v="OFF-ST-10002957"/>
    <s v="Office Supplies"/>
    <s v="Storage"/>
    <s v="Sterilite Show Offs Storage Containers"/>
    <n v="10.56"/>
    <n v="2"/>
    <n v="0"/>
    <n v="0"/>
  </r>
  <r>
    <n v="5652"/>
    <s v="CA-2014-142342"/>
    <x v="3"/>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4-109099"/>
    <x v="3"/>
    <x v="833"/>
    <d v="2014-10-12T00:00:00"/>
    <s v="Standard Class"/>
    <s v="MM-18280"/>
    <s v="Muhammed MacIntyre"/>
    <s v="Corporate"/>
    <s v="United States"/>
    <s v="New York City"/>
    <s v="New York"/>
    <n v="10009"/>
    <s v="East"/>
    <s v="OFF-PA-10001033"/>
    <s v="Office Supplies"/>
    <s v="Paper"/>
    <s v="Xerox 1893"/>
    <n v="40.99"/>
    <n v="1"/>
    <n v="0"/>
    <n v="20.085100000000001"/>
  </r>
  <r>
    <n v="5654"/>
    <s v="US-2011-134187"/>
    <x v="2"/>
    <x v="130"/>
    <d v="2011-11-11T00:00:00"/>
    <s v="Standard Class"/>
    <s v="TH-21235"/>
    <s v="Tiffany House"/>
    <s v="Corporate"/>
    <s v="United States"/>
    <s v="Long Beach"/>
    <s v="California"/>
    <n v="90805"/>
    <s v="West"/>
    <s v="OFF-AR-10000940"/>
    <s v="Office Supplies"/>
    <s v="Art"/>
    <s v="Newell 343"/>
    <n v="2.94"/>
    <n v="1"/>
    <n v="0"/>
    <n v="0.79380000000000006"/>
  </r>
  <r>
    <n v="5655"/>
    <s v="CA-2013-145261"/>
    <x v="0"/>
    <x v="122"/>
    <d v="2013-12-22T00:00:00"/>
    <s v="First Class"/>
    <s v="AH-10120"/>
    <s v="Adrian Hane"/>
    <s v="Home Office"/>
    <s v="United States"/>
    <s v="Salem"/>
    <s v="Oregon"/>
    <n v="97301"/>
    <s v="West"/>
    <s v="OFF-BI-10001670"/>
    <s v="Office Supplies"/>
    <s v="Binders"/>
    <s v="Vinyl Sectional Post Binders"/>
    <n v="45.240000000000009"/>
    <n v="4"/>
    <n v="0.7"/>
    <n v="-30.159999999999997"/>
  </r>
  <r>
    <n v="5656"/>
    <s v="CA-2013-145261"/>
    <x v="0"/>
    <x v="122"/>
    <d v="2013-12-22T00:00:00"/>
    <s v="First Class"/>
    <s v="AH-10120"/>
    <s v="Adrian Hane"/>
    <s v="Home Office"/>
    <s v="United States"/>
    <s v="Salem"/>
    <s v="Oregon"/>
    <n v="97301"/>
    <s v="West"/>
    <s v="OFF-AR-10004078"/>
    <s v="Office Supplies"/>
    <s v="Art"/>
    <s v="Newell 312"/>
    <n v="18.687999999999999"/>
    <n v="4"/>
    <n v="0.2"/>
    <n v="2.3359999999999994"/>
  </r>
  <r>
    <n v="5657"/>
    <s v="CA-2013-145261"/>
    <x v="0"/>
    <x v="122"/>
    <d v="2013-12-22T00:00:00"/>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3-145261"/>
    <x v="0"/>
    <x v="122"/>
    <d v="2013-12-22T00:00:00"/>
    <s v="First Class"/>
    <s v="AH-10120"/>
    <s v="Adrian Hane"/>
    <s v="Home Office"/>
    <s v="United States"/>
    <s v="Salem"/>
    <s v="Oregon"/>
    <n v="97301"/>
    <s v="West"/>
    <s v="TEC-AC-10000991"/>
    <s v="Technology"/>
    <s v="Accessories"/>
    <s v="Sony Micro Vault Click 8 GB USB 2.0 Flash Drive"/>
    <n v="112.77600000000001"/>
    <n v="3"/>
    <n v="0.2"/>
    <n v="-8.4581999999999979"/>
  </r>
  <r>
    <n v="5659"/>
    <s v="CA-2013-145261"/>
    <x v="0"/>
    <x v="122"/>
    <d v="2013-12-22T00:00:00"/>
    <s v="First Class"/>
    <s v="AH-10120"/>
    <s v="Adrian Hane"/>
    <s v="Home Office"/>
    <s v="United States"/>
    <s v="Salem"/>
    <s v="Oregon"/>
    <n v="97301"/>
    <s v="West"/>
    <s v="FUR-TA-10002530"/>
    <s v="Furniture"/>
    <s v="Tables"/>
    <s v="Iceberg OfficeWorks 42&quot; Round Tables"/>
    <n v="377.45"/>
    <n v="5"/>
    <n v="0.5"/>
    <n v="-264.21500000000003"/>
  </r>
  <r>
    <n v="5660"/>
    <s v="CA-2013-145261"/>
    <x v="0"/>
    <x v="122"/>
    <d v="2013-12-22T00:00:00"/>
    <s v="First Class"/>
    <s v="AH-10120"/>
    <s v="Adrian Hane"/>
    <s v="Home Office"/>
    <s v="United States"/>
    <s v="Salem"/>
    <s v="Oregon"/>
    <n v="97301"/>
    <s v="West"/>
    <s v="OFF-LA-10000407"/>
    <s v="Office Supplies"/>
    <s v="Labels"/>
    <s v="Avery White Multi-Purpose Labels"/>
    <n v="15.936000000000002"/>
    <n v="4"/>
    <n v="0.2"/>
    <n v="5.1791999999999998"/>
  </r>
  <r>
    <n v="5661"/>
    <s v="CA-2013-145261"/>
    <x v="0"/>
    <x v="122"/>
    <d v="2013-12-22T00:00:00"/>
    <s v="First Class"/>
    <s v="AH-10120"/>
    <s v="Adrian Hane"/>
    <s v="Home Office"/>
    <s v="United States"/>
    <s v="Salem"/>
    <s v="Oregon"/>
    <n v="97301"/>
    <s v="West"/>
    <s v="TEC-PH-10004833"/>
    <s v="Technology"/>
    <s v="Phones"/>
    <s v="Macally Suction Cup Mount"/>
    <n v="28.68"/>
    <n v="3"/>
    <n v="0.2"/>
    <n v="-7.17"/>
  </r>
  <r>
    <n v="5662"/>
    <s v="CA-2013-108875"/>
    <x v="0"/>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3-108875"/>
    <x v="0"/>
    <x v="446"/>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3-141957"/>
    <x v="0"/>
    <x v="658"/>
    <d v="2013-07-22T00:00:00"/>
    <s v="Same Day"/>
    <s v="JG-15310"/>
    <s v="Jason Gross"/>
    <s v="Corporate"/>
    <s v="United States"/>
    <s v="Newark"/>
    <s v="Ohio"/>
    <n v="43055"/>
    <s v="East"/>
    <s v="OFF-AR-10000914"/>
    <s v="Office Supplies"/>
    <s v="Art"/>
    <s v="Boston 16765 Mini Stand Up Battery Pencil Sharpener"/>
    <n v="18.656000000000002"/>
    <n v="2"/>
    <n v="0.2"/>
    <n v="1.3992000000000013"/>
  </r>
  <r>
    <n v="5665"/>
    <s v="CA-2013-141957"/>
    <x v="0"/>
    <x v="658"/>
    <d v="2013-07-22T00:00:00"/>
    <s v="Same Day"/>
    <s v="JG-15310"/>
    <s v="Jason Gross"/>
    <s v="Corporate"/>
    <s v="United States"/>
    <s v="Newark"/>
    <s v="Ohio"/>
    <n v="43055"/>
    <s v="East"/>
    <s v="OFF-BI-10001116"/>
    <s v="Office Supplies"/>
    <s v="Binders"/>
    <s v="Wilson Jones 1&quot; Hanging DublLock Ring Binders"/>
    <n v="11.088000000000003"/>
    <n v="7"/>
    <n v="0.7"/>
    <n v="-8.1311999999999998"/>
  </r>
  <r>
    <n v="5666"/>
    <s v="CA-2013-141957"/>
    <x v="0"/>
    <x v="658"/>
    <d v="2013-07-22T00:00:00"/>
    <s v="Same Day"/>
    <s v="JG-15310"/>
    <s v="Jason Gross"/>
    <s v="Corporate"/>
    <s v="United States"/>
    <s v="Newark"/>
    <s v="Ohio"/>
    <n v="43055"/>
    <s v="East"/>
    <s v="OFF-ST-10002276"/>
    <s v="Office Supplies"/>
    <s v="Storage"/>
    <s v="Safco Steel Mobile File Cart"/>
    <n v="66.688000000000002"/>
    <n v="1"/>
    <n v="0.2"/>
    <n v="4.1680000000000028"/>
  </r>
  <r>
    <n v="5667"/>
    <s v="CA-2013-141957"/>
    <x v="0"/>
    <x v="658"/>
    <d v="2013-07-22T00:00:00"/>
    <s v="Same Day"/>
    <s v="JG-15310"/>
    <s v="Jason Gross"/>
    <s v="Corporate"/>
    <s v="United States"/>
    <s v="Newark"/>
    <s v="Ohio"/>
    <n v="43055"/>
    <s v="East"/>
    <s v="OFF-ST-10004340"/>
    <s v="Office Supplies"/>
    <s v="Storage"/>
    <s v="Fellowes Mobile File Cart, Black"/>
    <n v="99.488"/>
    <n v="2"/>
    <n v="0.2"/>
    <n v="8.7052000000000049"/>
  </r>
  <r>
    <n v="5668"/>
    <s v="CA-2013-142405"/>
    <x v="0"/>
    <x v="725"/>
    <d v="2013-06-16T00:00:00"/>
    <s v="Standard Class"/>
    <s v="SE-20110"/>
    <s v="Sanjit Engle"/>
    <s v="Consumer"/>
    <s v="United States"/>
    <s v="Seattle"/>
    <s v="Washington"/>
    <n v="98103"/>
    <s v="West"/>
    <s v="OFF-LA-10004093"/>
    <s v="Office Supplies"/>
    <s v="Labels"/>
    <s v="Avery 486"/>
    <n v="14.62"/>
    <n v="2"/>
    <n v="0"/>
    <n v="6.8713999999999995"/>
  </r>
  <r>
    <n v="5669"/>
    <s v="CA-2013-142405"/>
    <x v="0"/>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3-142405"/>
    <x v="0"/>
    <x v="725"/>
    <d v="2013-06-16T00:00:00"/>
    <s v="Standard Class"/>
    <s v="SE-20110"/>
    <s v="Sanjit Engle"/>
    <s v="Consumer"/>
    <s v="United States"/>
    <s v="Seattle"/>
    <s v="Washington"/>
    <n v="98103"/>
    <s v="West"/>
    <s v="TEC-AC-10003095"/>
    <s v="Technology"/>
    <s v="Accessories"/>
    <s v="Logitech G35 7.1-Channel Surround Sound Headset"/>
    <n v="389.97"/>
    <n v="3"/>
    <n v="0"/>
    <n v="132.58980000000003"/>
  </r>
  <r>
    <n v="5671"/>
    <s v="CA-2012-141012"/>
    <x v="1"/>
    <x v="988"/>
    <d v="2012-06-11T00:00:00"/>
    <s v="Second Class"/>
    <s v="TG-21640"/>
    <s v="Trudy Glocke"/>
    <s v="Consumer"/>
    <s v="United States"/>
    <s v="Pocatello"/>
    <s v="Idaho"/>
    <n v="83201"/>
    <s v="West"/>
    <s v="FUR-FU-10003192"/>
    <s v="Furniture"/>
    <s v="Furnishings"/>
    <s v="Luxo Adjustable Task Clamp Lamp"/>
    <n v="355.36"/>
    <n v="4"/>
    <n v="0"/>
    <n v="92.393599999999992"/>
  </r>
  <r>
    <n v="5672"/>
    <s v="CA-2012-141012"/>
    <x v="1"/>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56"/>
  </r>
  <r>
    <n v="5673"/>
    <s v="CA-2014-127922"/>
    <x v="3"/>
    <x v="855"/>
    <d v="2014-11-04T00:00:00"/>
    <s v="Standard Class"/>
    <s v="SH-19975"/>
    <s v="Sally Hughsby"/>
    <s v="Corporate"/>
    <s v="United States"/>
    <s v="Dallas"/>
    <s v="Texas"/>
    <n v="75081"/>
    <s v="Central"/>
    <s v="OFF-EN-10003068"/>
    <s v="Office Supplies"/>
    <s v="Envelopes"/>
    <s v="#6 3/4 Gummed Flap White Envelopes"/>
    <n v="15.840000000000002"/>
    <n v="2"/>
    <n v="0.2"/>
    <n v="5.5439999999999987"/>
  </r>
  <r>
    <n v="5674"/>
    <s v="CA-2014-127922"/>
    <x v="3"/>
    <x v="855"/>
    <d v="2014-11-04T00:00:00"/>
    <s v="Standard Class"/>
    <s v="SH-19975"/>
    <s v="Sally Hughsby"/>
    <s v="Corporate"/>
    <s v="United States"/>
    <s v="Dallas"/>
    <s v="Texas"/>
    <n v="75081"/>
    <s v="Central"/>
    <s v="OFF-PA-10001204"/>
    <s v="Office Supplies"/>
    <s v="Paper"/>
    <s v="Xerox 1972"/>
    <n v="8.4480000000000004"/>
    <n v="2"/>
    <n v="0.2"/>
    <n v="2.6399999999999997"/>
  </r>
  <r>
    <n v="5675"/>
    <s v="CA-2013-146318"/>
    <x v="0"/>
    <x v="115"/>
    <d v="2013-01-27T00:00:00"/>
    <s v="Standard Class"/>
    <s v="MC-17275"/>
    <s v="Marc Crier"/>
    <s v="Consumer"/>
    <s v="United States"/>
    <s v="Seattle"/>
    <s v="Washington"/>
    <n v="98105"/>
    <s v="West"/>
    <s v="OFF-PA-10003953"/>
    <s v="Office Supplies"/>
    <s v="Paper"/>
    <s v="Xerox 218"/>
    <n v="12.96"/>
    <n v="2"/>
    <n v="0"/>
    <n v="6.2208000000000006"/>
  </r>
  <r>
    <n v="5676"/>
    <s v="CA-2011-135993"/>
    <x v="2"/>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s v="Washington"/>
    <n v="98115"/>
    <s v="West"/>
    <s v="TEC-AC-10004877"/>
    <s v="Technology"/>
    <s v="Accessories"/>
    <s v="Imation 30456 USB Flash Drive 8GB"/>
    <n v="27.6"/>
    <n v="4"/>
    <n v="0"/>
    <n v="2.2079999999999984"/>
  </r>
  <r>
    <n v="5678"/>
    <s v="CA-2011-126802"/>
    <x v="2"/>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3-143924"/>
    <x v="0"/>
    <x v="1062"/>
    <d v="2013-08-04T00:00:00"/>
    <s v="Standard Class"/>
    <s v="SC-20680"/>
    <s v="Steve Carroll"/>
    <s v="Home Office"/>
    <s v="United States"/>
    <s v="Holland"/>
    <s v="Michigan"/>
    <n v="49423"/>
    <s v="Central"/>
    <s v="OFF-FA-10000735"/>
    <s v="Office Supplies"/>
    <s v="Fasteners"/>
    <s v="Staples"/>
    <n v="20.439999999999998"/>
    <n v="7"/>
    <n v="0"/>
    <n v="9.1979999999999986"/>
  </r>
  <r>
    <n v="5680"/>
    <s v="CA-2013-143924"/>
    <x v="0"/>
    <x v="1062"/>
    <d v="2013-08-04T00:00:00"/>
    <s v="Standard Class"/>
    <s v="SC-20680"/>
    <s v="Steve Carroll"/>
    <s v="Home Office"/>
    <s v="United States"/>
    <s v="Holland"/>
    <s v="Michigan"/>
    <n v="49423"/>
    <s v="Central"/>
    <s v="OFF-PA-10002120"/>
    <s v="Office Supplies"/>
    <s v="Paper"/>
    <s v="Xerox 1889"/>
    <n v="109.92"/>
    <n v="2"/>
    <n v="0"/>
    <n v="53.860799999999998"/>
  </r>
  <r>
    <n v="5681"/>
    <s v="CA-2013-141551"/>
    <x v="0"/>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3-141551"/>
    <x v="0"/>
    <x v="446"/>
    <d v="2013-10-01T00:00:00"/>
    <s v="Standard Class"/>
    <s v="BP-11230"/>
    <s v="Benjamin Patterson"/>
    <s v="Consumer"/>
    <s v="United States"/>
    <s v="Broken Arrow"/>
    <s v="Oklahoma"/>
    <n v="74012"/>
    <s v="Central"/>
    <s v="OFF-PA-10001569"/>
    <s v="Office Supplies"/>
    <s v="Paper"/>
    <s v="Xerox 232"/>
    <n v="6.48"/>
    <n v="1"/>
    <n v="0"/>
    <n v="3.1104000000000003"/>
  </r>
  <r>
    <n v="5683"/>
    <s v="CA-2011-164315"/>
    <x v="2"/>
    <x v="1063"/>
    <d v="2011-04-08T00:00:00"/>
    <s v="Standard Class"/>
    <s v="RD-19585"/>
    <s v="Rob Dowd"/>
    <s v="Consumer"/>
    <s v="United States"/>
    <s v="Athens"/>
    <s v="Georgia"/>
    <n v="30605"/>
    <s v="South"/>
    <s v="OFF-PA-10004248"/>
    <s v="Office Supplies"/>
    <s v="Paper"/>
    <s v="Xerox 1990"/>
    <n v="15.84"/>
    <n v="3"/>
    <n v="0"/>
    <n v="7.1280000000000001"/>
  </r>
  <r>
    <n v="5684"/>
    <s v="CA-2011-164315"/>
    <x v="2"/>
    <x v="1063"/>
    <d v="2011-04-08T00:00:00"/>
    <s v="Standard Class"/>
    <s v="RD-19585"/>
    <s v="Rob Dowd"/>
    <s v="Consumer"/>
    <s v="United States"/>
    <s v="Athens"/>
    <s v="Georgia"/>
    <n v="30605"/>
    <s v="South"/>
    <s v="TEC-PH-10001128"/>
    <s v="Technology"/>
    <s v="Phones"/>
    <s v="Motorola Droid Maxx"/>
    <n v="1049.93"/>
    <n v="7"/>
    <n v="0"/>
    <n v="293.98040000000003"/>
  </r>
  <r>
    <n v="5685"/>
    <s v="CA-2011-164315"/>
    <x v="2"/>
    <x v="1063"/>
    <d v="2011-04-08T00:00:00"/>
    <s v="Standard Class"/>
    <s v="RD-19585"/>
    <s v="Rob Dowd"/>
    <s v="Consumer"/>
    <s v="United States"/>
    <s v="Athens"/>
    <s v="Georgia"/>
    <n v="30605"/>
    <s v="South"/>
    <s v="OFF-AP-10003842"/>
    <s v="Office Supplies"/>
    <s v="Appliances"/>
    <s v="Euro-Pro Shark Turbo Vacuum"/>
    <n v="154.9"/>
    <n v="5"/>
    <n v="0"/>
    <n v="40.274000000000001"/>
  </r>
  <r>
    <n v="5686"/>
    <s v="CA-2012-131072"/>
    <x v="1"/>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1-131541"/>
    <x v="2"/>
    <x v="1064"/>
    <d v="2011-07-28T00:00:00"/>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1-131541"/>
    <x v="2"/>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1-131541"/>
    <x v="2"/>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2-119550"/>
    <x v="1"/>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2-138093"/>
    <x v="1"/>
    <x v="895"/>
    <d v="2012-12-16T00:00:00"/>
    <s v="Standard Class"/>
    <s v="KM-16225"/>
    <s v="Kalyca Meade"/>
    <s v="Corporate"/>
    <s v="United States"/>
    <s v="Baltimore"/>
    <s v="Maryland"/>
    <n v="21215"/>
    <s v="East"/>
    <s v="OFF-AR-10000817"/>
    <s v="Office Supplies"/>
    <s v="Art"/>
    <s v="Manco Dry-Lighter Erasable Highlighter"/>
    <n v="27.36"/>
    <n v="9"/>
    <n v="0"/>
    <n v="9.3023999999999987"/>
  </r>
  <r>
    <n v="5692"/>
    <s v="US-2012-138093"/>
    <x v="1"/>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2-138093"/>
    <x v="1"/>
    <x v="895"/>
    <d v="2012-12-16T00:00:00"/>
    <s v="Standard Class"/>
    <s v="KM-16225"/>
    <s v="Kalyca Meade"/>
    <s v="Corporate"/>
    <s v="United States"/>
    <s v="Baltimore"/>
    <s v="Maryland"/>
    <n v="21215"/>
    <s v="East"/>
    <s v="TEC-PH-10004667"/>
    <s v="Technology"/>
    <s v="Phones"/>
    <s v="Cisco 8x8 Inc. 6753i IP Business Phone System"/>
    <n v="134.99"/>
    <n v="1"/>
    <n v="0"/>
    <n v="36.447299999999998"/>
  </r>
  <r>
    <n v="5694"/>
    <s v="US-2012-138093"/>
    <x v="1"/>
    <x v="895"/>
    <d v="2012-12-16T00:00:00"/>
    <s v="Standard Class"/>
    <s v="KM-16225"/>
    <s v="Kalyca Meade"/>
    <s v="Corporate"/>
    <s v="United States"/>
    <s v="Baltimore"/>
    <s v="Maryland"/>
    <n v="21215"/>
    <s v="East"/>
    <s v="OFF-PA-10000143"/>
    <s v="Office Supplies"/>
    <s v="Paper"/>
    <s v="Astroparche Fine Business Paper"/>
    <n v="26.400000000000002"/>
    <n v="5"/>
    <n v="0"/>
    <n v="12.672000000000001"/>
  </r>
  <r>
    <n v="5695"/>
    <s v="US-2012-138093"/>
    <x v="1"/>
    <x v="895"/>
    <d v="2012-12-16T00:00:00"/>
    <s v="Standard Class"/>
    <s v="KM-16225"/>
    <s v="Kalyca Meade"/>
    <s v="Corporate"/>
    <s v="United States"/>
    <s v="Baltimore"/>
    <s v="Maryland"/>
    <n v="21215"/>
    <s v="East"/>
    <s v="FUR-CH-10000785"/>
    <s v="Furniture"/>
    <s v="Chairs"/>
    <s v="Global Ergonomic Managers Chair"/>
    <n v="542.93999999999994"/>
    <n v="3"/>
    <n v="0"/>
    <n v="141.1644"/>
  </r>
  <r>
    <n v="5696"/>
    <s v="CA-2013-126165"/>
    <x v="0"/>
    <x v="465"/>
    <d v="2013-05-08T00:00:00"/>
    <s v="Second Class"/>
    <s v="AH-10465"/>
    <s v="Amy Hunt"/>
    <s v="Consumer"/>
    <s v="United States"/>
    <s v="San Francisco"/>
    <s v="California"/>
    <n v="94109"/>
    <s v="West"/>
    <s v="FUR-TA-10001676"/>
    <s v="Furniture"/>
    <s v="Tables"/>
    <s v="Hon 61000 Series Interactive Training Tables"/>
    <n v="71.088000000000008"/>
    <n v="2"/>
    <n v="0.2"/>
    <n v="-1.7772000000000041"/>
  </r>
  <r>
    <n v="5697"/>
    <s v="CA-2014-126123"/>
    <x v="3"/>
    <x v="336"/>
    <d v="2014-10-19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4-126123"/>
    <x v="3"/>
    <x v="336"/>
    <d v="2014-10-19T00:00:00"/>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3-143441"/>
    <x v="0"/>
    <x v="732"/>
    <d v="2013-11-06T00:00:00"/>
    <s v="Same Day"/>
    <s v="EB-14170"/>
    <s v="Evan Bailliet"/>
    <s v="Consumer"/>
    <s v="United States"/>
    <s v="Laredo"/>
    <s v="Texas"/>
    <n v="78041"/>
    <s v="Central"/>
    <s v="OFF-LA-10002312"/>
    <s v="Office Supplies"/>
    <s v="Labels"/>
    <s v="Avery 490"/>
    <n v="11.840000000000002"/>
    <n v="1"/>
    <n v="0.2"/>
    <n v="4.4399999999999995"/>
  </r>
  <r>
    <n v="5700"/>
    <s v="CA-2014-148320"/>
    <x v="3"/>
    <x v="132"/>
    <d v="2014-11-09T00:00:00"/>
    <s v="Standard Class"/>
    <s v="PG-18895"/>
    <s v="Paul Gonzalez"/>
    <s v="Consumer"/>
    <s v="United States"/>
    <s v="San Francisco"/>
    <s v="California"/>
    <n v="94109"/>
    <s v="West"/>
    <s v="OFF-PA-10003022"/>
    <s v="Office Supplies"/>
    <s v="Paper"/>
    <s v="Xerox 1992"/>
    <n v="35.880000000000003"/>
    <n v="6"/>
    <n v="0"/>
    <n v="17.581200000000003"/>
  </r>
  <r>
    <n v="5701"/>
    <s v="CA-2013-125661"/>
    <x v="0"/>
    <x v="390"/>
    <d v="2013-11-27T00:00:00"/>
    <s v="First Class"/>
    <s v="CA-12055"/>
    <s v="Cathy Armstrong"/>
    <s v="Home Office"/>
    <s v="United States"/>
    <s v="Cleveland"/>
    <s v="Ohio"/>
    <n v="44105"/>
    <s v="East"/>
    <s v="OFF-EN-10001532"/>
    <s v="Office Supplies"/>
    <s v="Envelopes"/>
    <s v="Brown Kraft Recycled Envelopes"/>
    <n v="40.752000000000002"/>
    <n v="3"/>
    <n v="0.2"/>
    <n v="15.281999999999998"/>
  </r>
  <r>
    <n v="5702"/>
    <s v="CA-2013-125661"/>
    <x v="0"/>
    <x v="390"/>
    <d v="2013-11-27T00:00:00"/>
    <s v="First Class"/>
    <s v="CA-12055"/>
    <s v="Cathy Armstrong"/>
    <s v="Home Office"/>
    <s v="United States"/>
    <s v="Cleveland"/>
    <s v="Ohio"/>
    <n v="44105"/>
    <s v="East"/>
    <s v="TEC-AC-10004855"/>
    <s v="Technology"/>
    <s v="Accessories"/>
    <s v="V7 USB Numeric Keypad"/>
    <n v="139.96000000000004"/>
    <n v="5"/>
    <n v="0.2"/>
    <n v="-22.743500000000004"/>
  </r>
  <r>
    <n v="5703"/>
    <s v="US-2011-123519"/>
    <x v="2"/>
    <x v="637"/>
    <d v="2011-12-21T00:00:00"/>
    <s v="Standard Class"/>
    <s v="SS-20875"/>
    <s v="Sung Shariari"/>
    <s v="Consumer"/>
    <s v="United States"/>
    <s v="Marion"/>
    <s v="Ohio"/>
    <n v="43302"/>
    <s v="East"/>
    <s v="OFF-AR-10003829"/>
    <s v="Office Supplies"/>
    <s v="Art"/>
    <s v="Newell 35"/>
    <n v="2.6240000000000001"/>
    <n v="1"/>
    <n v="0.2"/>
    <n v="0.29519999999999957"/>
  </r>
  <r>
    <n v="5704"/>
    <s v="US-2011-123519"/>
    <x v="2"/>
    <x v="637"/>
    <d v="2011-12-21T00:00:00"/>
    <s v="Standard Class"/>
    <s v="SS-20875"/>
    <s v="Sung Shariari"/>
    <s v="Consumer"/>
    <s v="United States"/>
    <s v="Marion"/>
    <s v="Ohio"/>
    <n v="43302"/>
    <s v="East"/>
    <s v="FUR-TA-10002645"/>
    <s v="Furniture"/>
    <s v="Tables"/>
    <s v="Hon Rectangular Conference Tables"/>
    <n v="136.53"/>
    <n v="1"/>
    <n v="0.4"/>
    <n v="-52.336500000000029"/>
  </r>
  <r>
    <n v="5705"/>
    <s v="US-2011-123519"/>
    <x v="2"/>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1-155593"/>
    <x v="2"/>
    <x v="935"/>
    <d v="2011-11-08T00:00:00"/>
    <s v="Standard Class"/>
    <s v="RP-19390"/>
    <s v="Resi Pölking"/>
    <s v="Consumer"/>
    <s v="United States"/>
    <s v="Fairfield"/>
    <s v="Connecticut"/>
    <n v="6824"/>
    <s v="East"/>
    <s v="OFF-SU-10002522"/>
    <s v="Office Supplies"/>
    <s v="Supplies"/>
    <s v="Acme Kleen Earth Office Shears"/>
    <n v="11.64"/>
    <n v="3"/>
    <n v="0"/>
    <n v="3.3755999999999986"/>
  </r>
  <r>
    <n v="5707"/>
    <s v="CA-2014-136000"/>
    <x v="3"/>
    <x v="585"/>
    <d v="2014-09-26T00:00:00"/>
    <s v="Second Class"/>
    <s v="SC-20440"/>
    <s v="Shaun Chance"/>
    <s v="Corporate"/>
    <s v="United States"/>
    <s v="New York City"/>
    <s v="New York"/>
    <n v="10009"/>
    <s v="East"/>
    <s v="OFF-BI-10004828"/>
    <s v="Office Supplies"/>
    <s v="Binders"/>
    <s v="GBC Poly Designer Binding Covers"/>
    <n v="40.176000000000002"/>
    <n v="3"/>
    <n v="0.2"/>
    <n v="14.563799999999997"/>
  </r>
  <r>
    <n v="5708"/>
    <s v="US-2012-160857"/>
    <x v="1"/>
    <x v="412"/>
    <d v="2012-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2-160857"/>
    <x v="1"/>
    <x v="412"/>
    <d v="2012-05-15T00:00:00"/>
    <s v="Standard Class"/>
    <s v="NW-18400"/>
    <s v="Natalie Webber"/>
    <s v="Consumer"/>
    <s v="United States"/>
    <s v="New York City"/>
    <s v="New York"/>
    <n v="10024"/>
    <s v="East"/>
    <s v="OFF-SU-10000157"/>
    <s v="Office Supplies"/>
    <s v="Supplies"/>
    <s v="Compact Automatic Electric Letter Opener"/>
    <n v="357.93"/>
    <n v="3"/>
    <n v="0"/>
    <n v="7.158600000000007"/>
  </r>
  <r>
    <n v="5710"/>
    <s v="US-2012-160857"/>
    <x v="1"/>
    <x v="412"/>
    <d v="2012-05-15T00:00:00"/>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2-160857"/>
    <x v="1"/>
    <x v="412"/>
    <d v="2012-05-15T00:00:00"/>
    <s v="Standard Class"/>
    <s v="NW-18400"/>
    <s v="Natalie Webber"/>
    <s v="Consumer"/>
    <s v="United States"/>
    <s v="New York City"/>
    <s v="New York"/>
    <n v="10024"/>
    <s v="East"/>
    <s v="TEC-CO-10004115"/>
    <s v="Technology"/>
    <s v="Copiers"/>
    <s v="Sharp AL-1530CS Digital Copier"/>
    <n v="2799.944"/>
    <n v="7"/>
    <n v="0.2"/>
    <n v="1014.9797"/>
  </r>
  <r>
    <n v="5712"/>
    <s v="US-2012-160857"/>
    <x v="1"/>
    <x v="412"/>
    <d v="2012-05-15T00:00:00"/>
    <s v="Standard Class"/>
    <s v="NW-18400"/>
    <s v="Natalie Webber"/>
    <s v="Consumer"/>
    <s v="United States"/>
    <s v="New York City"/>
    <s v="New York"/>
    <n v="10024"/>
    <s v="East"/>
    <s v="OFF-PA-10003363"/>
    <s v="Office Supplies"/>
    <s v="Paper"/>
    <s v="Xerox 204"/>
    <n v="19.440000000000001"/>
    <n v="3"/>
    <n v="0"/>
    <n v="9.3312000000000008"/>
  </r>
  <r>
    <n v="5713"/>
    <s v="CA-2014-115805"/>
    <x v="3"/>
    <x v="689"/>
    <d v="2014-08-01T00:00:00"/>
    <s v="Same Day"/>
    <s v="KW-16435"/>
    <s v="Katrina Willman"/>
    <s v="Consumer"/>
    <s v="United States"/>
    <s v="Chicago"/>
    <s v="Illinois"/>
    <n v="60653"/>
    <s v="Central"/>
    <s v="TEC-PH-10003092"/>
    <s v="Technology"/>
    <s v="Phones"/>
    <s v="Motorola L804"/>
    <n v="36.792000000000002"/>
    <n v="1"/>
    <n v="0.2"/>
    <n v="4.1390999999999991"/>
  </r>
  <r>
    <n v="5714"/>
    <s v="US-2011-143707"/>
    <x v="2"/>
    <x v="72"/>
    <d v="2011-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4-116939"/>
    <x v="3"/>
    <x v="145"/>
    <d v="2014-09-30T00:00:00"/>
    <s v="Standard Class"/>
    <s v="AG-10900"/>
    <s v="Arthur Gainer"/>
    <s v="Consumer"/>
    <s v="United States"/>
    <s v="Richmond"/>
    <s v="Virginia"/>
    <n v="23223"/>
    <s v="South"/>
    <s v="OFF-ST-10001476"/>
    <s v="Office Supplies"/>
    <s v="Storage"/>
    <s v="Steel Personal Filing/Posting Tote"/>
    <n v="177.54999999999998"/>
    <n v="5"/>
    <n v="0"/>
    <n v="47.938500000000005"/>
  </r>
  <r>
    <n v="5716"/>
    <s v="CA-2012-124107"/>
    <x v="1"/>
    <x v="330"/>
    <d v="2012-10-12T00:00:00"/>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2-124107"/>
    <x v="1"/>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s v="Michigan"/>
    <n v="48104"/>
    <s v="Central"/>
    <s v="OFF-EN-10003286"/>
    <s v="Office Supplies"/>
    <s v="Envelopes"/>
    <s v="Staples"/>
    <n v="57.959999999999994"/>
    <n v="7"/>
    <n v="0"/>
    <n v="27.241199999999996"/>
  </r>
  <r>
    <n v="5719"/>
    <s v="CA-2012-124107"/>
    <x v="1"/>
    <x v="330"/>
    <d v="2012-10-12T00:00:00"/>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4-126550"/>
    <x v="3"/>
    <x v="1065"/>
    <d v="2014-04-03T00:00:00"/>
    <s v="Second Class"/>
    <s v="RD-19720"/>
    <s v="Roger Demir"/>
    <s v="Consumer"/>
    <s v="United States"/>
    <s v="Lafayette"/>
    <s v="Indiana"/>
    <n v="47905"/>
    <s v="Central"/>
    <s v="OFF-ST-10001031"/>
    <s v="Office Supplies"/>
    <s v="Storage"/>
    <s v="Adjustable Personal File Tote"/>
    <n v="81.400000000000006"/>
    <n v="5"/>
    <n v="0"/>
    <n v="21.164000000000005"/>
  </r>
  <r>
    <n v="5721"/>
    <s v="CA-2012-138674"/>
    <x v="1"/>
    <x v="717"/>
    <d v="2012-11-17T00:00:00"/>
    <s v="First Class"/>
    <s v="KB-16585"/>
    <s v="Ken Black"/>
    <s v="Corporate"/>
    <s v="United States"/>
    <s v="Springfield"/>
    <s v="Oregon"/>
    <n v="97477"/>
    <s v="West"/>
    <s v="OFF-FA-10000304"/>
    <s v="Office Supplies"/>
    <s v="Fasteners"/>
    <s v="Advantus Push Pins"/>
    <n v="8.7200000000000006"/>
    <n v="5"/>
    <n v="0.2"/>
    <n v="2.289000000000001"/>
  </r>
  <r>
    <n v="5722"/>
    <s v="CA-2012-138674"/>
    <x v="1"/>
    <x v="717"/>
    <d v="2012-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2-138674"/>
    <x v="1"/>
    <x v="717"/>
    <d v="2012-11-17T00:00:00"/>
    <s v="First Class"/>
    <s v="KB-16585"/>
    <s v="Ken Black"/>
    <s v="Corporate"/>
    <s v="United States"/>
    <s v="Springfield"/>
    <s v="Oregon"/>
    <n v="97477"/>
    <s v="West"/>
    <s v="TEC-AC-10002800"/>
    <s v="Technology"/>
    <s v="Accessories"/>
    <s v="Plantronics Audio 478 Stereo USB Headset"/>
    <n v="159.96800000000002"/>
    <n v="4"/>
    <n v="0.2"/>
    <n v="29.993999999999986"/>
  </r>
  <r>
    <n v="5724"/>
    <s v="CA-2013-165820"/>
    <x v="0"/>
    <x v="182"/>
    <d v="2013-10-01T00:00:00"/>
    <s v="Standard Class"/>
    <s v="DW-13585"/>
    <s v="Dorothy Wardle"/>
    <s v="Corporate"/>
    <s v="United States"/>
    <s v="San Francisco"/>
    <s v="California"/>
    <n v="94109"/>
    <s v="West"/>
    <s v="OFF-PA-10004735"/>
    <s v="Office Supplies"/>
    <s v="Paper"/>
    <s v="Xerox 1905"/>
    <n v="12.96"/>
    <n v="2"/>
    <n v="0"/>
    <n v="6.2208000000000006"/>
  </r>
  <r>
    <n v="5725"/>
    <s v="CA-2011-103191"/>
    <x v="2"/>
    <x v="358"/>
    <d v="2011-09-27T00:00:00"/>
    <s v="Standard Class"/>
    <s v="VG-21805"/>
    <s v="Vivek Grady"/>
    <s v="Corporate"/>
    <s v="United States"/>
    <s v="Chicago"/>
    <s v="Illinois"/>
    <n v="60653"/>
    <s v="Central"/>
    <s v="OFF-ST-10002574"/>
    <s v="Office Supplies"/>
    <s v="Storage"/>
    <s v="SAFCO Commercial Wire Shelving, Black"/>
    <n v="331.536"/>
    <n v="3"/>
    <n v="0.2"/>
    <n v="-82.884"/>
  </r>
  <r>
    <n v="5726"/>
    <s v="CA-2012-103933"/>
    <x v="1"/>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2-110548"/>
    <x v="1"/>
    <x v="124"/>
    <d v="2012-05-08T00:00:00"/>
    <s v="Standard Class"/>
    <s v="AH-10690"/>
    <s v="Anna Häberlin"/>
    <s v="Corporate"/>
    <s v="United States"/>
    <s v="Houston"/>
    <s v="Texas"/>
    <n v="77095"/>
    <s v="Central"/>
    <s v="TEC-PH-10002922"/>
    <s v="Technology"/>
    <s v="Phones"/>
    <s v="ShoreTel ShorePhone IP 230 VoIP phone"/>
    <n v="946.34400000000005"/>
    <n v="7"/>
    <n v="0.2"/>
    <n v="118.29299999999989"/>
  </r>
  <r>
    <n v="5728"/>
    <s v="CA-2014-117324"/>
    <x v="3"/>
    <x v="166"/>
    <d v="2014-12-14T00:00:00"/>
    <s v="Standard Class"/>
    <s v="JP-15520"/>
    <s v="Jeremy Pistek"/>
    <s v="Consumer"/>
    <s v="United States"/>
    <s v="Madison"/>
    <s v="Wisconsin"/>
    <n v="53711"/>
    <s v="Central"/>
    <s v="TEC-AC-10003023"/>
    <s v="Technology"/>
    <s v="Accessories"/>
    <s v="Logitech G105 Gaming Keyboard"/>
    <n v="178.10999999999999"/>
    <n v="3"/>
    <n v="0"/>
    <n v="32.059799999999996"/>
  </r>
  <r>
    <n v="5729"/>
    <s v="CA-2014-117324"/>
    <x v="3"/>
    <x v="166"/>
    <d v="2014-12-14T00:00:00"/>
    <s v="Standard Class"/>
    <s v="JP-15520"/>
    <s v="Jeremy Pistek"/>
    <s v="Consumer"/>
    <s v="United States"/>
    <s v="Madison"/>
    <s v="Wisconsin"/>
    <n v="53711"/>
    <s v="Central"/>
    <s v="OFF-AP-10003590"/>
    <s v="Office Supplies"/>
    <s v="Appliances"/>
    <s v="Hoover WindTunnel Plus Canister Vacuum"/>
    <n v="1089.75"/>
    <n v="3"/>
    <n v="0"/>
    <n v="305.13000000000011"/>
  </r>
  <r>
    <n v="5730"/>
    <s v="CA-2014-117324"/>
    <x v="3"/>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4-117324"/>
    <x v="3"/>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4-117324"/>
    <x v="3"/>
    <x v="166"/>
    <d v="2014-12-14T00:00:00"/>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4-143574"/>
    <x v="3"/>
    <x v="222"/>
    <d v="2014-07-03T00:00:00"/>
    <s v="First Class"/>
    <s v="DR-12880"/>
    <s v="Dan Reichenbach"/>
    <s v="Corporate"/>
    <s v="United States"/>
    <s v="Milford"/>
    <s v="Connecticut"/>
    <n v="6460"/>
    <s v="East"/>
    <s v="FUR-BO-10002598"/>
    <s v="Furniture"/>
    <s v="Bookcases"/>
    <s v="Hon Metal Bookcases, Putty"/>
    <n v="638.82000000000005"/>
    <n v="9"/>
    <n v="0"/>
    <n v="185.25779999999997"/>
  </r>
  <r>
    <n v="5734"/>
    <s v="CA-2014-143574"/>
    <x v="3"/>
    <x v="222"/>
    <d v="2014-07-03T00:00:00"/>
    <s v="First Class"/>
    <s v="DR-12880"/>
    <s v="Dan Reichenbach"/>
    <s v="Corporate"/>
    <s v="United States"/>
    <s v="Milford"/>
    <s v="Connecticut"/>
    <n v="6460"/>
    <s v="East"/>
    <s v="OFF-SU-10002537"/>
    <s v="Office Supplies"/>
    <s v="Supplies"/>
    <s v="Acme Box Cutter Scissors"/>
    <n v="30.69"/>
    <n v="3"/>
    <n v="0"/>
    <n v="7.9794000000000018"/>
  </r>
  <r>
    <n v="5735"/>
    <s v="CA-2014-143574"/>
    <x v="3"/>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1-111773"/>
    <x v="2"/>
    <x v="290"/>
    <d v="2011-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1-148614"/>
    <x v="2"/>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1-148614"/>
    <x v="2"/>
    <x v="407"/>
    <d v="2011-01-26T00:00:00"/>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4-156139"/>
    <x v="3"/>
    <x v="413"/>
    <d v="2014-01-07T00:00:00"/>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4-147886"/>
    <x v="3"/>
    <x v="615"/>
    <d v="2014-04-01T00:00:00"/>
    <s v="First Class"/>
    <s v="DH-13075"/>
    <s v="Dave Hallsten"/>
    <s v="Corporate"/>
    <s v="United States"/>
    <s v="Fairfield"/>
    <s v="California"/>
    <n v="94533"/>
    <s v="West"/>
    <s v="OFF-PA-10000232"/>
    <s v="Office Supplies"/>
    <s v="Paper"/>
    <s v="Xerox 1975"/>
    <n v="12.96"/>
    <n v="2"/>
    <n v="0"/>
    <n v="6.3504000000000005"/>
  </r>
  <r>
    <n v="5741"/>
    <s v="US-2014-147886"/>
    <x v="3"/>
    <x v="615"/>
    <d v="2014-04-01T00:00:00"/>
    <s v="First Class"/>
    <s v="DH-13075"/>
    <s v="Dave Hallsten"/>
    <s v="Corporate"/>
    <s v="United States"/>
    <s v="Fairfield"/>
    <s v="California"/>
    <n v="94533"/>
    <s v="West"/>
    <s v="FUR-FU-10001095"/>
    <s v="Furniture"/>
    <s v="Furnishings"/>
    <s v="DAX Black Cherry Wood-Tone Poster Frame"/>
    <n v="26.48"/>
    <n v="1"/>
    <n v="0"/>
    <n v="10.0624"/>
  </r>
  <r>
    <n v="5742"/>
    <s v="US-2014-147886"/>
    <x v="3"/>
    <x v="615"/>
    <d v="2014-04-01T00:00:00"/>
    <s v="First Class"/>
    <s v="DH-13075"/>
    <s v="Dave Hallsten"/>
    <s v="Corporate"/>
    <s v="United States"/>
    <s v="Fairfield"/>
    <s v="California"/>
    <n v="94533"/>
    <s v="West"/>
    <s v="TEC-MA-10004679"/>
    <s v="Technology"/>
    <s v="Machines"/>
    <s v="StarTech.com 10/100 VDSL2 Ethernet Extender Kit"/>
    <n v="532.72"/>
    <n v="2"/>
    <n v="0.2"/>
    <n v="53.271999999999991"/>
  </r>
  <r>
    <n v="5743"/>
    <s v="US-2014-147886"/>
    <x v="3"/>
    <x v="615"/>
    <d v="2014-04-01T00:00:00"/>
    <s v="First Class"/>
    <s v="DH-13075"/>
    <s v="Dave Hallsten"/>
    <s v="Corporate"/>
    <s v="United States"/>
    <s v="Fairfield"/>
    <s v="California"/>
    <n v="94533"/>
    <s v="West"/>
    <s v="OFF-PA-10003651"/>
    <s v="Office Supplies"/>
    <s v="Paper"/>
    <s v="Xerox 1968"/>
    <n v="26.72"/>
    <n v="4"/>
    <n v="0"/>
    <n v="12.8256"/>
  </r>
  <r>
    <n v="5744"/>
    <s v="US-2014-147886"/>
    <x v="3"/>
    <x v="615"/>
    <d v="2014-04-01T00:00:00"/>
    <s v="First Class"/>
    <s v="DH-13075"/>
    <s v="Dave Hallsten"/>
    <s v="Corporate"/>
    <s v="United States"/>
    <s v="Fairfield"/>
    <s v="California"/>
    <n v="94533"/>
    <s v="West"/>
    <s v="OFF-PA-10000743"/>
    <s v="Office Supplies"/>
    <s v="Paper"/>
    <s v="Xerox 1977"/>
    <n v="20.04"/>
    <n v="3"/>
    <n v="0"/>
    <n v="9.6191999999999993"/>
  </r>
  <r>
    <n v="5745"/>
    <s v="US-2014-147886"/>
    <x v="3"/>
    <x v="615"/>
    <d v="2014-04-01T00:00:00"/>
    <s v="First Class"/>
    <s v="DH-13075"/>
    <s v="Dave Hallsten"/>
    <s v="Corporate"/>
    <s v="United States"/>
    <s v="Fairfield"/>
    <s v="California"/>
    <n v="94533"/>
    <s v="West"/>
    <s v="OFF-ST-10002743"/>
    <s v="Office Supplies"/>
    <s v="Storage"/>
    <s v="SAFCO Boltless Steel Shelving"/>
    <n v="795.48"/>
    <n v="7"/>
    <n v="0"/>
    <n v="7.9547999999999632"/>
  </r>
  <r>
    <n v="5746"/>
    <s v="US-2014-147886"/>
    <x v="3"/>
    <x v="615"/>
    <d v="2014-04-01T00:00:00"/>
    <s v="First Class"/>
    <s v="DH-13075"/>
    <s v="Dave Hallsten"/>
    <s v="Corporate"/>
    <s v="United States"/>
    <s v="Fairfield"/>
    <s v="California"/>
    <n v="94533"/>
    <s v="West"/>
    <s v="FUR-FU-10003829"/>
    <s v="Furniture"/>
    <s v="Furnishings"/>
    <s v="Stackable Trays"/>
    <n v="21.560000000000002"/>
    <n v="7"/>
    <n v="0"/>
    <n v="6.8991999999999987"/>
  </r>
  <r>
    <n v="5747"/>
    <s v="CA-2013-113733"/>
    <x v="0"/>
    <x v="16"/>
    <d v="2013-12-13T00:00:00"/>
    <s v="Standard Class"/>
    <s v="LH-16900"/>
    <s v="Lena Hernandez"/>
    <s v="Consumer"/>
    <s v="United States"/>
    <s v="Greenville"/>
    <s v="North Carolina"/>
    <n v="27834"/>
    <s v="South"/>
    <s v="TEC-PH-10002496"/>
    <s v="Technology"/>
    <s v="Phones"/>
    <s v="Cisco SPA301"/>
    <n v="249.58400000000003"/>
    <n v="2"/>
    <n v="0.2"/>
    <n v="31.197999999999986"/>
  </r>
  <r>
    <n v="5748"/>
    <s v="CA-2013-113733"/>
    <x v="0"/>
    <x v="16"/>
    <d v="2013-12-13T00:00:00"/>
    <s v="Standard Class"/>
    <s v="LH-16900"/>
    <s v="Lena Hernandez"/>
    <s v="Consumer"/>
    <s v="United States"/>
    <s v="Greenville"/>
    <s v="North Carolina"/>
    <n v="27834"/>
    <s v="South"/>
    <s v="TEC-AC-10002473"/>
    <s v="Technology"/>
    <s v="Accessories"/>
    <s v="Maxell 4.7GB DVD-R"/>
    <n v="68.111999999999995"/>
    <n v="3"/>
    <n v="0.2"/>
    <n v="17.879399999999997"/>
  </r>
  <r>
    <n v="5749"/>
    <s v="CA-2013-113733"/>
    <x v="0"/>
    <x v="16"/>
    <d v="2013-12-13T00:00:00"/>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4-104913"/>
    <x v="3"/>
    <x v="551"/>
    <d v="2014-11-23T00:00:00"/>
    <s v="Standard Class"/>
    <s v="DK-13090"/>
    <s v="Dave Kipp"/>
    <s v="Consumer"/>
    <s v="United States"/>
    <s v="Long Beach"/>
    <s v="New York"/>
    <n v="11561"/>
    <s v="East"/>
    <s v="TEC-PH-10000923"/>
    <s v="Technology"/>
    <s v="Phones"/>
    <s v="Belkin SportFit Armband For iPhone 5s/5c, Fuchsia"/>
    <n v="74.95"/>
    <n v="5"/>
    <n v="0"/>
    <n v="36.725500000000004"/>
  </r>
  <r>
    <n v="5751"/>
    <s v="CA-2011-145800"/>
    <x v="2"/>
    <x v="992"/>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3-125850"/>
    <x v="0"/>
    <x v="115"/>
    <d v="2013-01-28T00:00:00"/>
    <s v="Standard Class"/>
    <s v="FP-14320"/>
    <s v="Frank Preis"/>
    <s v="Consumer"/>
    <s v="United States"/>
    <s v="San Diego"/>
    <s v="California"/>
    <n v="92037"/>
    <s v="West"/>
    <s v="OFF-LA-10003498"/>
    <s v="Office Supplies"/>
    <s v="Labels"/>
    <s v="Avery 475"/>
    <n v="44.400000000000006"/>
    <n v="3"/>
    <n v="0"/>
    <n v="22.200000000000003"/>
  </r>
  <r>
    <n v="5753"/>
    <s v="CA-2013-125850"/>
    <x v="0"/>
    <x v="115"/>
    <d v="2013-01-28T00:00:00"/>
    <s v="Standard Class"/>
    <s v="FP-14320"/>
    <s v="Frank Preis"/>
    <s v="Consumer"/>
    <s v="United States"/>
    <s v="San Diego"/>
    <s v="California"/>
    <n v="92037"/>
    <s v="West"/>
    <s v="OFF-LA-10004484"/>
    <s v="Office Supplies"/>
    <s v="Labels"/>
    <s v="Avery 476"/>
    <n v="20.65"/>
    <n v="5"/>
    <n v="0"/>
    <n v="9.4989999999999988"/>
  </r>
  <r>
    <n v="5754"/>
    <s v="CA-2013-118514"/>
    <x v="0"/>
    <x v="1066"/>
    <d v="2013-02-10T00:00:00"/>
    <s v="Standard Class"/>
    <s v="LC-17050"/>
    <s v="Liz Carlisle"/>
    <s v="Consumer"/>
    <s v="United States"/>
    <s v="Richmond"/>
    <s v="Kentucky"/>
    <n v="40475"/>
    <s v="South"/>
    <s v="FUR-CH-10000015"/>
    <s v="Furniture"/>
    <s v="Chairs"/>
    <s v="Hon Multipurpose Stacking Arm Chairs"/>
    <n v="866.4"/>
    <n v="4"/>
    <n v="0"/>
    <n v="225.26400000000001"/>
  </r>
  <r>
    <n v="5755"/>
    <s v="CA-2012-150749"/>
    <x v="1"/>
    <x v="368"/>
    <d v="2012-04-03T00:00:00"/>
    <s v="Second Class"/>
    <s v="AS-10240"/>
    <s v="Alan Shonely"/>
    <s v="Consumer"/>
    <s v="United States"/>
    <s v="Springfield"/>
    <s v="Virginia"/>
    <n v="22153"/>
    <s v="South"/>
    <s v="OFF-AR-10003732"/>
    <s v="Office Supplies"/>
    <s v="Art"/>
    <s v="Newell 333"/>
    <n v="5.56"/>
    <n v="2"/>
    <n v="0"/>
    <n v="1.4455999999999998"/>
  </r>
  <r>
    <n v="5756"/>
    <s v="CA-2011-163748"/>
    <x v="2"/>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1-163748"/>
    <x v="2"/>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2-119634"/>
    <x v="1"/>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2-149300"/>
    <x v="1"/>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25"/>
  </r>
  <r>
    <n v="5760"/>
    <s v="US-2013-111528"/>
    <x v="0"/>
    <x v="945"/>
    <d v="2013-12-31T00:00:00"/>
    <s v="Same Day"/>
    <s v="JP-16135"/>
    <s v="Julie Prescott"/>
    <s v="Home Office"/>
    <s v="United States"/>
    <s v="Los Angeles"/>
    <s v="California"/>
    <n v="90032"/>
    <s v="West"/>
    <s v="OFF-ST-10001526"/>
    <s v="Office Supplies"/>
    <s v="Storage"/>
    <s v="Iceberg Mobile Mega Data/Printer Cart "/>
    <n v="481.32"/>
    <n v="4"/>
    <n v="0"/>
    <n v="125.14319999999998"/>
  </r>
  <r>
    <n v="5761"/>
    <s v="US-2013-111528"/>
    <x v="0"/>
    <x v="945"/>
    <d v="2013-12-31T00:00:00"/>
    <s v="Same Day"/>
    <s v="JP-16135"/>
    <s v="Julie Prescott"/>
    <s v="Home Office"/>
    <s v="United States"/>
    <s v="Los Angeles"/>
    <s v="California"/>
    <n v="90032"/>
    <s v="West"/>
    <s v="OFF-BI-10002194"/>
    <s v="Office Supplies"/>
    <s v="Binders"/>
    <s v="Cardinal Hold-It CD Pocket"/>
    <n v="6.3840000000000003"/>
    <n v="1"/>
    <n v="0.2"/>
    <n v="2.1546000000000003"/>
  </r>
  <r>
    <n v="5762"/>
    <s v="CA-2014-158169"/>
    <x v="3"/>
    <x v="801"/>
    <d v="2014-08-16T00:00:00"/>
    <s v="First Class"/>
    <s v="JM-16195"/>
    <s v="Justin MacKendrick"/>
    <s v="Consumer"/>
    <s v="United States"/>
    <s v="Lake Forest"/>
    <s v="California"/>
    <n v="92630"/>
    <s v="West"/>
    <s v="OFF-AP-10000828"/>
    <s v="Office Supplies"/>
    <s v="Appliances"/>
    <s v="Avanti 4.4 Cu. Ft. Refrigerator"/>
    <n v="542.93999999999994"/>
    <n v="3"/>
    <n v="0"/>
    <n v="152.02319999999997"/>
  </r>
  <r>
    <n v="5763"/>
    <s v="CA-2014-158169"/>
    <x v="3"/>
    <x v="801"/>
    <d v="2014-08-16T00:00:00"/>
    <s v="First Class"/>
    <s v="JM-16195"/>
    <s v="Justin MacKendrick"/>
    <s v="Consumer"/>
    <s v="United States"/>
    <s v="Lake Forest"/>
    <s v="California"/>
    <n v="92630"/>
    <s v="West"/>
    <s v="FUR-FU-10001473"/>
    <s v="Furniture"/>
    <s v="Furnishings"/>
    <s v="DAX Wood Document Frame"/>
    <n v="54.92"/>
    <n v="4"/>
    <n v="0"/>
    <n v="19.7712"/>
  </r>
  <r>
    <n v="5764"/>
    <s v="CA-2012-162047"/>
    <x v="1"/>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s v="Washington"/>
    <n v="98103"/>
    <s v="West"/>
    <s v="OFF-ST-10003994"/>
    <s v="Office Supplies"/>
    <s v="Storage"/>
    <s v="Belkin 19&quot; Center-Weighted Shelf, Gray"/>
    <n v="353.88"/>
    <n v="6"/>
    <n v="0"/>
    <n v="17.693999999999988"/>
  </r>
  <r>
    <n v="5766"/>
    <s v="US-2011-126340"/>
    <x v="2"/>
    <x v="1068"/>
    <d v="2011-11-14T00:00:00"/>
    <s v="Standard Class"/>
    <s v="EB-13870"/>
    <s v="Emily Burns"/>
    <s v="Consumer"/>
    <s v="United States"/>
    <s v="Redding"/>
    <s v="California"/>
    <n v="96003"/>
    <s v="West"/>
    <s v="TEC-PH-10004447"/>
    <s v="Technology"/>
    <s v="Phones"/>
    <s v="Toshiba IPT2010-SD IP Telephone"/>
    <n v="333.57600000000002"/>
    <n v="3"/>
    <n v="0.2"/>
    <n v="25.018199999999993"/>
  </r>
  <r>
    <n v="5767"/>
    <s v="CA-2013-149685"/>
    <x v="0"/>
    <x v="750"/>
    <d v="2013-10-16T00:00:00"/>
    <s v="Standard Class"/>
    <s v="PM-19135"/>
    <s v="Peter McVee"/>
    <s v="Home Office"/>
    <s v="United States"/>
    <s v="San Antonio"/>
    <s v="Texas"/>
    <n v="78207"/>
    <s v="Central"/>
    <s v="OFF-LA-10004545"/>
    <s v="Office Supplies"/>
    <s v="Labels"/>
    <s v="Avery 50"/>
    <n v="60.144000000000005"/>
    <n v="6"/>
    <n v="0.2"/>
    <n v="20.298599999999993"/>
  </r>
  <r>
    <n v="5768"/>
    <s v="CA-2014-126396"/>
    <x v="3"/>
    <x v="565"/>
    <d v="2014-09-13T00:00:00"/>
    <s v="Second Class"/>
    <s v="AR-10345"/>
    <s v="Alex Russell"/>
    <s v="Corporate"/>
    <s v="United States"/>
    <s v="Houston"/>
    <s v="Texas"/>
    <n v="77070"/>
    <s v="Central"/>
    <s v="TEC-AC-10003116"/>
    <s v="Technology"/>
    <s v="Accessories"/>
    <s v="Memorex Froggy Flash Drive 8 GB"/>
    <n v="85.2"/>
    <n v="6"/>
    <n v="0.2"/>
    <n v="20.234999999999996"/>
  </r>
  <r>
    <n v="5769"/>
    <s v="CA-2012-154900"/>
    <x v="1"/>
    <x v="1069"/>
    <d v="2012-03-01T00:00:00"/>
    <s v="Standard Class"/>
    <s v="SS-20875"/>
    <s v="Sung Shariari"/>
    <s v="Consumer"/>
    <s v="United States"/>
    <s v="Leominster"/>
    <s v="Massachusetts"/>
    <n v="1453"/>
    <s v="East"/>
    <s v="OFF-LA-10001641"/>
    <s v="Office Supplies"/>
    <s v="Labels"/>
    <s v="Avery 518"/>
    <n v="3.15"/>
    <n v="1"/>
    <n v="0"/>
    <n v="1.512"/>
  </r>
  <r>
    <n v="5770"/>
    <s v="CA-2012-154900"/>
    <x v="1"/>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2-103835"/>
    <x v="1"/>
    <x v="496"/>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2-158939"/>
    <x v="1"/>
    <x v="650"/>
    <d v="2012-12-01T00:00:00"/>
    <s v="Standard Class"/>
    <s v="EA-14035"/>
    <s v="Erin Ashbrook"/>
    <s v="Corporate"/>
    <s v="United States"/>
    <s v="Springfield"/>
    <s v="Missouri"/>
    <n v="65807"/>
    <s v="Central"/>
    <s v="TEC-CO-10002313"/>
    <s v="Technology"/>
    <s v="Copiers"/>
    <s v="Canon PC1080F Personal Copier"/>
    <n v="599.99"/>
    <n v="1"/>
    <n v="0"/>
    <n v="233.99610000000001"/>
  </r>
  <r>
    <n v="5774"/>
    <s v="CA-2013-117408"/>
    <x v="0"/>
    <x v="1070"/>
    <d v="2013-09-07T00:00:00"/>
    <s v="Standard Class"/>
    <s v="TP-21130"/>
    <s v="Theone Pippenger"/>
    <s v="Consumer"/>
    <s v="United States"/>
    <s v="Waco"/>
    <s v="Texas"/>
    <n v="76706"/>
    <s v="Central"/>
    <s v="OFF-ST-10001580"/>
    <s v="Office Supplies"/>
    <s v="Storage"/>
    <s v="Super Decoflex Portable Personal File"/>
    <n v="23.968000000000004"/>
    <n v="2"/>
    <n v="0.2"/>
    <n v="2.3967999999999989"/>
  </r>
  <r>
    <n v="5775"/>
    <s v="CA-2013-142398"/>
    <x v="0"/>
    <x v="408"/>
    <d v="2013-04-17T00:00:00"/>
    <s v="Standard Class"/>
    <s v="BP-11290"/>
    <s v="Beth Paige"/>
    <s v="Consumer"/>
    <s v="United States"/>
    <s v="Los Angeles"/>
    <s v="California"/>
    <n v="90036"/>
    <s v="West"/>
    <s v="FUR-CH-10001545"/>
    <s v="Furniture"/>
    <s v="Chairs"/>
    <s v="Hon Comfortask Task/Swivel Chairs"/>
    <n v="638.28800000000012"/>
    <n v="7"/>
    <n v="0.2"/>
    <n v="-31.914400000000015"/>
  </r>
  <r>
    <n v="5776"/>
    <s v="CA-2013-142398"/>
    <x v="0"/>
    <x v="408"/>
    <d v="2013-04-17T00:00:00"/>
    <s v="Standard Class"/>
    <s v="BP-11290"/>
    <s v="Beth Paige"/>
    <s v="Consumer"/>
    <s v="United States"/>
    <s v="Los Angeles"/>
    <s v="California"/>
    <n v="90036"/>
    <s v="West"/>
    <s v="OFF-BI-10004826"/>
    <s v="Office Supplies"/>
    <s v="Binders"/>
    <s v="JM Magazine Binder"/>
    <n v="13.208000000000002"/>
    <n v="1"/>
    <n v="0.2"/>
    <n v="4.6228000000000007"/>
  </r>
  <r>
    <n v="5777"/>
    <s v="CA-2013-105277"/>
    <x v="0"/>
    <x v="429"/>
    <d v="2013-12-09T00:00:00"/>
    <s v="Standard Class"/>
    <s v="LM-17065"/>
    <s v="Liz MacKendrick"/>
    <s v="Consumer"/>
    <s v="United States"/>
    <s v="Auburn"/>
    <s v="New York"/>
    <n v="13021"/>
    <s v="East"/>
    <s v="OFF-BI-10000301"/>
    <s v="Office Supplies"/>
    <s v="Binders"/>
    <s v="GBC Instant Report Kit"/>
    <n v="15.528"/>
    <n v="3"/>
    <n v="0.2"/>
    <n v="5.8230000000000004"/>
  </r>
  <r>
    <n v="5778"/>
    <s v="CA-2013-112060"/>
    <x v="0"/>
    <x v="429"/>
    <d v="2013-12-10T00:00:00"/>
    <s v="Standard Class"/>
    <s v="KT-16465"/>
    <s v="Kean Takahito"/>
    <s v="Consumer"/>
    <s v="United States"/>
    <s v="San Francisco"/>
    <s v="California"/>
    <n v="94109"/>
    <s v="West"/>
    <s v="OFF-PA-10000994"/>
    <s v="Office Supplies"/>
    <s v="Paper"/>
    <s v="Xerox 1915"/>
    <n v="104.85"/>
    <n v="1"/>
    <n v="0"/>
    <n v="50.327999999999996"/>
  </r>
  <r>
    <n v="5779"/>
    <s v="CA-2011-105270"/>
    <x v="2"/>
    <x v="7"/>
    <d v="2011-11-18T00:00:00"/>
    <s v="Standard Class"/>
    <s v="AP-10915"/>
    <s v="Arthur Prichep"/>
    <s v="Consumer"/>
    <s v="United States"/>
    <s v="Los Angeles"/>
    <s v="California"/>
    <n v="90008"/>
    <s v="West"/>
    <s v="OFF-AR-10003156"/>
    <s v="Office Supplies"/>
    <s v="Art"/>
    <s v="50 Colored Long Pencils"/>
    <n v="30.48"/>
    <n v="3"/>
    <n v="0"/>
    <n v="7.9248000000000012"/>
  </r>
  <r>
    <n v="5780"/>
    <s v="CA-2011-105270"/>
    <x v="2"/>
    <x v="7"/>
    <d v="2011-11-18T00:00:00"/>
    <s v="Standard Class"/>
    <s v="AP-10915"/>
    <s v="Arthur Prichep"/>
    <s v="Consumer"/>
    <s v="United States"/>
    <s v="Los Angeles"/>
    <s v="California"/>
    <n v="90008"/>
    <s v="West"/>
    <s v="FUR-CH-10000988"/>
    <s v="Furniture"/>
    <s v="Chairs"/>
    <s v="Hon Olson Stacker Stools"/>
    <n v="112.64800000000001"/>
    <n v="1"/>
    <n v="0.2"/>
    <n v="11.264799999999997"/>
  </r>
  <r>
    <n v="5781"/>
    <s v="US-2012-159513"/>
    <x v="1"/>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2-155586"/>
    <x v="1"/>
    <x v="295"/>
    <d v="2012-12-16T00:00:00"/>
    <s v="Second Class"/>
    <s v="XP-21865"/>
    <s v="Xylona Preis"/>
    <s v="Consumer"/>
    <s v="United States"/>
    <s v="Chico"/>
    <s v="California"/>
    <n v="95928"/>
    <s v="West"/>
    <s v="OFF-AR-10001547"/>
    <s v="Office Supplies"/>
    <s v="Art"/>
    <s v="Newell 311"/>
    <n v="2.21"/>
    <n v="1"/>
    <n v="0"/>
    <n v="0.59670000000000001"/>
  </r>
  <r>
    <n v="5783"/>
    <s v="CA-2012-155586"/>
    <x v="1"/>
    <x v="295"/>
    <d v="2012-12-16T00:00:00"/>
    <s v="Second Class"/>
    <s v="XP-21865"/>
    <s v="Xylona Preis"/>
    <s v="Consumer"/>
    <s v="United States"/>
    <s v="Chico"/>
    <s v="California"/>
    <n v="95928"/>
    <s v="West"/>
    <s v="OFF-EN-10003072"/>
    <s v="Office Supplies"/>
    <s v="Envelopes"/>
    <s v="Peel &amp; Seel Envelopes"/>
    <n v="15.52"/>
    <n v="4"/>
    <n v="0"/>
    <n v="7.4496000000000002"/>
  </r>
  <r>
    <n v="5784"/>
    <s v="CA-2012-155586"/>
    <x v="1"/>
    <x v="295"/>
    <d v="2012-12-16T00:00:00"/>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4-141117"/>
    <x v="3"/>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4-141117"/>
    <x v="3"/>
    <x v="280"/>
    <d v="2014-10-09T00:00:00"/>
    <s v="Standard Class"/>
    <s v="JK-16090"/>
    <s v="Juliana Krohn"/>
    <s v="Consumer"/>
    <s v="United States"/>
    <s v="Springfield"/>
    <s v="Oregon"/>
    <n v="97477"/>
    <s v="West"/>
    <s v="OFF-SU-10004664"/>
    <s v="Office Supplies"/>
    <s v="Supplies"/>
    <s v="Acme Softgrip Scissors"/>
    <n v="39.072000000000003"/>
    <n v="6"/>
    <n v="0.2"/>
    <n v="4.3955999999999982"/>
  </r>
  <r>
    <n v="5787"/>
    <s v="CA-2014-141117"/>
    <x v="3"/>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4-141117"/>
    <x v="3"/>
    <x v="280"/>
    <d v="2014-10-09T00:00:00"/>
    <s v="Standard Class"/>
    <s v="JK-16090"/>
    <s v="Juliana Krohn"/>
    <s v="Consumer"/>
    <s v="United States"/>
    <s v="Springfield"/>
    <s v="Oregon"/>
    <n v="97477"/>
    <s v="West"/>
    <s v="OFF-AR-10003727"/>
    <s v="Office Supplies"/>
    <s v="Art"/>
    <s v="Berol Giant Pencil Sharpener"/>
    <n v="95.143999999999991"/>
    <n v="7"/>
    <n v="0.2"/>
    <n v="10.703699999999987"/>
  </r>
  <r>
    <n v="5789"/>
    <s v="CA-2014-115070"/>
    <x v="3"/>
    <x v="318"/>
    <d v="2014-04-15T00:00:00"/>
    <s v="Second Class"/>
    <s v="MG-18205"/>
    <s v="Mitch Gastineau"/>
    <s v="Corporate"/>
    <s v="United States"/>
    <s v="Jacksonville"/>
    <s v="Florida"/>
    <n v="32216"/>
    <s v="South"/>
    <s v="FUR-FU-10003829"/>
    <s v="Furniture"/>
    <s v="Furnishings"/>
    <s v="Stackable Trays"/>
    <n v="12.320000000000002"/>
    <n v="5"/>
    <n v="0.2"/>
    <n v="1.8479999999999985"/>
  </r>
  <r>
    <n v="5790"/>
    <s v="CA-2014-115070"/>
    <x v="3"/>
    <x v="318"/>
    <d v="2014-04-15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4-140186"/>
    <x v="3"/>
    <x v="365"/>
    <d v="2014-10-03T00:00:00"/>
    <s v="First Class"/>
    <s v="PG-18820"/>
    <s v="Patrick Gardner"/>
    <s v="Consumer"/>
    <s v="United States"/>
    <s v="Bakersfield"/>
    <s v="California"/>
    <n v="93309"/>
    <s v="West"/>
    <s v="OFF-FA-10002280"/>
    <s v="Office Supplies"/>
    <s v="Fasteners"/>
    <s v="Advantus Plastic Paper Clips"/>
    <n v="35"/>
    <n v="7"/>
    <n v="0"/>
    <n v="16.8"/>
  </r>
  <r>
    <n v="5792"/>
    <s v="CA-2014-140186"/>
    <x v="3"/>
    <x v="365"/>
    <d v="2014-10-03T00:00:00"/>
    <s v="First Class"/>
    <s v="PG-18820"/>
    <s v="Patrick Gardner"/>
    <s v="Consumer"/>
    <s v="United States"/>
    <s v="Bakersfield"/>
    <s v="California"/>
    <n v="93309"/>
    <s v="West"/>
    <s v="FUR-CH-10002961"/>
    <s v="Furniture"/>
    <s v="Chairs"/>
    <s v="Leather Task Chair, Black"/>
    <n v="72.784000000000006"/>
    <n v="1"/>
    <n v="0.2"/>
    <n v="0"/>
  </r>
  <r>
    <n v="5793"/>
    <s v="CA-2014-140186"/>
    <x v="3"/>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4-140186"/>
    <x v="3"/>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4-140186"/>
    <x v="3"/>
    <x v="365"/>
    <d v="2014-10-03T00:00:00"/>
    <s v="First Class"/>
    <s v="PG-18820"/>
    <s v="Patrick Gardner"/>
    <s v="Consumer"/>
    <s v="United States"/>
    <s v="Bakersfield"/>
    <s v="California"/>
    <n v="93309"/>
    <s v="West"/>
    <s v="OFF-BI-10003364"/>
    <s v="Office Supplies"/>
    <s v="Binders"/>
    <s v="Binding Machine Supplies"/>
    <n v="46.672000000000004"/>
    <n v="2"/>
    <n v="0.2"/>
    <n v="16.3352"/>
  </r>
  <r>
    <n v="5796"/>
    <s v="CA-2011-124856"/>
    <x v="2"/>
    <x v="411"/>
    <d v="2011-10-03T00:00:00"/>
    <s v="Second Class"/>
    <s v="LD-17005"/>
    <s v="Lisa DeCherney"/>
    <s v="Consumer"/>
    <s v="United States"/>
    <s v="New York City"/>
    <s v="New York"/>
    <n v="10011"/>
    <s v="East"/>
    <s v="OFF-ST-10002615"/>
    <s v="Office Supplies"/>
    <s v="Storage"/>
    <s v="Dual Level, Single-Width Filing Carts"/>
    <n v="1395.54"/>
    <n v="9"/>
    <n v="0"/>
    <n v="362.84040000000005"/>
  </r>
  <r>
    <n v="5797"/>
    <s v="CA-2011-124856"/>
    <x v="2"/>
    <x v="411"/>
    <d v="2011-10-03T00:00:00"/>
    <s v="Second Class"/>
    <s v="LD-17005"/>
    <s v="Lisa DeCherney"/>
    <s v="Consumer"/>
    <s v="United States"/>
    <s v="New York City"/>
    <s v="New York"/>
    <n v="10011"/>
    <s v="East"/>
    <s v="FUR-FU-10000521"/>
    <s v="Furniture"/>
    <s v="Furnishings"/>
    <s v="Seth Thomas 14&quot; Putty-Colored Wall Clock"/>
    <n v="117.36"/>
    <n v="4"/>
    <n v="0"/>
    <n v="36.381599999999992"/>
  </r>
  <r>
    <n v="5798"/>
    <s v="CA-2011-124856"/>
    <x v="2"/>
    <x v="411"/>
    <d v="2011-10-03T00:00:00"/>
    <s v="Second Class"/>
    <s v="LD-17005"/>
    <s v="Lisa DeCherney"/>
    <s v="Consumer"/>
    <s v="United States"/>
    <s v="New York City"/>
    <s v="New York"/>
    <n v="10011"/>
    <s v="East"/>
    <s v="OFF-LA-10000121"/>
    <s v="Office Supplies"/>
    <s v="Labels"/>
    <s v="Avery 48"/>
    <n v="18.899999999999999"/>
    <n v="3"/>
    <n v="0"/>
    <n v="8.6939999999999991"/>
  </r>
  <r>
    <n v="5799"/>
    <s v="CA-2011-124856"/>
    <x v="2"/>
    <x v="411"/>
    <d v="2011-10-03T00:00:00"/>
    <s v="Second Class"/>
    <s v="LD-17005"/>
    <s v="Lisa DeCherney"/>
    <s v="Consumer"/>
    <s v="United States"/>
    <s v="New York City"/>
    <s v="New York"/>
    <n v="10011"/>
    <s v="East"/>
    <s v="OFF-PA-10001289"/>
    <s v="Office Supplies"/>
    <s v="Paper"/>
    <s v="White Computer Printout Paper by Universal"/>
    <n v="77.52"/>
    <n v="2"/>
    <n v="0"/>
    <n v="37.9848"/>
  </r>
  <r>
    <n v="5800"/>
    <s v="CA-2011-166716"/>
    <x v="2"/>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38"/>
  </r>
  <r>
    <n v="5801"/>
    <s v="CA-2011-123225"/>
    <x v="2"/>
    <x v="384"/>
    <d v="2011-07-14T00:00:00"/>
    <s v="First Class"/>
    <s v="MN-17935"/>
    <s v="Michael Nguyen"/>
    <s v="Consumer"/>
    <s v="United States"/>
    <s v="El Paso"/>
    <s v="Texas"/>
    <n v="79907"/>
    <s v="Central"/>
    <s v="TEC-PH-10000895"/>
    <s v="Technology"/>
    <s v="Phones"/>
    <s v="Polycom VVX 310 VoIP phone"/>
    <n v="575.96800000000007"/>
    <n v="4"/>
    <n v="0.2"/>
    <n v="43.197600000000023"/>
  </r>
  <r>
    <n v="5802"/>
    <s v="CA-2011-123225"/>
    <x v="2"/>
    <x v="384"/>
    <d v="2011-07-14T00:00:00"/>
    <s v="First Class"/>
    <s v="MN-17935"/>
    <s v="Michael Nguyen"/>
    <s v="Consumer"/>
    <s v="United States"/>
    <s v="El Paso"/>
    <s v="Texas"/>
    <n v="79907"/>
    <s v="Central"/>
    <s v="OFF-PA-10000552"/>
    <s v="Office Supplies"/>
    <s v="Paper"/>
    <s v="Xerox 200"/>
    <n v="10.368000000000002"/>
    <n v="2"/>
    <n v="0.2"/>
    <n v="3.6288"/>
  </r>
  <r>
    <n v="5803"/>
    <s v="CA-2012-163440"/>
    <x v="1"/>
    <x v="204"/>
    <d v="2012-03-24T00:00:00"/>
    <s v="First Class"/>
    <s v="RD-19900"/>
    <s v="Ruben Dartt"/>
    <s v="Consumer"/>
    <s v="United States"/>
    <s v="Thousand Oaks"/>
    <s v="California"/>
    <n v="91360"/>
    <s v="West"/>
    <s v="TEC-PH-10000376"/>
    <s v="Technology"/>
    <s v="Phones"/>
    <s v="Square Credit Card Reader"/>
    <n v="15.984000000000002"/>
    <n v="2"/>
    <n v="0.2"/>
    <n v="1.1988000000000003"/>
  </r>
  <r>
    <n v="5804"/>
    <s v="US-2014-106796"/>
    <x v="3"/>
    <x v="605"/>
    <d v="2014-05-20T00:00:00"/>
    <s v="Standard Class"/>
    <s v="JP-16135"/>
    <s v="Julie Prescott"/>
    <s v="Home Office"/>
    <s v="United States"/>
    <s v="Springfield"/>
    <s v="Ohio"/>
    <n v="45503"/>
    <s v="East"/>
    <s v="OFF-AR-10003504"/>
    <s v="Office Supplies"/>
    <s v="Art"/>
    <s v="Newell 347"/>
    <n v="10.272000000000002"/>
    <n v="3"/>
    <n v="0.2"/>
    <n v="1.1555999999999984"/>
  </r>
  <r>
    <n v="5805"/>
    <s v="CA-2014-113873"/>
    <x v="3"/>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4-113873"/>
    <x v="3"/>
    <x v="38"/>
    <d v="2014-11-20T00:00:00"/>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3-149783"/>
    <x v="0"/>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3-149783"/>
    <x v="0"/>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3-149783"/>
    <x v="0"/>
    <x v="913"/>
    <d v="2013-09-08T00:00:00"/>
    <s v="Second Class"/>
    <s v="DL-13315"/>
    <s v="Delfina Latchford"/>
    <s v="Consumer"/>
    <s v="United States"/>
    <s v="Knoxville"/>
    <s v="Tennessee"/>
    <n v="37918"/>
    <s v="South"/>
    <s v="OFF-AR-10002987"/>
    <s v="Office Supplies"/>
    <s v="Art"/>
    <s v="Prismacolor Color Pencil Set"/>
    <n v="31.744"/>
    <n v="2"/>
    <n v="0.2"/>
    <n v="8.3328000000000024"/>
  </r>
  <r>
    <n v="5810"/>
    <s v="CA-2013-125017"/>
    <x v="0"/>
    <x v="1072"/>
    <d v="2013-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2-163279"/>
    <x v="1"/>
    <x v="204"/>
    <d v="2012-03-26T00:00:00"/>
    <s v="Standard Class"/>
    <s v="JD-16150"/>
    <s v="Justin Deggeller"/>
    <s v="Corporate"/>
    <s v="United States"/>
    <s v="San Diego"/>
    <s v="California"/>
    <n v="92037"/>
    <s v="West"/>
    <s v="OFF-PA-10003127"/>
    <s v="Office Supplies"/>
    <s v="Paper"/>
    <s v="Staples"/>
    <n v="105.52"/>
    <n v="4"/>
    <n v="0"/>
    <n v="48.539199999999994"/>
  </r>
  <r>
    <n v="5812"/>
    <s v="US-2012-163279"/>
    <x v="1"/>
    <x v="204"/>
    <d v="2012-03-26T00:00:00"/>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2-163279"/>
    <x v="1"/>
    <x v="204"/>
    <d v="2012-03-26T00:00:00"/>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2-150196"/>
    <x v="1"/>
    <x v="740"/>
    <d v="2012-07-03T00:00:00"/>
    <s v="First Class"/>
    <s v="SR-20740"/>
    <s v="Steven Roelle"/>
    <s v="Home Office"/>
    <s v="United States"/>
    <s v="New York City"/>
    <s v="New York"/>
    <n v="10024"/>
    <s v="East"/>
    <s v="OFF-PA-10003797"/>
    <s v="Office Supplies"/>
    <s v="Paper"/>
    <s v="Xerox 209"/>
    <n v="19.440000000000001"/>
    <n v="3"/>
    <n v="0"/>
    <n v="9.3312000000000008"/>
  </r>
  <r>
    <n v="5815"/>
    <s v="US-2012-106495"/>
    <x v="1"/>
    <x v="925"/>
    <d v="2012-06-17T00:00:00"/>
    <s v="First Class"/>
    <s v="AC-10450"/>
    <s v="Amy Cox"/>
    <s v="Consumer"/>
    <s v="United States"/>
    <s v="Tampa"/>
    <s v="Florida"/>
    <n v="33614"/>
    <s v="South"/>
    <s v="TEC-AC-10002718"/>
    <s v="Technology"/>
    <s v="Accessories"/>
    <s v="Belkin Standard 104 key USB Keyboard"/>
    <n v="11.672000000000001"/>
    <n v="1"/>
    <n v="0.2"/>
    <n v="-0.7295000000000007"/>
  </r>
  <r>
    <n v="5816"/>
    <s v="CA-2011-124730"/>
    <x v="2"/>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1-124730"/>
    <x v="2"/>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1-124730"/>
    <x v="2"/>
    <x v="35"/>
    <d v="2011-11-26T00:00:00"/>
    <s v="Same Day"/>
    <s v="LS-17245"/>
    <s v="Lynn Smith"/>
    <s v="Consumer"/>
    <s v="United States"/>
    <s v="Utica"/>
    <s v="New York"/>
    <n v="13501"/>
    <s v="East"/>
    <s v="OFF-BI-10001031"/>
    <s v="Office Supplies"/>
    <s v="Binders"/>
    <s v="Pressboard Data Binders by Wilson Jones"/>
    <n v="17.088000000000001"/>
    <n v="4"/>
    <n v="0.2"/>
    <n v="5.767199999999999"/>
  </r>
  <r>
    <n v="5819"/>
    <s v="CA-2011-124730"/>
    <x v="2"/>
    <x v="35"/>
    <d v="2011-11-26T00:00:00"/>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1-124730"/>
    <x v="2"/>
    <x v="35"/>
    <d v="2011-11-26T00:00:00"/>
    <s v="Same Day"/>
    <s v="LS-17245"/>
    <s v="Lynn Smith"/>
    <s v="Consumer"/>
    <s v="United States"/>
    <s v="Utica"/>
    <s v="New York"/>
    <n v="13501"/>
    <s v="East"/>
    <s v="OFF-LA-10001613"/>
    <s v="Office Supplies"/>
    <s v="Labels"/>
    <s v="Avery File Folder Labels"/>
    <n v="11.52"/>
    <n v="4"/>
    <n v="0"/>
    <n v="5.6448"/>
  </r>
  <r>
    <n v="5821"/>
    <s v="CA-2014-117632"/>
    <x v="3"/>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46"/>
  </r>
  <r>
    <n v="5822"/>
    <s v="CA-2014-117632"/>
    <x v="3"/>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4-117632"/>
    <x v="3"/>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4-117632"/>
    <x v="3"/>
    <x v="605"/>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1-115056"/>
    <x v="2"/>
    <x v="1073"/>
    <d v="2011-05-02T00:00:00"/>
    <s v="Same Day"/>
    <s v="AR-10510"/>
    <s v="Andrew Roberts"/>
    <s v="Consumer"/>
    <s v="United States"/>
    <s v="Columbus"/>
    <s v="Ohio"/>
    <n v="43229"/>
    <s v="East"/>
    <s v="OFF-AP-10003971"/>
    <s v="Office Supplies"/>
    <s v="Appliances"/>
    <s v="Belkin 6 Outlet Metallic Surge Strip"/>
    <n v="26.136000000000003"/>
    <n v="3"/>
    <n v="0.2"/>
    <n v="1.9602000000000004"/>
  </r>
  <r>
    <n v="5826"/>
    <s v="CA-2014-161067"/>
    <x v="3"/>
    <x v="213"/>
    <d v="2014-09-07T00:00:00"/>
    <s v="Second Class"/>
    <s v="KB-16405"/>
    <s v="Katrina Bavinger"/>
    <s v="Home Office"/>
    <s v="United States"/>
    <s v="New York City"/>
    <s v="New York"/>
    <n v="10035"/>
    <s v="East"/>
    <s v="OFF-PA-10000418"/>
    <s v="Office Supplies"/>
    <s v="Paper"/>
    <s v="Xerox 189"/>
    <n v="419.4"/>
    <n v="4"/>
    <n v="0"/>
    <n v="201.31199999999998"/>
  </r>
  <r>
    <n v="5827"/>
    <s v="CA-2014-161067"/>
    <x v="3"/>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4-161067"/>
    <x v="3"/>
    <x v="213"/>
    <d v="2014-09-07T00:00:00"/>
    <s v="Second Class"/>
    <s v="KB-16405"/>
    <s v="Katrina Bavinger"/>
    <s v="Home Office"/>
    <s v="United States"/>
    <s v="New York City"/>
    <s v="New York"/>
    <n v="10035"/>
    <s v="East"/>
    <s v="FUR-CH-10004860"/>
    <s v="Furniture"/>
    <s v="Chairs"/>
    <s v="Global Low Back Tilter Chair"/>
    <n v="181.76400000000001"/>
    <n v="2"/>
    <n v="0.1"/>
    <n v="-8.0784000000000198"/>
  </r>
  <r>
    <n v="5829"/>
    <s v="CA-2014-161067"/>
    <x v="3"/>
    <x v="213"/>
    <d v="2014-09-07T00:00:00"/>
    <s v="Second Class"/>
    <s v="KB-16405"/>
    <s v="Katrina Bavinger"/>
    <s v="Home Office"/>
    <s v="United States"/>
    <s v="New York City"/>
    <s v="New York"/>
    <n v="10035"/>
    <s v="East"/>
    <s v="OFF-AR-10003251"/>
    <s v="Office Supplies"/>
    <s v="Art"/>
    <s v="Prang Drawing Pencil Set"/>
    <n v="5.56"/>
    <n v="2"/>
    <n v="0"/>
    <n v="2.2239999999999998"/>
  </r>
  <r>
    <n v="5830"/>
    <s v="CA-2013-122063"/>
    <x v="0"/>
    <x v="275"/>
    <d v="2013-12-08T00:00:00"/>
    <s v="Standard Class"/>
    <s v="MM-17920"/>
    <s v="Michael Moore"/>
    <s v="Consumer"/>
    <s v="United States"/>
    <s v="Richmond"/>
    <s v="Indiana"/>
    <n v="47374"/>
    <s v="Central"/>
    <s v="FUR-TA-10004575"/>
    <s v="Furniture"/>
    <s v="Tables"/>
    <s v="Hon 5100 Series Wood Tables"/>
    <n v="581.96"/>
    <n v="2"/>
    <n v="0"/>
    <n v="104.75279999999998"/>
  </r>
  <r>
    <n v="5831"/>
    <s v="CA-2013-122063"/>
    <x v="0"/>
    <x v="275"/>
    <d v="2013-12-08T00:00:00"/>
    <s v="Standard Class"/>
    <s v="MM-17920"/>
    <s v="Michael Moore"/>
    <s v="Consumer"/>
    <s v="United States"/>
    <s v="Richmond"/>
    <s v="Indiana"/>
    <n v="47374"/>
    <s v="Central"/>
    <s v="FUR-CH-10004754"/>
    <s v="Furniture"/>
    <s v="Chairs"/>
    <s v="Global Stack Chair with Arms, Black"/>
    <n v="29.98"/>
    <n v="1"/>
    <n v="0"/>
    <n v="8.0945999999999998"/>
  </r>
  <r>
    <n v="5832"/>
    <s v="CA-2012-111206"/>
    <x v="1"/>
    <x v="1074"/>
    <d v="2012-07-22T00:00:00"/>
    <s v="Standard Class"/>
    <s v="RF-19735"/>
    <s v="Roland Fjeld"/>
    <s v="Consumer"/>
    <s v="United States"/>
    <s v="San Diego"/>
    <s v="California"/>
    <n v="92105"/>
    <s v="West"/>
    <s v="TEC-AC-10003095"/>
    <s v="Technology"/>
    <s v="Accessories"/>
    <s v="Logitech G35 7.1-Channel Surround Sound Headset"/>
    <n v="519.96"/>
    <n v="4"/>
    <n v="0"/>
    <n v="176.78640000000001"/>
  </r>
  <r>
    <n v="5833"/>
    <s v="CA-2013-142895"/>
    <x v="0"/>
    <x v="658"/>
    <d v="2013-07-27T00:00:00"/>
    <s v="Standard Class"/>
    <s v="BP-11290"/>
    <s v="Beth Paige"/>
    <s v="Consumer"/>
    <s v="United States"/>
    <s v="Concord"/>
    <s v="North Carolina"/>
    <n v="28027"/>
    <s v="South"/>
    <s v="OFF-LA-10000262"/>
    <s v="Office Supplies"/>
    <s v="Labels"/>
    <s v="Avery 494"/>
    <n v="6.2640000000000002"/>
    <n v="3"/>
    <n v="0.2"/>
    <n v="2.0358000000000001"/>
  </r>
  <r>
    <n v="5834"/>
    <s v="CA-2013-142895"/>
    <x v="0"/>
    <x v="658"/>
    <d v="2013-07-27T00:00:00"/>
    <s v="Standard Class"/>
    <s v="BP-11290"/>
    <s v="Beth Paige"/>
    <s v="Consumer"/>
    <s v="United States"/>
    <s v="Concord"/>
    <s v="North Carolina"/>
    <n v="28027"/>
    <s v="South"/>
    <s v="FUR-CH-10002961"/>
    <s v="Furniture"/>
    <s v="Chairs"/>
    <s v="Leather Task Chair, Black"/>
    <n v="363.92"/>
    <n v="5"/>
    <n v="0.2"/>
    <n v="0"/>
  </r>
  <r>
    <n v="5835"/>
    <s v="CA-2012-101868"/>
    <x v="1"/>
    <x v="988"/>
    <d v="2012-06-16T00:00:00"/>
    <s v="Standard Class"/>
    <s v="MJ-17740"/>
    <s v="Max Jones"/>
    <s v="Consumer"/>
    <s v="United States"/>
    <s v="Miami"/>
    <s v="Florida"/>
    <n v="33178"/>
    <s v="South"/>
    <s v="OFF-BI-10003876"/>
    <s v="Office Supplies"/>
    <s v="Binders"/>
    <s v="Green Canvas Binder for 8-1/2&quot; x 14&quot; Sheets"/>
    <n v="64.2"/>
    <n v="5"/>
    <n v="0.7"/>
    <n v="-42.799999999999983"/>
  </r>
  <r>
    <n v="5836"/>
    <s v="CA-2012-101868"/>
    <x v="1"/>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2-101868"/>
    <x v="1"/>
    <x v="988"/>
    <d v="2012-06-16T00:00:00"/>
    <s v="Standard Class"/>
    <s v="MJ-17740"/>
    <s v="Max Jones"/>
    <s v="Consumer"/>
    <s v="United States"/>
    <s v="Miami"/>
    <s v="Florida"/>
    <n v="33178"/>
    <s v="South"/>
    <s v="TEC-AC-10004396"/>
    <s v="Technology"/>
    <s v="Accessories"/>
    <s v="Logitech Keyboard K120"/>
    <n v="72.599999999999994"/>
    <n v="5"/>
    <n v="0.2"/>
    <n v="-8.1674999999999933"/>
  </r>
  <r>
    <n v="5838"/>
    <s v="CA-2014-133207"/>
    <x v="3"/>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19"/>
  </r>
  <r>
    <n v="5839"/>
    <s v="CA-2012-132948"/>
    <x v="1"/>
    <x v="1075"/>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2-134992"/>
    <x v="1"/>
    <x v="357"/>
    <d v="2012-09-26T00:00:00"/>
    <s v="Second Class"/>
    <s v="MG-17875"/>
    <s v="Michael Grace"/>
    <s v="Home Office"/>
    <s v="United States"/>
    <s v="Arlington"/>
    <s v="Virginia"/>
    <n v="22204"/>
    <s v="South"/>
    <s v="OFF-PA-10001972"/>
    <s v="Office Supplies"/>
    <s v="Paper"/>
    <s v="Xerox 214"/>
    <n v="32.400000000000006"/>
    <n v="5"/>
    <n v="0"/>
    <n v="15.552000000000001"/>
  </r>
  <r>
    <n v="5841"/>
    <s v="CA-2012-134992"/>
    <x v="1"/>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6"/>
  </r>
  <r>
    <n v="5842"/>
    <s v="CA-2012-126725"/>
    <x v="1"/>
    <x v="972"/>
    <d v="2012-11-21T00:00:00"/>
    <s v="Standard Class"/>
    <s v="BS-11665"/>
    <s v="Brian Stugart"/>
    <s v="Consumer"/>
    <s v="United States"/>
    <s v="San Diego"/>
    <s v="California"/>
    <n v="92105"/>
    <s v="West"/>
    <s v="TEC-PH-10003174"/>
    <s v="Technology"/>
    <s v="Phones"/>
    <s v="RCA ViSYS 25825 Wireless digital phone"/>
    <n v="415.96800000000007"/>
    <n v="4"/>
    <n v="0.2"/>
    <n v="51.995999999999981"/>
  </r>
  <r>
    <n v="5843"/>
    <s v="CA-2012-126725"/>
    <x v="1"/>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2-126725"/>
    <x v="1"/>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2-126725"/>
    <x v="1"/>
    <x v="972"/>
    <d v="2012-11-21T00:00:00"/>
    <s v="Standard Class"/>
    <s v="BS-11665"/>
    <s v="Brian Stugart"/>
    <s v="Consumer"/>
    <s v="United States"/>
    <s v="San Diego"/>
    <s v="California"/>
    <n v="92105"/>
    <s v="West"/>
    <s v="OFF-ST-10000129"/>
    <s v="Office Supplies"/>
    <s v="Storage"/>
    <s v="Fellowes Recycled Storage Drawers"/>
    <n v="777.21"/>
    <n v="7"/>
    <n v="0"/>
    <n v="54.404699999999963"/>
  </r>
  <r>
    <n v="5846"/>
    <s v="CA-2012-126725"/>
    <x v="1"/>
    <x v="972"/>
    <d v="2012-11-21T00:00:00"/>
    <s v="Standard Class"/>
    <s v="BS-11665"/>
    <s v="Brian Stugart"/>
    <s v="Consumer"/>
    <s v="United States"/>
    <s v="San Diego"/>
    <s v="California"/>
    <n v="92105"/>
    <s v="West"/>
    <s v="OFF-PA-10001639"/>
    <s v="Office Supplies"/>
    <s v="Paper"/>
    <s v="Xerox 203"/>
    <n v="32.400000000000006"/>
    <n v="5"/>
    <n v="0"/>
    <n v="15.552000000000001"/>
  </r>
  <r>
    <n v="5847"/>
    <s v="CA-2012-126725"/>
    <x v="1"/>
    <x v="972"/>
    <d v="2012-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2-121783"/>
    <x v="1"/>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2-121783"/>
    <x v="1"/>
    <x v="113"/>
    <d v="2012-11-14T00:00:00"/>
    <s v="Standard Class"/>
    <s v="PO-19180"/>
    <s v="Philisse Overcash"/>
    <s v="Home Office"/>
    <s v="United States"/>
    <s v="Roseville"/>
    <s v="Minnesota"/>
    <n v="55113"/>
    <s v="Central"/>
    <s v="OFF-ST-10000078"/>
    <s v="Office Supplies"/>
    <s v="Storage"/>
    <s v="Tennsco 6- and 18-Compartment Lockers"/>
    <n v="795.51"/>
    <n v="3"/>
    <n v="0"/>
    <n v="143.19179999999994"/>
  </r>
  <r>
    <n v="5851"/>
    <s v="CA-2012-121783"/>
    <x v="1"/>
    <x v="113"/>
    <d v="2012-11-14T00:00:00"/>
    <s v="Standard Class"/>
    <s v="PO-19180"/>
    <s v="Philisse Overcash"/>
    <s v="Home Office"/>
    <s v="United States"/>
    <s v="Roseville"/>
    <s v="Minnesota"/>
    <n v="55113"/>
    <s v="Central"/>
    <s v="TEC-CO-10001571"/>
    <s v="Technology"/>
    <s v="Copiers"/>
    <s v="Sharp 1540cs Digital Laser Copier"/>
    <n v="549.99"/>
    <n v="1"/>
    <n v="0"/>
    <n v="274.995"/>
  </r>
  <r>
    <n v="5852"/>
    <s v="CA-2012-121783"/>
    <x v="1"/>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2-121783"/>
    <x v="1"/>
    <x v="113"/>
    <d v="2012-11-14T00:00:00"/>
    <s v="Standard Class"/>
    <s v="PO-19180"/>
    <s v="Philisse Overcash"/>
    <s v="Home Office"/>
    <s v="United States"/>
    <s v="Roseville"/>
    <s v="Minnesota"/>
    <n v="55113"/>
    <s v="Central"/>
    <s v="FUR-FU-10004351"/>
    <s v="Furniture"/>
    <s v="Furnishings"/>
    <s v="Staples"/>
    <n v="29.22"/>
    <n v="3"/>
    <n v="0"/>
    <n v="12.856800000000002"/>
  </r>
  <r>
    <n v="5854"/>
    <s v="US-2011-138835"/>
    <x v="2"/>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2-112214"/>
    <x v="1"/>
    <x v="1077"/>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2-112214"/>
    <x v="1"/>
    <x v="1077"/>
    <d v="2012-08-11T00:00:00"/>
    <s v="Standard Class"/>
    <s v="AH-10690"/>
    <s v="Anna Häberlin"/>
    <s v="Corporate"/>
    <s v="United States"/>
    <s v="Dallas"/>
    <s v="Texas"/>
    <n v="75220"/>
    <s v="Central"/>
    <s v="OFF-SU-10003567"/>
    <s v="Office Supplies"/>
    <s v="Supplies"/>
    <s v="Stiletto Hand Letter Openers"/>
    <n v="23.04"/>
    <n v="3"/>
    <n v="0.2"/>
    <n v="-4.895999999999999"/>
  </r>
  <r>
    <n v="5857"/>
    <s v="CA-2012-112214"/>
    <x v="1"/>
    <x v="1077"/>
    <d v="2012-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2-112214"/>
    <x v="1"/>
    <x v="1077"/>
    <d v="2012-08-11T00:00:00"/>
    <s v="Standard Class"/>
    <s v="AH-10690"/>
    <s v="Anna Häberlin"/>
    <s v="Corporate"/>
    <s v="United States"/>
    <s v="Dallas"/>
    <s v="Texas"/>
    <n v="75220"/>
    <s v="Central"/>
    <s v="FUR-FU-10002364"/>
    <s v="Furniture"/>
    <s v="Furnishings"/>
    <s v="Eldon Expressions Wood Desk Accessories, Oak"/>
    <n v="14.76"/>
    <n v="5"/>
    <n v="0.6"/>
    <n v="-11.439000000000004"/>
  </r>
  <r>
    <n v="5859"/>
    <s v="US-2014-153255"/>
    <x v="3"/>
    <x v="213"/>
    <d v="2014-09-08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s v="Arkansas"/>
    <n v="72032"/>
    <s v="South"/>
    <s v="FUR-TA-10002530"/>
    <s v="Furniture"/>
    <s v="Tables"/>
    <s v="Iceberg OfficeWorks 42&quot; Round Tables"/>
    <n v="301.95999999999998"/>
    <n v="2"/>
    <n v="0"/>
    <n v="45.293999999999983"/>
  </r>
  <r>
    <n v="5861"/>
    <s v="CA-2012-157434"/>
    <x v="1"/>
    <x v="1078"/>
    <d v="2012-05-04T00:00:00"/>
    <s v="Second Class"/>
    <s v="JK-15640"/>
    <s v="Jim Kriz"/>
    <s v="Home Office"/>
    <s v="United States"/>
    <s v="Philadelphia"/>
    <s v="Pennsylvania"/>
    <n v="19120"/>
    <s v="East"/>
    <s v="OFF-PA-10001526"/>
    <s v="Office Supplies"/>
    <s v="Paper"/>
    <s v="Xerox 1949"/>
    <n v="7.9680000000000009"/>
    <n v="2"/>
    <n v="0.2"/>
    <n v="2.8884000000000007"/>
  </r>
  <r>
    <n v="5862"/>
    <s v="CA-2013-101525"/>
    <x v="0"/>
    <x v="766"/>
    <d v="2013-05-05T00:00:00"/>
    <s v="Second Class"/>
    <s v="CM-12235"/>
    <s v="Chris McAfee"/>
    <s v="Consumer"/>
    <s v="United States"/>
    <s v="Little Rock"/>
    <s v="Arkansas"/>
    <n v="72209"/>
    <s v="South"/>
    <s v="OFF-PA-10001497"/>
    <s v="Office Supplies"/>
    <s v="Paper"/>
    <s v="Xerox 1914"/>
    <n v="109.92"/>
    <n v="2"/>
    <n v="0"/>
    <n v="53.860799999999998"/>
  </r>
  <r>
    <n v="5863"/>
    <s v="CA-2013-101525"/>
    <x v="0"/>
    <x v="766"/>
    <d v="2013-05-05T00:00:00"/>
    <s v="Second Class"/>
    <s v="CM-12235"/>
    <s v="Chris McAfee"/>
    <s v="Consumer"/>
    <s v="United States"/>
    <s v="Little Rock"/>
    <s v="Arkansas"/>
    <n v="72209"/>
    <s v="South"/>
    <s v="OFF-PA-10003936"/>
    <s v="Office Supplies"/>
    <s v="Paper"/>
    <s v="Xerox 1994"/>
    <n v="19.440000000000001"/>
    <n v="3"/>
    <n v="0"/>
    <n v="9.3312000000000008"/>
  </r>
  <r>
    <n v="5864"/>
    <s v="CA-2013-101525"/>
    <x v="0"/>
    <x v="766"/>
    <d v="2013-05-05T00:00:00"/>
    <s v="Second Class"/>
    <s v="CM-12235"/>
    <s v="Chris McAfee"/>
    <s v="Consumer"/>
    <s v="United States"/>
    <s v="Little Rock"/>
    <s v="Arkansas"/>
    <n v="72209"/>
    <s v="South"/>
    <s v="OFF-AR-10000716"/>
    <s v="Office Supplies"/>
    <s v="Art"/>
    <s v="DIXON Ticonderoga Erasable Checking Pencils"/>
    <n v="11.16"/>
    <n v="2"/>
    <n v="0"/>
    <n v="4.3524000000000003"/>
  </r>
  <r>
    <n v="5865"/>
    <s v="US-2011-117968"/>
    <x v="2"/>
    <x v="79"/>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1-117968"/>
    <x v="2"/>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1-117968"/>
    <x v="2"/>
    <x v="79"/>
    <d v="2011-08-07T00:00:00"/>
    <s v="Second Class"/>
    <s v="RS-19420"/>
    <s v="Ricardo Sperren"/>
    <s v="Corporate"/>
    <s v="United States"/>
    <s v="Meriden"/>
    <s v="Connecticut"/>
    <n v="6450"/>
    <s v="East"/>
    <s v="FUR-CH-10002335"/>
    <s v="Furniture"/>
    <s v="Chairs"/>
    <s v="Hon GuestStacker Chair"/>
    <n v="1133.3499999999999"/>
    <n v="5"/>
    <n v="0"/>
    <n v="294.67100000000005"/>
  </r>
  <r>
    <n v="5868"/>
    <s v="CA-2013-158211"/>
    <x v="0"/>
    <x v="810"/>
    <d v="2013-01-08T00:00:00"/>
    <s v="Standard Class"/>
    <s v="BP-11185"/>
    <s v="Ben Peterman"/>
    <s v="Corporate"/>
    <s v="United States"/>
    <s v="Philadelphia"/>
    <s v="Pennsylvania"/>
    <n v="19143"/>
    <s v="East"/>
    <s v="OFF-AR-10004078"/>
    <s v="Office Supplies"/>
    <s v="Art"/>
    <s v="Newell 312"/>
    <n v="4.6719999999999997"/>
    <n v="1"/>
    <n v="0.2"/>
    <n v="0.58399999999999985"/>
  </r>
  <r>
    <n v="5869"/>
    <s v="CA-2013-158211"/>
    <x v="0"/>
    <x v="810"/>
    <d v="2013-01-08T00:00:00"/>
    <s v="Standard Class"/>
    <s v="BP-11185"/>
    <s v="Ben Peterman"/>
    <s v="Corporate"/>
    <s v="United States"/>
    <s v="Philadelphia"/>
    <s v="Pennsylvania"/>
    <n v="19143"/>
    <s v="East"/>
    <s v="OFF-BI-10002026"/>
    <s v="Office Supplies"/>
    <s v="Binders"/>
    <s v="Avery Arch Ring Binders"/>
    <n v="104.58000000000001"/>
    <n v="6"/>
    <n v="0.7"/>
    <n v="-80.178000000000026"/>
  </r>
  <r>
    <n v="5870"/>
    <s v="CA-2013-152247"/>
    <x v="0"/>
    <x v="77"/>
    <d v="2013-11-13T00:00:00"/>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3-128223"/>
    <x v="0"/>
    <x v="403"/>
    <d v="2013-06-15T00:00:00"/>
    <s v="Same Day"/>
    <s v="EB-13705"/>
    <s v="Ed Braxton"/>
    <s v="Corporate"/>
    <s v="United States"/>
    <s v="Anaheim"/>
    <s v="California"/>
    <n v="92804"/>
    <s v="West"/>
    <s v="FUR-TA-10001771"/>
    <s v="Furniture"/>
    <s v="Tables"/>
    <s v="Bush Cubix Conference Tables, Fully Assembled"/>
    <n v="1293.4879999999998"/>
    <n v="7"/>
    <n v="0.2"/>
    <n v="80.843000000000075"/>
  </r>
  <r>
    <n v="5872"/>
    <s v="CA-2013-154235"/>
    <x v="0"/>
    <x v="446"/>
    <d v="2013-09-29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4-129910"/>
    <x v="3"/>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4-133095"/>
    <x v="3"/>
    <x v="400"/>
    <d v="2014-06-05T00:00:00"/>
    <s v="Same Day"/>
    <s v="EH-14005"/>
    <s v="Erica Hernandez"/>
    <s v="Home Office"/>
    <s v="United States"/>
    <s v="Jonesboro"/>
    <s v="Arkansas"/>
    <n v="72401"/>
    <s v="South"/>
    <s v="OFF-BI-10002353"/>
    <s v="Office Supplies"/>
    <s v="Binders"/>
    <s v="GBC VeloBind Cover Sets"/>
    <n v="108.08"/>
    <n v="7"/>
    <n v="0"/>
    <n v="54.04"/>
  </r>
  <r>
    <n v="5875"/>
    <s v="CA-2014-133095"/>
    <x v="3"/>
    <x v="400"/>
    <d v="2014-06-05T00:00:00"/>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2-130554"/>
    <x v="1"/>
    <x v="1003"/>
    <d v="2012-04-09T00:00:00"/>
    <s v="First Class"/>
    <s v="FM-14290"/>
    <s v="Frank Merwin"/>
    <s v="Home Office"/>
    <s v="United States"/>
    <s v="Philadelphia"/>
    <s v="Pennsylvania"/>
    <n v="19140"/>
    <s v="East"/>
    <s v="OFF-AR-10001954"/>
    <s v="Office Supplies"/>
    <s v="Art"/>
    <s v="Newell 331"/>
    <n v="11.736000000000001"/>
    <n v="3"/>
    <n v="0.2"/>
    <n v="1.0268999999999999"/>
  </r>
  <r>
    <n v="5877"/>
    <s v="CA-2011-152443"/>
    <x v="2"/>
    <x v="371"/>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1-152443"/>
    <x v="2"/>
    <x v="371"/>
    <d v="2011-05-26T00:00:00"/>
    <s v="Standard Class"/>
    <s v="FG-14260"/>
    <s v="Frank Gastineau"/>
    <s v="Home Office"/>
    <s v="United States"/>
    <s v="Lawrence"/>
    <s v="Massachusetts"/>
    <n v="1841"/>
    <s v="East"/>
    <s v="OFF-PA-10003022"/>
    <s v="Office Supplies"/>
    <s v="Paper"/>
    <s v="Xerox 1992"/>
    <n v="17.940000000000001"/>
    <n v="3"/>
    <n v="0"/>
    <n v="8.7906000000000013"/>
  </r>
  <r>
    <n v="5879"/>
    <s v="CA-2011-152443"/>
    <x v="2"/>
    <x v="371"/>
    <d v="2011-05-26T00:00:00"/>
    <s v="Standard Class"/>
    <s v="FG-14260"/>
    <s v="Frank Gastineau"/>
    <s v="Home Office"/>
    <s v="United States"/>
    <s v="Lawrence"/>
    <s v="Massachusetts"/>
    <n v="1841"/>
    <s v="East"/>
    <s v="OFF-AP-10001293"/>
    <s v="Office Supplies"/>
    <s v="Appliances"/>
    <s v="Belkin 8 Outlet Surge Protector"/>
    <n v="245.88"/>
    <n v="6"/>
    <n v="0"/>
    <n v="68.846399999999988"/>
  </r>
  <r>
    <n v="5880"/>
    <s v="CA-2013-133319"/>
    <x v="0"/>
    <x v="64"/>
    <d v="2013-09-12T00:00:00"/>
    <s v="Standard Class"/>
    <s v="MV-17485"/>
    <s v="Mark Van Huff"/>
    <s v="Consumer"/>
    <s v="United States"/>
    <s v="New York City"/>
    <s v="New York"/>
    <n v="10011"/>
    <s v="East"/>
    <s v="OFF-PA-10001815"/>
    <s v="Office Supplies"/>
    <s v="Paper"/>
    <s v="Xerox 1885"/>
    <n v="192.16"/>
    <n v="4"/>
    <n v="0"/>
    <n v="92.236799999999988"/>
  </r>
  <r>
    <n v="5881"/>
    <s v="CA-2013-133935"/>
    <x v="0"/>
    <x v="31"/>
    <d v="2013-09-23T00:00:00"/>
    <s v="Standard Class"/>
    <s v="JW-15220"/>
    <s v="Jane Waco"/>
    <s v="Corporate"/>
    <s v="United States"/>
    <s v="San Diego"/>
    <s v="California"/>
    <n v="92105"/>
    <s v="West"/>
    <s v="FUR-CH-10001215"/>
    <s v="Furniture"/>
    <s v="Chairs"/>
    <s v="Global Troy Executive Leather Low-Back Tilter"/>
    <n v="801.5680000000001"/>
    <n v="2"/>
    <n v="0.2"/>
    <n v="50.097999999999985"/>
  </r>
  <r>
    <n v="5882"/>
    <s v="CA-2013-133935"/>
    <x v="0"/>
    <x v="31"/>
    <d v="2013-09-23T00:00:00"/>
    <s v="Standard Class"/>
    <s v="JW-15220"/>
    <s v="Jane Waco"/>
    <s v="Corporate"/>
    <s v="United States"/>
    <s v="San Diego"/>
    <s v="California"/>
    <n v="92105"/>
    <s v="West"/>
    <s v="OFF-PA-10000100"/>
    <s v="Office Supplies"/>
    <s v="Paper"/>
    <s v="Xerox 1945"/>
    <n v="368.91"/>
    <n v="9"/>
    <n v="0"/>
    <n v="180.76590000000002"/>
  </r>
  <r>
    <n v="5883"/>
    <s v="CA-2013-133935"/>
    <x v="0"/>
    <x v="31"/>
    <d v="2013-09-23T00:00:00"/>
    <s v="Standard Class"/>
    <s v="JW-15220"/>
    <s v="Jane Waco"/>
    <s v="Corporate"/>
    <s v="United States"/>
    <s v="San Diego"/>
    <s v="California"/>
    <n v="92105"/>
    <s v="West"/>
    <s v="FUR-CH-10002880"/>
    <s v="Furniture"/>
    <s v="Chairs"/>
    <s v="Global High-Back Leather Tilter, Burgundy"/>
    <n v="885.52800000000002"/>
    <n v="9"/>
    <n v="0.2"/>
    <n v="-99.621900000000068"/>
  </r>
  <r>
    <n v="5884"/>
    <s v="CA-2013-136301"/>
    <x v="0"/>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3-136301"/>
    <x v="0"/>
    <x v="69"/>
    <d v="2013-03-16T00:00:00"/>
    <s v="Second Class"/>
    <s v="EH-13765"/>
    <s v="Edward Hooks"/>
    <s v="Corporate"/>
    <s v="United States"/>
    <s v="San Francisco"/>
    <s v="California"/>
    <n v="94109"/>
    <s v="West"/>
    <s v="OFF-SU-10000151"/>
    <s v="Office Supplies"/>
    <s v="Supplies"/>
    <s v="High Speed Automatic Electric Letter Opener"/>
    <n v="4912.59"/>
    <n v="3"/>
    <n v="0"/>
    <n v="196.50359999999978"/>
  </r>
  <r>
    <n v="5886"/>
    <s v="US-2011-109456"/>
    <x v="2"/>
    <x v="1079"/>
    <d v="2011-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1-109456"/>
    <x v="2"/>
    <x v="1079"/>
    <d v="2011-10-17T00:00:00"/>
    <s v="Same Day"/>
    <s v="LS-17245"/>
    <s v="Lynn Smith"/>
    <s v="Consumer"/>
    <s v="United States"/>
    <s v="San Francisco"/>
    <s v="California"/>
    <n v="94110"/>
    <s v="West"/>
    <s v="TEC-AC-10003610"/>
    <s v="Technology"/>
    <s v="Accessories"/>
    <s v="Logitech Illuminated - Keyboard"/>
    <n v="179.97"/>
    <n v="3"/>
    <n v="0"/>
    <n v="86.385600000000011"/>
  </r>
  <r>
    <n v="5888"/>
    <s v="CA-2014-151596"/>
    <x v="3"/>
    <x v="1048"/>
    <d v="2014-10-12T00:00:00"/>
    <s v="First Class"/>
    <s v="BP-11050"/>
    <s v="Barry Pond"/>
    <s v="Corporate"/>
    <s v="United States"/>
    <s v="Cranston"/>
    <s v="Rhode Island"/>
    <n v="2920"/>
    <s v="East"/>
    <s v="OFF-ST-10001837"/>
    <s v="Office Supplies"/>
    <s v="Storage"/>
    <s v="SAFCO Mobile Desk Side File, Wire Frame"/>
    <n v="42.76"/>
    <n v="1"/>
    <n v="0"/>
    <n v="11.117599999999999"/>
  </r>
  <r>
    <n v="5889"/>
    <s v="CA-2012-147879"/>
    <x v="1"/>
    <x v="820"/>
    <d v="2012-05-12T00:00:00"/>
    <s v="Standard Class"/>
    <s v="CC-12220"/>
    <s v="Chris Cortes"/>
    <s v="Consumer"/>
    <s v="United States"/>
    <s v="Owensboro"/>
    <s v="Kentucky"/>
    <n v="42301"/>
    <s v="South"/>
    <s v="OFF-PA-10001952"/>
    <s v="Office Supplies"/>
    <s v="Paper"/>
    <s v="Xerox 1902"/>
    <n v="45.68"/>
    <n v="2"/>
    <n v="0"/>
    <n v="21.012799999999999"/>
  </r>
  <r>
    <n v="5890"/>
    <s v="CA-2013-166625"/>
    <x v="0"/>
    <x v="167"/>
    <d v="2013-04-18T00:00:00"/>
    <s v="First Class"/>
    <s v="JM-15580"/>
    <s v="Jill Matthias"/>
    <s v="Consumer"/>
    <s v="United States"/>
    <s v="Baltimore"/>
    <s v="Maryland"/>
    <n v="21215"/>
    <s v="East"/>
    <s v="OFF-BI-10002414"/>
    <s v="Office Supplies"/>
    <s v="Binders"/>
    <s v="GBC ProClick Spines for 32-Hole Punch"/>
    <n v="25.06"/>
    <n v="2"/>
    <n v="0"/>
    <n v="11.778199999999998"/>
  </r>
  <r>
    <n v="5891"/>
    <s v="CA-2013-146157"/>
    <x v="0"/>
    <x v="831"/>
    <d v="2013-11-27T00:00:00"/>
    <s v="Standard Class"/>
    <s v="RD-19720"/>
    <s v="Roger Demir"/>
    <s v="Consumer"/>
    <s v="United States"/>
    <s v="Chicago"/>
    <s v="Illinois"/>
    <n v="60610"/>
    <s v="Central"/>
    <s v="OFF-PA-10001790"/>
    <s v="Office Supplies"/>
    <s v="Paper"/>
    <s v="Xerox 1910"/>
    <n v="38.432000000000002"/>
    <n v="1"/>
    <n v="0.2"/>
    <n v="13.451199999999996"/>
  </r>
  <r>
    <n v="5892"/>
    <s v="CA-2013-146157"/>
    <x v="0"/>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3-146157"/>
    <x v="0"/>
    <x v="831"/>
    <d v="2013-11-27T00:00:00"/>
    <s v="Standard Class"/>
    <s v="RD-19720"/>
    <s v="Roger Demir"/>
    <s v="Consumer"/>
    <s v="United States"/>
    <s v="Chicago"/>
    <s v="Illinois"/>
    <n v="60610"/>
    <s v="Central"/>
    <s v="TEC-AC-10003657"/>
    <s v="Technology"/>
    <s v="Accessories"/>
    <s v="Lenovo 17-Key USB Numeric Keypad"/>
    <n v="81.576000000000008"/>
    <n v="3"/>
    <n v="0.2"/>
    <n v="2.0393999999999934"/>
  </r>
  <r>
    <n v="5894"/>
    <s v="CA-2014-159954"/>
    <x v="3"/>
    <x v="18"/>
    <d v="2014-09-15T00:00:00"/>
    <s v="Standard Class"/>
    <s v="SS-20410"/>
    <s v="Shahid Shariari"/>
    <s v="Consumer"/>
    <s v="United States"/>
    <s v="Atlanta"/>
    <s v="Georgia"/>
    <n v="30318"/>
    <s v="South"/>
    <s v="OFF-BI-10004876"/>
    <s v="Office Supplies"/>
    <s v="Binders"/>
    <s v="Wilson Jones Suede Grain Vinyl Binders"/>
    <n v="2.78"/>
    <n v="1"/>
    <n v="0"/>
    <n v="1.3621999999999999"/>
  </r>
  <r>
    <n v="5895"/>
    <s v="CA-2014-100825"/>
    <x v="3"/>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1-168305"/>
    <x v="2"/>
    <x v="301"/>
    <d v="2011-11-08T00:00:00"/>
    <s v="Standard Class"/>
    <s v="PL-18925"/>
    <s v="Paul Lucas"/>
    <s v="Home Office"/>
    <s v="United States"/>
    <s v="Los Angeles"/>
    <s v="California"/>
    <n v="90049"/>
    <s v="West"/>
    <s v="OFF-LA-10003498"/>
    <s v="Office Supplies"/>
    <s v="Labels"/>
    <s v="Avery 475"/>
    <n v="44.400000000000006"/>
    <n v="3"/>
    <n v="0"/>
    <n v="22.200000000000003"/>
  </r>
  <r>
    <n v="5897"/>
    <s v="CA-2011-168305"/>
    <x v="2"/>
    <x v="301"/>
    <d v="2011-11-08T00:00:00"/>
    <s v="Standard Class"/>
    <s v="PL-18925"/>
    <s v="Paul Lucas"/>
    <s v="Home Office"/>
    <s v="United States"/>
    <s v="Los Angeles"/>
    <s v="California"/>
    <n v="90049"/>
    <s v="West"/>
    <s v="OFF-PA-10004947"/>
    <s v="Office Supplies"/>
    <s v="Paper"/>
    <s v="Staples"/>
    <n v="21.400000000000002"/>
    <n v="5"/>
    <n v="0"/>
    <n v="9.629999999999999"/>
  </r>
  <r>
    <n v="5898"/>
    <s v="CA-2013-167682"/>
    <x v="0"/>
    <x v="1015"/>
    <d v="2013-04-10T00:00:00"/>
    <s v="Standard Class"/>
    <s v="ZD-21925"/>
    <s v="Zuschuss Donatelli"/>
    <s v="Consumer"/>
    <s v="United States"/>
    <s v="Richmond"/>
    <s v="Indiana"/>
    <n v="47374"/>
    <s v="Central"/>
    <s v="FUR-FU-10003799"/>
    <s v="Furniture"/>
    <s v="Furnishings"/>
    <s v="Seth Thomas 13 1/2&quot; Wall Clock"/>
    <n v="71.12"/>
    <n v="4"/>
    <n v="0"/>
    <n v="22.047199999999997"/>
  </r>
  <r>
    <n v="5899"/>
    <s v="CA-2013-167682"/>
    <x v="0"/>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4-108000"/>
    <x v="3"/>
    <x v="602"/>
    <d v="2014-01-17T00:00:00"/>
    <s v="Standard Class"/>
    <s v="LS-16945"/>
    <s v="Linda Southworth"/>
    <s v="Corporate"/>
    <s v="United States"/>
    <s v="San Francisco"/>
    <s v="California"/>
    <n v="94110"/>
    <s v="West"/>
    <s v="OFF-EN-10002621"/>
    <s v="Office Supplies"/>
    <s v="Envelopes"/>
    <s v="Staples"/>
    <n v="9.7799999999999994"/>
    <n v="1"/>
    <n v="0"/>
    <n v="4.8899999999999997"/>
  </r>
  <r>
    <n v="5901"/>
    <s v="CA-2012-146465"/>
    <x v="1"/>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3-159639"/>
    <x v="0"/>
    <x v="581"/>
    <d v="2013-12-03T00:00:00"/>
    <s v="Standard Class"/>
    <s v="PC-18745"/>
    <s v="Pamela Coakley"/>
    <s v="Corporate"/>
    <s v="United States"/>
    <s v="Westfield"/>
    <s v="New Jersey"/>
    <n v="7090"/>
    <s v="East"/>
    <s v="FUR-FU-10001889"/>
    <s v="Furniture"/>
    <s v="Furnishings"/>
    <s v="Ultra Door Pull Handle"/>
    <n v="31.56"/>
    <n v="3"/>
    <n v="0"/>
    <n v="10.4148"/>
  </r>
  <r>
    <n v="5903"/>
    <s v="US-2014-153948"/>
    <x v="3"/>
    <x v="44"/>
    <d v="2014-11-07T00:00:00"/>
    <s v="Same Day"/>
    <s v="FM-14290"/>
    <s v="Frank Merwin"/>
    <s v="Home Office"/>
    <s v="United States"/>
    <s v="San Francisco"/>
    <s v="California"/>
    <n v="94122"/>
    <s v="West"/>
    <s v="OFF-PA-10000157"/>
    <s v="Office Supplies"/>
    <s v="Paper"/>
    <s v="Xerox 191"/>
    <n v="59.94"/>
    <n v="3"/>
    <n v="0"/>
    <n v="28.171799999999998"/>
  </r>
  <r>
    <n v="5904"/>
    <s v="US-2014-153948"/>
    <x v="3"/>
    <x v="44"/>
    <d v="2014-11-07T00:00:00"/>
    <s v="Same Day"/>
    <s v="FM-14290"/>
    <s v="Frank Merwin"/>
    <s v="Home Office"/>
    <s v="United States"/>
    <s v="San Francisco"/>
    <s v="California"/>
    <n v="94122"/>
    <s v="West"/>
    <s v="OFF-PA-10002764"/>
    <s v="Office Supplies"/>
    <s v="Paper"/>
    <s v="Staples"/>
    <n v="45.36"/>
    <n v="4"/>
    <n v="0"/>
    <n v="22.226399999999998"/>
  </r>
  <r>
    <n v="5905"/>
    <s v="US-2014-153948"/>
    <x v="3"/>
    <x v="44"/>
    <d v="2014-11-07T00:00:00"/>
    <s v="Same Day"/>
    <s v="FM-14290"/>
    <s v="Frank Merwin"/>
    <s v="Home Office"/>
    <s v="United States"/>
    <s v="San Francisco"/>
    <s v="California"/>
    <n v="94122"/>
    <s v="West"/>
    <s v="OFF-PA-10000143"/>
    <s v="Office Supplies"/>
    <s v="Paper"/>
    <s v="Astroparche Fine Business Paper"/>
    <n v="26.400000000000002"/>
    <n v="5"/>
    <n v="0"/>
    <n v="12.672000000000001"/>
  </r>
  <r>
    <n v="5906"/>
    <s v="US-2014-153948"/>
    <x v="3"/>
    <x v="44"/>
    <d v="2014-11-07T00:00:00"/>
    <s v="Same Day"/>
    <s v="FM-14290"/>
    <s v="Frank Merwin"/>
    <s v="Home Office"/>
    <s v="United States"/>
    <s v="San Francisco"/>
    <s v="California"/>
    <n v="94122"/>
    <s v="West"/>
    <s v="OFF-LA-10000414"/>
    <s v="Office Supplies"/>
    <s v="Labels"/>
    <s v="Avery 503"/>
    <n v="41.4"/>
    <n v="4"/>
    <n v="0"/>
    <n v="19.872"/>
  </r>
  <r>
    <n v="5907"/>
    <s v="US-2014-153948"/>
    <x v="3"/>
    <x v="44"/>
    <d v="2014-11-07T00:00:00"/>
    <s v="Same Day"/>
    <s v="FM-14290"/>
    <s v="Frank Merwin"/>
    <s v="Home Office"/>
    <s v="United States"/>
    <s v="San Francisco"/>
    <s v="California"/>
    <n v="94122"/>
    <s v="West"/>
    <s v="TEC-AC-10003441"/>
    <s v="Technology"/>
    <s v="Accessories"/>
    <s v="Kingston Digital DataTraveler 32GB USB 2.0"/>
    <n v="16.95"/>
    <n v="1"/>
    <n v="0"/>
    <n v="1.0169999999999995"/>
  </r>
  <r>
    <n v="5908"/>
    <s v="US-2013-113985"/>
    <x v="0"/>
    <x v="499"/>
    <d v="2013-12-08T00:00:00"/>
    <s v="Standard Class"/>
    <s v="KD-16495"/>
    <s v="Keith Dawkins"/>
    <s v="Corporate"/>
    <s v="United States"/>
    <s v="San Jose"/>
    <s v="California"/>
    <n v="95123"/>
    <s v="West"/>
    <s v="OFF-BI-10002353"/>
    <s v="Office Supplies"/>
    <s v="Binders"/>
    <s v="GBC VeloBind Cover Sets"/>
    <n v="24.704000000000001"/>
    <n v="2"/>
    <n v="0.2"/>
    <n v="9.2639999999999993"/>
  </r>
  <r>
    <n v="5909"/>
    <s v="US-2013-113985"/>
    <x v="0"/>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3-113985"/>
    <x v="0"/>
    <x v="499"/>
    <d v="2013-12-08T00:00:00"/>
    <s v="Standard Class"/>
    <s v="KD-16495"/>
    <s v="Keith Dawkins"/>
    <s v="Corporate"/>
    <s v="United States"/>
    <s v="San Jose"/>
    <s v="California"/>
    <n v="95123"/>
    <s v="West"/>
    <s v="OFF-BI-10000632"/>
    <s v="Office Supplies"/>
    <s v="Binders"/>
    <s v="Satellite Sectional Post Binders"/>
    <n v="104.184"/>
    <n v="3"/>
    <n v="0.2"/>
    <n v="33.8598"/>
  </r>
  <r>
    <n v="5912"/>
    <s v="CA-2013-155383"/>
    <x v="0"/>
    <x v="907"/>
    <d v="2013-12-23T00:00:00"/>
    <s v="Standard Class"/>
    <s v="SC-20680"/>
    <s v="Steve Carroll"/>
    <s v="Home Office"/>
    <s v="United States"/>
    <s v="Seattle"/>
    <s v="Washington"/>
    <n v="98115"/>
    <s v="West"/>
    <s v="OFF-ST-10001328"/>
    <s v="Office Supplies"/>
    <s v="Storage"/>
    <s v="Personal Filing Tote with Lid, Black/Gray"/>
    <n v="46.53"/>
    <n v="3"/>
    <n v="0"/>
    <n v="13.028400000000001"/>
  </r>
  <r>
    <n v="5913"/>
    <s v="CA-2011-120432"/>
    <x v="2"/>
    <x v="829"/>
    <d v="2011-08-26T00:00:00"/>
    <s v="Second Class"/>
    <s v="DW-13585"/>
    <s v="Dorothy Wardle"/>
    <s v="Corporate"/>
    <s v="United States"/>
    <s v="Owensboro"/>
    <s v="Kentucky"/>
    <n v="42301"/>
    <s v="South"/>
    <s v="OFF-SU-10004661"/>
    <s v="Office Supplies"/>
    <s v="Supplies"/>
    <s v="Acme Titanium Bonded Scissors"/>
    <n v="25.5"/>
    <n v="3"/>
    <n v="0"/>
    <n v="6.63"/>
  </r>
  <r>
    <n v="5914"/>
    <s v="US-2012-126977"/>
    <x v="1"/>
    <x v="14"/>
    <d v="2012-09-23T00:00:00"/>
    <s v="Standard Class"/>
    <s v="PF-19120"/>
    <s v="Peter Fuller"/>
    <s v="Consumer"/>
    <s v="United States"/>
    <s v="New York City"/>
    <s v="New York"/>
    <n v="10035"/>
    <s v="East"/>
    <s v="OFF-ST-10000617"/>
    <s v="Office Supplies"/>
    <s v="Storage"/>
    <s v="Woodgrain Magazine Files by Perma"/>
    <n v="14.9"/>
    <n v="5"/>
    <n v="0"/>
    <n v="1.0429999999999984"/>
  </r>
  <r>
    <n v="5915"/>
    <s v="US-2012-126977"/>
    <x v="1"/>
    <x v="14"/>
    <d v="2012-09-23T00:00:00"/>
    <s v="Standard Class"/>
    <s v="PF-19120"/>
    <s v="Peter Fuller"/>
    <s v="Consumer"/>
    <s v="United States"/>
    <s v="New York City"/>
    <s v="New York"/>
    <n v="10035"/>
    <s v="East"/>
    <s v="OFF-LA-10002762"/>
    <s v="Office Supplies"/>
    <s v="Labels"/>
    <s v="Avery 485"/>
    <n v="87.71"/>
    <n v="7"/>
    <n v="0"/>
    <n v="41.223699999999994"/>
  </r>
  <r>
    <n v="5916"/>
    <s v="US-2012-126977"/>
    <x v="1"/>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2-126977"/>
    <x v="1"/>
    <x v="14"/>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2-126977"/>
    <x v="1"/>
    <x v="14"/>
    <d v="2012-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2-126977"/>
    <x v="1"/>
    <x v="14"/>
    <d v="2012-09-23T00:00:00"/>
    <s v="Standard Class"/>
    <s v="PF-19120"/>
    <s v="Peter Fuller"/>
    <s v="Consumer"/>
    <s v="United States"/>
    <s v="New York City"/>
    <s v="New York"/>
    <n v="10035"/>
    <s v="East"/>
    <s v="FUR-BO-10002213"/>
    <s v="Furniture"/>
    <s v="Bookcases"/>
    <s v="DMI Eclipse Executive Suite Bookcases"/>
    <n v="2003.9200000000003"/>
    <n v="5"/>
    <n v="0.2"/>
    <n v="-25.049000000000149"/>
  </r>
  <r>
    <n v="5920"/>
    <s v="US-2012-126977"/>
    <x v="1"/>
    <x v="14"/>
    <d v="2012-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2-126977"/>
    <x v="1"/>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2-126977"/>
    <x v="1"/>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2-126977"/>
    <x v="1"/>
    <x v="14"/>
    <d v="2012-09-23T00:00:00"/>
    <s v="Standard Class"/>
    <s v="PF-19120"/>
    <s v="Peter Fuller"/>
    <s v="Consumer"/>
    <s v="United States"/>
    <s v="New York City"/>
    <s v="New York"/>
    <n v="10035"/>
    <s v="East"/>
    <s v="TEC-PH-10000169"/>
    <s v="Technology"/>
    <s v="Phones"/>
    <s v="ARKON Windshield Dashboard Air Vent Car Mount Holder"/>
    <n v="67.8"/>
    <n v="4"/>
    <n v="0"/>
    <n v="1.3559999999999945"/>
  </r>
  <r>
    <n v="5924"/>
    <s v="CA-2013-130288"/>
    <x v="0"/>
    <x v="491"/>
    <d v="2013-12-01T00:00:00"/>
    <s v="Second Class"/>
    <s v="DK-13225"/>
    <s v="Dean Katz"/>
    <s v="Corporate"/>
    <s v="United States"/>
    <s v="New York City"/>
    <s v="New York"/>
    <n v="10011"/>
    <s v="East"/>
    <s v="FUR-TA-10002958"/>
    <s v="Furniture"/>
    <s v="Tables"/>
    <s v="Bevis Oval Conference Table, Walnut"/>
    <n v="313.17599999999999"/>
    <n v="2"/>
    <n v="0.4"/>
    <n v="-120.05080000000007"/>
  </r>
  <r>
    <n v="5925"/>
    <s v="CA-2014-146458"/>
    <x v="3"/>
    <x v="123"/>
    <d v="2014-11-23T00:00:00"/>
    <s v="Second Class"/>
    <s v="RB-19435"/>
    <s v="Richard Bierner"/>
    <s v="Consumer"/>
    <s v="United States"/>
    <s v="Springfield"/>
    <s v="Virginia"/>
    <n v="22153"/>
    <s v="South"/>
    <s v="OFF-AR-10001177"/>
    <s v="Office Supplies"/>
    <s v="Art"/>
    <s v="Newell 349"/>
    <n v="22.959999999999997"/>
    <n v="7"/>
    <n v="0"/>
    <n v="6.6583999999999968"/>
  </r>
  <r>
    <n v="5926"/>
    <s v="CA-2014-150420"/>
    <x v="3"/>
    <x v="95"/>
    <d v="2014-06-09T00:00:00"/>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1-118997"/>
    <x v="2"/>
    <x v="918"/>
    <d v="2011-04-12T00:00:00"/>
    <s v="Standard Class"/>
    <s v="RA-19885"/>
    <s v="Ruben Ausman"/>
    <s v="Corporate"/>
    <s v="United States"/>
    <s v="Decatur"/>
    <s v="Alabama"/>
    <n v="35601"/>
    <s v="South"/>
    <s v="FUR-TA-10001086"/>
    <s v="Furniture"/>
    <s v="Tables"/>
    <s v="SAFCO PlanMaster Boards, 60w x 37-1/2d, White Melamine"/>
    <n v="1215.92"/>
    <n v="8"/>
    <n v="0"/>
    <n v="316.13920000000007"/>
  </r>
  <r>
    <n v="5928"/>
    <s v="CA-2011-114314"/>
    <x v="2"/>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1-114314"/>
    <x v="2"/>
    <x v="856"/>
    <d v="2011-10-15T00:00:00"/>
    <s v="Standard Class"/>
    <s v="DB-13555"/>
    <s v="Dorothy Badders"/>
    <s v="Corporate"/>
    <s v="United States"/>
    <s v="Fayetteville"/>
    <s v="Arkansas"/>
    <n v="72701"/>
    <s v="South"/>
    <s v="FUR-FU-10002107"/>
    <s v="Furniture"/>
    <s v="Furnishings"/>
    <s v="Eldon Pizzaz Desk Accessories"/>
    <n v="8.92"/>
    <n v="4"/>
    <n v="0"/>
    <n v="3.9248000000000003"/>
  </r>
  <r>
    <n v="5930"/>
    <s v="US-2014-169551"/>
    <x v="3"/>
    <x v="437"/>
    <d v="2014-07-10T00:00:00"/>
    <s v="First Class"/>
    <s v="RL-19615"/>
    <s v="Rob Lucas"/>
    <s v="Consumer"/>
    <s v="United States"/>
    <s v="Philadelphia"/>
    <s v="Pennsylvania"/>
    <n v="19120"/>
    <s v="East"/>
    <s v="FUR-BO-10001519"/>
    <s v="Furniture"/>
    <s v="Bookcases"/>
    <s v="O'Sullivan 3-Shelf Heavy-Duty Bookcases"/>
    <n v="87.210000000000008"/>
    <n v="3"/>
    <n v="0.5"/>
    <n v="-45.349200000000003"/>
  </r>
  <r>
    <n v="5931"/>
    <s v="US-2014-169551"/>
    <x v="3"/>
    <x v="437"/>
    <d v="2014-07-10T00:00:00"/>
    <s v="First Class"/>
    <s v="RL-19615"/>
    <s v="Rob Lucas"/>
    <s v="Consumer"/>
    <s v="United States"/>
    <s v="Philadelphia"/>
    <s v="Pennsylvania"/>
    <n v="19120"/>
    <s v="East"/>
    <s v="OFF-PA-10004100"/>
    <s v="Office Supplies"/>
    <s v="Paper"/>
    <s v="Xerox 216"/>
    <n v="15.552000000000003"/>
    <n v="3"/>
    <n v="0.2"/>
    <n v="5.4432"/>
  </r>
  <r>
    <n v="5932"/>
    <s v="US-2014-169551"/>
    <x v="3"/>
    <x v="437"/>
    <d v="2014-07-10T00:00:00"/>
    <s v="First Class"/>
    <s v="RL-19615"/>
    <s v="Rob Lucas"/>
    <s v="Consumer"/>
    <s v="United States"/>
    <s v="Philadelphia"/>
    <s v="Pennsylvania"/>
    <n v="19120"/>
    <s v="East"/>
    <s v="TEC-PH-10001363"/>
    <s v="Technology"/>
    <s v="Phones"/>
    <s v="Apple iPhone 5S"/>
    <n v="683.98799999999994"/>
    <n v="2"/>
    <n v="0.4"/>
    <n v="-113.9980000000001"/>
  </r>
  <r>
    <n v="5933"/>
    <s v="US-2014-169551"/>
    <x v="3"/>
    <x v="437"/>
    <d v="2014-07-10T00:00:00"/>
    <s v="First Class"/>
    <s v="RL-19615"/>
    <s v="Rob Lucas"/>
    <s v="Consumer"/>
    <s v="United States"/>
    <s v="Philadelphia"/>
    <s v="Pennsylvania"/>
    <n v="19120"/>
    <s v="East"/>
    <s v="OFF-ST-10004835"/>
    <s v="Office Supplies"/>
    <s v="Storage"/>
    <s v="Plastic Stacking Crates &amp; Casters"/>
    <n v="13.392000000000001"/>
    <n v="3"/>
    <n v="0.2"/>
    <n v="1.0044"/>
  </r>
  <r>
    <n v="5934"/>
    <s v="US-2014-169551"/>
    <x v="3"/>
    <x v="437"/>
    <d v="2014-07-10T00:00:00"/>
    <s v="First Class"/>
    <s v="RL-19615"/>
    <s v="Rob Lucas"/>
    <s v="Consumer"/>
    <s v="United States"/>
    <s v="Philadelphia"/>
    <s v="Pennsylvania"/>
    <n v="19120"/>
    <s v="East"/>
    <s v="TEC-AC-10002018"/>
    <s v="Technology"/>
    <s v="Accessories"/>
    <s v="AmazonBasics 3-Button USB Wired Mouse"/>
    <n v="16.776000000000003"/>
    <n v="3"/>
    <n v="0.2"/>
    <n v="4.8231000000000002"/>
  </r>
  <r>
    <n v="5935"/>
    <s v="US-2014-169551"/>
    <x v="3"/>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3-103107"/>
    <x v="0"/>
    <x v="975"/>
    <d v="2013-07-05T00:00:00"/>
    <s v="Same Day"/>
    <s v="RB-19465"/>
    <s v="Rick Bensley"/>
    <s v="Home Office"/>
    <s v="United States"/>
    <s v="Seattle"/>
    <s v="Washington"/>
    <n v="98103"/>
    <s v="West"/>
    <s v="FUR-FU-10000221"/>
    <s v="Furniture"/>
    <s v="Furnishings"/>
    <s v="Master Caster Door Stop, Brown"/>
    <n v="25.4"/>
    <n v="5"/>
    <n v="0"/>
    <n v="8.6359999999999992"/>
  </r>
  <r>
    <n v="5937"/>
    <s v="CA-2013-103107"/>
    <x v="0"/>
    <x v="975"/>
    <d v="2013-07-05T00:00:00"/>
    <s v="Same Day"/>
    <s v="RB-19465"/>
    <s v="Rick Bensley"/>
    <s v="Home Office"/>
    <s v="United States"/>
    <s v="Seattle"/>
    <s v="Washington"/>
    <n v="98103"/>
    <s v="West"/>
    <s v="TEC-PH-10001198"/>
    <s v="Technology"/>
    <s v="Phones"/>
    <s v="Avaya 4621SW VoIP phone"/>
    <n v="177.48000000000002"/>
    <n v="3"/>
    <n v="0.2"/>
    <n v="19.966499999999982"/>
  </r>
  <r>
    <n v="5938"/>
    <s v="CA-2013-103107"/>
    <x v="0"/>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4-122077"/>
    <x v="3"/>
    <x v="240"/>
    <d v="2014-05-26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4-122077"/>
    <x v="3"/>
    <x v="240"/>
    <d v="2014-05-26T00:00:00"/>
    <s v="Standard Class"/>
    <s v="JF-15295"/>
    <s v="Jason Fortune-"/>
    <s v="Consumer"/>
    <s v="United States"/>
    <s v="Plano"/>
    <s v="Texas"/>
    <n v="75023"/>
    <s v="Central"/>
    <s v="OFF-LA-10004178"/>
    <s v="Office Supplies"/>
    <s v="Labels"/>
    <s v="Avery 491"/>
    <n v="13.216000000000001"/>
    <n v="4"/>
    <n v="0.2"/>
    <n v="4.2951999999999995"/>
  </r>
  <r>
    <n v="5941"/>
    <s v="CA-2014-112431"/>
    <x v="3"/>
    <x v="386"/>
    <d v="2014-10-15T00:00:00"/>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4-112431"/>
    <x v="3"/>
    <x v="386"/>
    <d v="2014-10-15T00:00:00"/>
    <s v="Second Class"/>
    <s v="RW-19690"/>
    <s v="Robert Waldorf"/>
    <s v="Consumer"/>
    <s v="United States"/>
    <s v="Los Angeles"/>
    <s v="California"/>
    <n v="90049"/>
    <s v="West"/>
    <s v="OFF-AR-10000940"/>
    <s v="Office Supplies"/>
    <s v="Art"/>
    <s v="Newell 343"/>
    <n v="5.88"/>
    <n v="2"/>
    <n v="0"/>
    <n v="1.5876000000000001"/>
  </r>
  <r>
    <n v="5943"/>
    <s v="CA-2013-151092"/>
    <x v="0"/>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1-104178"/>
    <x v="2"/>
    <x v="55"/>
    <d v="2011-08-29T00:00:00"/>
    <s v="Standard Class"/>
    <s v="JM-15265"/>
    <s v="Janet Molinari"/>
    <s v="Corporate"/>
    <s v="United States"/>
    <s v="Los Angeles"/>
    <s v="California"/>
    <n v="90036"/>
    <s v="West"/>
    <s v="FUR-FU-10000771"/>
    <s v="Furniture"/>
    <s v="Furnishings"/>
    <s v="Eldon 200 Class Desk Accessories, Smoke"/>
    <n v="6.28"/>
    <n v="1"/>
    <n v="0"/>
    <n v="2.6376000000000004"/>
  </r>
  <r>
    <n v="5945"/>
    <s v="CA-2011-104178"/>
    <x v="2"/>
    <x v="55"/>
    <d v="2011-08-29T00:00:00"/>
    <s v="Standard Class"/>
    <s v="JM-15265"/>
    <s v="Janet Molinari"/>
    <s v="Corporate"/>
    <s v="United States"/>
    <s v="Los Angeles"/>
    <s v="California"/>
    <n v="90036"/>
    <s v="West"/>
    <s v="TEC-AC-10002399"/>
    <s v="Technology"/>
    <s v="Accessories"/>
    <s v="SanDisk Cruzer 32 GB USB Flash Drive"/>
    <n v="95.1"/>
    <n v="5"/>
    <n v="0"/>
    <n v="30.431999999999995"/>
  </r>
  <r>
    <n v="5946"/>
    <s v="CA-2011-104178"/>
    <x v="2"/>
    <x v="55"/>
    <d v="2011-08-29T00:00:00"/>
    <s v="Standard Class"/>
    <s v="JM-15265"/>
    <s v="Janet Molinari"/>
    <s v="Corporate"/>
    <s v="United States"/>
    <s v="Los Angeles"/>
    <s v="California"/>
    <n v="90036"/>
    <s v="West"/>
    <s v="OFF-PA-10004983"/>
    <s v="Office Supplies"/>
    <s v="Paper"/>
    <s v="Xerox 23"/>
    <n v="25.92"/>
    <n v="4"/>
    <n v="0"/>
    <n v="12.441600000000001"/>
  </r>
  <r>
    <n v="5947"/>
    <s v="CA-2011-104178"/>
    <x v="2"/>
    <x v="55"/>
    <d v="2011-08-29T00:00:00"/>
    <s v="Standard Class"/>
    <s v="JM-15265"/>
    <s v="Janet Molinari"/>
    <s v="Corporate"/>
    <s v="United States"/>
    <s v="Los Angeles"/>
    <s v="California"/>
    <n v="90036"/>
    <s v="West"/>
    <s v="OFF-ST-10004258"/>
    <s v="Office Supplies"/>
    <s v="Storage"/>
    <s v="Portable Personal File Box"/>
    <n v="48.84"/>
    <n v="4"/>
    <n v="0"/>
    <n v="13.186800000000005"/>
  </r>
  <r>
    <n v="5948"/>
    <s v="CA-2012-115924"/>
    <x v="1"/>
    <x v="471"/>
    <d v="2012-09-18T00:00:00"/>
    <s v="Second Class"/>
    <s v="BE-11455"/>
    <s v="Brad Eason"/>
    <s v="Home Office"/>
    <s v="United States"/>
    <s v="Des Moines"/>
    <s v="Iowa"/>
    <n v="50315"/>
    <s v="Central"/>
    <s v="OFF-BI-10004040"/>
    <s v="Office Supplies"/>
    <s v="Binders"/>
    <s v="Wilson Jones Impact Binders"/>
    <n v="25.9"/>
    <n v="5"/>
    <n v="0"/>
    <n v="12.690999999999999"/>
  </r>
  <r>
    <n v="5949"/>
    <s v="CA-2014-161046"/>
    <x v="3"/>
    <x v="916"/>
    <d v="2014-03-06T00:00:00"/>
    <s v="Same Day"/>
    <s v="CB-12535"/>
    <s v="Claudia Bergmann"/>
    <s v="Corporate"/>
    <s v="United States"/>
    <s v="Southaven"/>
    <s v="Mississippi"/>
    <n v="38671"/>
    <s v="South"/>
    <s v="OFF-EN-10003862"/>
    <s v="Office Supplies"/>
    <s v="Envelopes"/>
    <s v="Laser &amp; Ink Jet Business Envelopes"/>
    <n v="42.68"/>
    <n v="4"/>
    <n v="0"/>
    <n v="19.6328"/>
  </r>
  <r>
    <n v="5950"/>
    <s v="CA-2014-161046"/>
    <x v="3"/>
    <x v="916"/>
    <d v="2014-03-06T00:00:00"/>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4-161046"/>
    <x v="3"/>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4-161046"/>
    <x v="3"/>
    <x v="916"/>
    <d v="2014-03-06T00:00:00"/>
    <s v="Same Day"/>
    <s v="CB-12535"/>
    <s v="Claudia Bergmann"/>
    <s v="Corporate"/>
    <s v="United States"/>
    <s v="Southaven"/>
    <s v="Mississippi"/>
    <n v="38671"/>
    <s v="South"/>
    <s v="OFF-BI-10002026"/>
    <s v="Office Supplies"/>
    <s v="Binders"/>
    <s v="Ibico Recycled Linen-Style Covers"/>
    <n v="234.36"/>
    <n v="6"/>
    <n v="0"/>
    <n v="112.49279999999999"/>
  </r>
  <r>
    <n v="5953"/>
    <s v="US-2014-141698"/>
    <x v="3"/>
    <x v="4"/>
    <d v="2014-04-22T00:00:00"/>
    <s v="Standard Class"/>
    <s v="SD-20485"/>
    <s v="Shirley Daniels"/>
    <s v="Home Office"/>
    <s v="United States"/>
    <s v="Houston"/>
    <s v="Texas"/>
    <n v="77041"/>
    <s v="Central"/>
    <s v="OFF-PA-10001826"/>
    <s v="Office Supplies"/>
    <s v="Paper"/>
    <s v="Xerox 207"/>
    <n v="20.736000000000004"/>
    <n v="4"/>
    <n v="0.2"/>
    <n v="7.2576000000000001"/>
  </r>
  <r>
    <n v="5954"/>
    <s v="US-2011-105151"/>
    <x v="2"/>
    <x v="809"/>
    <d v="2011-03-31T00:00:00"/>
    <s v="First Class"/>
    <s v="SG-20890"/>
    <s v="Susan Gilcrest"/>
    <s v="Corporate"/>
    <s v="United States"/>
    <s v="New York City"/>
    <s v="New York"/>
    <n v="10009"/>
    <s v="East"/>
    <s v="OFF-AR-10001231"/>
    <s v="Office Supplies"/>
    <s v="Art"/>
    <s v="Sanford EarthWrite Recycled Pencils, Medium Soft, #2"/>
    <n v="10.5"/>
    <n v="5"/>
    <n v="0"/>
    <n v="2.9400000000000004"/>
  </r>
  <r>
    <n v="5955"/>
    <s v="CA-2011-155796"/>
    <x v="2"/>
    <x v="7"/>
    <d v="2011-11-15T00:00:00"/>
    <s v="Second Class"/>
    <s v="TS-21430"/>
    <s v="Tom Stivers"/>
    <s v="Corporate"/>
    <s v="United States"/>
    <s v="Reading"/>
    <s v="Pennsylvania"/>
    <n v="19601"/>
    <s v="East"/>
    <s v="FUR-FU-10000409"/>
    <s v="Furniture"/>
    <s v="Furnishings"/>
    <s v="GE 4 Foot Flourescent Tube, 40 Watt"/>
    <n v="23.968000000000004"/>
    <n v="2"/>
    <n v="0.2"/>
    <n v="7.7896000000000001"/>
  </r>
  <r>
    <n v="5956"/>
    <s v="CA-2011-155796"/>
    <x v="2"/>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3-127138"/>
    <x v="0"/>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3-127138"/>
    <x v="0"/>
    <x v="299"/>
    <d v="2013-03-16T00:00:00"/>
    <s v="Second Class"/>
    <s v="DK-13225"/>
    <s v="Dean Katz"/>
    <s v="Corporate"/>
    <s v="United States"/>
    <s v="San Francisco"/>
    <s v="California"/>
    <n v="94109"/>
    <s v="West"/>
    <s v="OFF-AP-10003842"/>
    <s v="Office Supplies"/>
    <s v="Appliances"/>
    <s v="Euro-Pro Shark Turbo Vacuum"/>
    <n v="154.9"/>
    <n v="5"/>
    <n v="0"/>
    <n v="40.274000000000001"/>
  </r>
  <r>
    <n v="5959"/>
    <s v="CA-2013-127138"/>
    <x v="0"/>
    <x v="299"/>
    <d v="2013-03-16T00:00:00"/>
    <s v="Second Class"/>
    <s v="DK-13225"/>
    <s v="Dean Katz"/>
    <s v="Corporate"/>
    <s v="United States"/>
    <s v="San Francisco"/>
    <s v="California"/>
    <n v="94109"/>
    <s v="West"/>
    <s v="OFF-EN-10004459"/>
    <s v="Office Supplies"/>
    <s v="Envelopes"/>
    <s v="Security-Tint Envelopes"/>
    <n v="30.56"/>
    <n v="4"/>
    <n v="0"/>
    <n v="14.974399999999999"/>
  </r>
  <r>
    <n v="5960"/>
    <s v="CA-2013-127138"/>
    <x v="0"/>
    <x v="299"/>
    <d v="2013-03-16T00:00:00"/>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4-150602"/>
    <x v="3"/>
    <x v="839"/>
    <d v="2014-02-15T00:00:00"/>
    <s v="Second Class"/>
    <s v="ML-17395"/>
    <s v="Marina Lichtenstein"/>
    <s v="Corporate"/>
    <s v="United States"/>
    <s v="Los Angeles"/>
    <s v="California"/>
    <n v="90045"/>
    <s v="West"/>
    <s v="FUR-FU-10003142"/>
    <s v="Furniture"/>
    <s v="Furnishings"/>
    <s v="Master Big Foot Doorstop, Beige"/>
    <n v="21.12"/>
    <n v="4"/>
    <n v="0"/>
    <n v="6.5471999999999984"/>
  </r>
  <r>
    <n v="5962"/>
    <s v="CA-2011-140732"/>
    <x v="2"/>
    <x v="7"/>
    <d v="2011-11-13T00:00:00"/>
    <s v="Second Class"/>
    <s v="MA-17560"/>
    <s v="Matt Abelman"/>
    <s v="Home Office"/>
    <s v="United States"/>
    <s v="Los Angeles"/>
    <s v="California"/>
    <n v="90004"/>
    <s v="West"/>
    <s v="TEC-PH-10001425"/>
    <s v="Technology"/>
    <s v="Phones"/>
    <s v="Mophie Juice Pack Helium for iPhone"/>
    <n v="575.928"/>
    <n v="9"/>
    <n v="0.2"/>
    <n v="57.592799999999983"/>
  </r>
  <r>
    <n v="5963"/>
    <s v="CA-2011-140732"/>
    <x v="2"/>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1-140732"/>
    <x v="2"/>
    <x v="7"/>
    <d v="2011-11-13T00:00:00"/>
    <s v="Second Class"/>
    <s v="MA-17560"/>
    <s v="Matt Abelman"/>
    <s v="Home Office"/>
    <s v="United States"/>
    <s v="Los Angeles"/>
    <s v="California"/>
    <n v="90004"/>
    <s v="West"/>
    <s v="OFF-PA-10003625"/>
    <s v="Office Supplies"/>
    <s v="Paper"/>
    <s v="Xerox 1979"/>
    <n v="123.92"/>
    <n v="4"/>
    <n v="0"/>
    <n v="55.763999999999996"/>
  </r>
  <r>
    <n v="5965"/>
    <s v="CA-2014-119011"/>
    <x v="3"/>
    <x v="648"/>
    <d v="2014-08-26T00:00:00"/>
    <s v="Standard Class"/>
    <s v="LR-17035"/>
    <s v="Lisa Ryan"/>
    <s v="Corporate"/>
    <s v="United States"/>
    <s v="San Francisco"/>
    <s v="California"/>
    <n v="94109"/>
    <s v="West"/>
    <s v="OFF-SU-10004768"/>
    <s v="Office Supplies"/>
    <s v="Supplies"/>
    <s v="Acme Kleencut Forged Steel Scissors"/>
    <n v="17.22"/>
    <n v="3"/>
    <n v="0"/>
    <n v="5.1659999999999986"/>
  </r>
  <r>
    <n v="5966"/>
    <s v="CA-2014-119011"/>
    <x v="3"/>
    <x v="648"/>
    <d v="2014-08-26T00:00:00"/>
    <s v="Standard Class"/>
    <s v="LR-17035"/>
    <s v="Lisa Ryan"/>
    <s v="Corporate"/>
    <s v="United States"/>
    <s v="San Francisco"/>
    <s v="California"/>
    <n v="94109"/>
    <s v="West"/>
    <s v="OFF-ST-10000777"/>
    <s v="Office Supplies"/>
    <s v="Storage"/>
    <s v="Companion Letter/Legal File, Black"/>
    <n v="226.56"/>
    <n v="6"/>
    <n v="0"/>
    <n v="63.436800000000005"/>
  </r>
  <r>
    <n v="5967"/>
    <s v="CA-2014-119011"/>
    <x v="3"/>
    <x v="648"/>
    <d v="2014-08-26T00:00:00"/>
    <s v="Standard Class"/>
    <s v="LR-17035"/>
    <s v="Lisa Ryan"/>
    <s v="Corporate"/>
    <s v="United States"/>
    <s v="San Francisco"/>
    <s v="California"/>
    <n v="94109"/>
    <s v="West"/>
    <s v="TEC-PH-10003171"/>
    <s v="Technology"/>
    <s v="Phones"/>
    <s v="Plantronics Encore H101 Dual Earpieces Headset"/>
    <n v="107.88"/>
    <n v="3"/>
    <n v="0.2"/>
    <n v="10.787999999999997"/>
  </r>
  <r>
    <n v="5968"/>
    <s v="CA-2013-166912"/>
    <x v="0"/>
    <x v="804"/>
    <d v="2013-01-17T00:00:00"/>
    <s v="First Class"/>
    <s v="BE-11335"/>
    <s v="Bill Eplett"/>
    <s v="Home Office"/>
    <s v="United States"/>
    <s v="New York City"/>
    <s v="New York"/>
    <n v="10009"/>
    <s v="East"/>
    <s v="OFF-PA-10001033"/>
    <s v="Office Supplies"/>
    <s v="Paper"/>
    <s v="Xerox 1893"/>
    <n v="81.98"/>
    <n v="2"/>
    <n v="0"/>
    <n v="40.170200000000001"/>
  </r>
  <r>
    <n v="5969"/>
    <s v="CA-2011-141726"/>
    <x v="2"/>
    <x v="836"/>
    <d v="2011-07-22T00:00:00"/>
    <s v="First Class"/>
    <s v="CC-12145"/>
    <s v="Charles Crestani"/>
    <s v="Consumer"/>
    <s v="United States"/>
    <s v="San Diego"/>
    <s v="California"/>
    <n v="92105"/>
    <s v="West"/>
    <s v="OFF-PA-10000418"/>
    <s v="Office Supplies"/>
    <s v="Paper"/>
    <s v="Xerox 189"/>
    <n v="104.85"/>
    <n v="1"/>
    <n v="0"/>
    <n v="50.327999999999996"/>
  </r>
  <r>
    <n v="5970"/>
    <s v="CA-2011-141726"/>
    <x v="2"/>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1-141726"/>
    <x v="2"/>
    <x v="836"/>
    <d v="2011-07-22T00:00:00"/>
    <s v="First Class"/>
    <s v="CC-12145"/>
    <s v="Charles Crestani"/>
    <s v="Consumer"/>
    <s v="United States"/>
    <s v="San Diego"/>
    <s v="California"/>
    <n v="92105"/>
    <s v="West"/>
    <s v="OFF-PA-10002230"/>
    <s v="Office Supplies"/>
    <s v="Paper"/>
    <s v="Xerox 1897"/>
    <n v="19.920000000000002"/>
    <n v="4"/>
    <n v="0"/>
    <n v="9.7608000000000015"/>
  </r>
  <r>
    <n v="5972"/>
    <s v="CA-2011-141726"/>
    <x v="2"/>
    <x v="836"/>
    <d v="2011-07-22T00:00:00"/>
    <s v="First Class"/>
    <s v="CC-12145"/>
    <s v="Charles Crestani"/>
    <s v="Consumer"/>
    <s v="United States"/>
    <s v="San Diego"/>
    <s v="California"/>
    <n v="92105"/>
    <s v="West"/>
    <s v="FUR-FU-10003577"/>
    <s v="Furniture"/>
    <s v="Furnishings"/>
    <s v="Nu-Dell Leatherette Frames"/>
    <n v="43.019999999999996"/>
    <n v="3"/>
    <n v="0"/>
    <n v="15.4872"/>
  </r>
  <r>
    <n v="5973"/>
    <s v="CA-2014-115105"/>
    <x v="3"/>
    <x v="695"/>
    <d v="2014-02-12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2-143980"/>
    <x v="1"/>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3-135636"/>
    <x v="0"/>
    <x v="750"/>
    <d v="2013-10-14T00:00:00"/>
    <s v="Standard Class"/>
    <s v="DB-13615"/>
    <s v="Doug Bickford"/>
    <s v="Consumer"/>
    <s v="United States"/>
    <s v="Charlotte"/>
    <s v="North Carolina"/>
    <n v="28205"/>
    <s v="South"/>
    <s v="OFF-ST-10000676"/>
    <s v="Office Supplies"/>
    <s v="Storage"/>
    <s v="Fellowes Econo/Stor Drawers"/>
    <n v="387.72"/>
    <n v="5"/>
    <n v="0.2"/>
    <n v="-67.851000000000028"/>
  </r>
  <r>
    <n v="5976"/>
    <s v="CA-2014-102155"/>
    <x v="3"/>
    <x v="1002"/>
    <d v="2014-07-18T00:00:00"/>
    <s v="Standard Class"/>
    <s v="RR-19525"/>
    <s v="Rick Reed"/>
    <s v="Corporate"/>
    <s v="United States"/>
    <s v="Overland Park"/>
    <s v="Kansas"/>
    <n v="66212"/>
    <s v="Central"/>
    <s v="OFF-ST-10001496"/>
    <s v="Office Supplies"/>
    <s v="Storage"/>
    <s v="Standard Rollaway File with Lock"/>
    <n v="360.38"/>
    <n v="2"/>
    <n v="0"/>
    <n v="93.698800000000006"/>
  </r>
  <r>
    <n v="5977"/>
    <s v="CA-2014-102155"/>
    <x v="3"/>
    <x v="1002"/>
    <d v="2014-07-18T00:00:00"/>
    <s v="Standard Class"/>
    <s v="RR-19525"/>
    <s v="Rick Reed"/>
    <s v="Corporate"/>
    <s v="United States"/>
    <s v="Overland Park"/>
    <s v="Kansas"/>
    <n v="66212"/>
    <s v="Central"/>
    <s v="OFF-PA-10003673"/>
    <s v="Office Supplies"/>
    <s v="Paper"/>
    <s v="Strathmore Photo Mount Cards"/>
    <n v="13.56"/>
    <n v="2"/>
    <n v="0"/>
    <n v="6.2375999999999996"/>
  </r>
  <r>
    <n v="5978"/>
    <s v="CA-2014-116953"/>
    <x v="3"/>
    <x v="558"/>
    <d v="2014-04-26T00:00:00"/>
    <s v="First Class"/>
    <s v="SV-20935"/>
    <s v="Susan Vittorini"/>
    <s v="Consumer"/>
    <s v="United States"/>
    <s v="Mesa"/>
    <s v="Arizona"/>
    <n v="85204"/>
    <s v="West"/>
    <s v="TEC-PH-10004614"/>
    <s v="Technology"/>
    <s v="Phones"/>
    <s v="AT&amp;T 841000 Phone"/>
    <n v="552"/>
    <n v="10"/>
    <n v="0.2"/>
    <n v="34.5"/>
  </r>
  <r>
    <n v="5979"/>
    <s v="CA-2011-117765"/>
    <x v="2"/>
    <x v="557"/>
    <d v="2011-09-13T00:00:00"/>
    <s v="Standard Class"/>
    <s v="RB-19465"/>
    <s v="Rick Bensley"/>
    <s v="Home Office"/>
    <s v="United States"/>
    <s v="Tulsa"/>
    <s v="Oklahoma"/>
    <n v="74133"/>
    <s v="Central"/>
    <s v="FUR-TA-10001039"/>
    <s v="Furniture"/>
    <s v="Tables"/>
    <s v="KI Adjustable-Height Table"/>
    <n v="429.90000000000003"/>
    <n v="5"/>
    <n v="0"/>
    <n v="111.77400000000003"/>
  </r>
  <r>
    <n v="5980"/>
    <s v="CA-2011-117765"/>
    <x v="2"/>
    <x v="557"/>
    <d v="2011-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1-117765"/>
    <x v="2"/>
    <x v="557"/>
    <d v="2011-09-13T00:00:00"/>
    <s v="Standard Class"/>
    <s v="RB-19465"/>
    <s v="Rick Bensley"/>
    <s v="Home Office"/>
    <s v="United States"/>
    <s v="Tulsa"/>
    <s v="Oklahoma"/>
    <n v="74133"/>
    <s v="Central"/>
    <s v="FUR-CH-10004698"/>
    <s v="Furniture"/>
    <s v="Chairs"/>
    <s v="Padded Folding Chairs, Black, 4/Carton"/>
    <n v="161.96"/>
    <n v="2"/>
    <n v="0"/>
    <n v="45.348800000000011"/>
  </r>
  <r>
    <n v="5982"/>
    <s v="CA-2011-117765"/>
    <x v="2"/>
    <x v="557"/>
    <d v="2011-09-13T00:00:00"/>
    <s v="Standard Class"/>
    <s v="RB-19465"/>
    <s v="Rick Bensley"/>
    <s v="Home Office"/>
    <s v="United States"/>
    <s v="Tulsa"/>
    <s v="Oklahoma"/>
    <n v="74133"/>
    <s v="Central"/>
    <s v="OFF-ST-10003327"/>
    <s v="Office Supplies"/>
    <s v="Storage"/>
    <s v="Akro-Mils 12-Gallon Tote"/>
    <n v="19.86"/>
    <n v="2"/>
    <n v="0"/>
    <n v="5.7593999999999976"/>
  </r>
  <r>
    <n v="5983"/>
    <s v="CA-2013-114895"/>
    <x v="0"/>
    <x v="831"/>
    <d v="2013-11-29T00:00:00"/>
    <s v="Standard Class"/>
    <s v="MV-18190"/>
    <s v="Mike Vittorini"/>
    <s v="Consumer"/>
    <s v="United States"/>
    <s v="New York City"/>
    <s v="New York"/>
    <n v="10035"/>
    <s v="East"/>
    <s v="OFF-PA-10000232"/>
    <s v="Office Supplies"/>
    <s v="Paper"/>
    <s v="Xerox 1975"/>
    <n v="12.96"/>
    <n v="2"/>
    <n v="0"/>
    <n v="6.3504000000000005"/>
  </r>
  <r>
    <n v="5984"/>
    <s v="CA-2014-112984"/>
    <x v="3"/>
    <x v="118"/>
    <d v="2014-09-19T00:00:00"/>
    <s v="Second Class"/>
    <s v="EH-14185"/>
    <s v="Evan Henry"/>
    <s v="Consumer"/>
    <s v="United States"/>
    <s v="Philadelphia"/>
    <s v="Pennsylvania"/>
    <n v="19143"/>
    <s v="East"/>
    <s v="OFF-PA-10003657"/>
    <s v="Office Supplies"/>
    <s v="Paper"/>
    <s v="Xerox 1927"/>
    <n v="20.544000000000004"/>
    <n v="6"/>
    <n v="0.2"/>
    <n v="6.4199999999999964"/>
  </r>
  <r>
    <n v="5985"/>
    <s v="CA-2013-163776"/>
    <x v="0"/>
    <x v="1080"/>
    <d v="2013-07-26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3-163776"/>
    <x v="0"/>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3-163776"/>
    <x v="0"/>
    <x v="1080"/>
    <d v="2013-07-26T00:00:00"/>
    <s v="Standard Class"/>
    <s v="JS-16030"/>
    <s v="Joy Smith"/>
    <s v="Consumer"/>
    <s v="United States"/>
    <s v="Hattiesburg"/>
    <s v="Mississippi"/>
    <n v="39401"/>
    <s v="South"/>
    <s v="OFF-ST-10002485"/>
    <s v="Office Supplies"/>
    <s v="Storage"/>
    <s v="Rogers Deluxe File Chest"/>
    <n v="87.92"/>
    <n v="4"/>
    <n v="0"/>
    <n v="0.87919999999999732"/>
  </r>
  <r>
    <n v="5988"/>
    <s v="CA-2013-163776"/>
    <x v="0"/>
    <x v="1080"/>
    <d v="2013-07-26T00:00:00"/>
    <s v="Standard Class"/>
    <s v="JS-16030"/>
    <s v="Joy Smith"/>
    <s v="Consumer"/>
    <s v="United States"/>
    <s v="Hattiesburg"/>
    <s v="Mississippi"/>
    <n v="39401"/>
    <s v="South"/>
    <s v="OFF-PA-10001033"/>
    <s v="Office Supplies"/>
    <s v="Paper"/>
    <s v="Xerox 1893"/>
    <n v="245.94"/>
    <n v="6"/>
    <n v="0"/>
    <n v="120.51060000000001"/>
  </r>
  <r>
    <n v="5989"/>
    <s v="CA-2013-163776"/>
    <x v="0"/>
    <x v="1080"/>
    <d v="2013-07-26T00:00:00"/>
    <s v="Standard Class"/>
    <s v="JS-16030"/>
    <s v="Joy Smith"/>
    <s v="Consumer"/>
    <s v="United States"/>
    <s v="Hattiesburg"/>
    <s v="Mississippi"/>
    <n v="39401"/>
    <s v="South"/>
    <s v="OFF-BI-10000404"/>
    <s v="Office Supplies"/>
    <s v="Binders"/>
    <s v="Avery Printable Repositionable Plastic Tabs"/>
    <n v="8.6"/>
    <n v="1"/>
    <n v="0"/>
    <n v="4.0419999999999998"/>
  </r>
  <r>
    <n v="5990"/>
    <s v="CA-2013-163776"/>
    <x v="0"/>
    <x v="1080"/>
    <d v="2013-07-26T00:00:00"/>
    <s v="Standard Class"/>
    <s v="JS-16030"/>
    <s v="Joy Smith"/>
    <s v="Consumer"/>
    <s v="United States"/>
    <s v="Hattiesburg"/>
    <s v="Mississippi"/>
    <n v="39401"/>
    <s v="South"/>
    <s v="FUR-BO-10003546"/>
    <s v="Furniture"/>
    <s v="Bookcases"/>
    <s v="Hon 4-Shelf Metal Bookcases"/>
    <n v="504.90000000000003"/>
    <n v="5"/>
    <n v="0"/>
    <n v="126.22500000000002"/>
  </r>
  <r>
    <n v="5991"/>
    <s v="US-2014-163300"/>
    <x v="3"/>
    <x v="175"/>
    <d v="2014-09-22T00:00:00"/>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4-163300"/>
    <x v="3"/>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4-163300"/>
    <x v="3"/>
    <x v="175"/>
    <d v="2014-09-22T00:00:00"/>
    <s v="Standard Class"/>
    <s v="ES-14020"/>
    <s v="Erica Smith"/>
    <s v="Consumer"/>
    <s v="United States"/>
    <s v="Los Angeles"/>
    <s v="California"/>
    <n v="90049"/>
    <s v="West"/>
    <s v="FUR-CH-10003396"/>
    <s v="Furniture"/>
    <s v="Chairs"/>
    <s v="Global Deluxe Steno Chair"/>
    <n v="184.75200000000001"/>
    <n v="3"/>
    <n v="0.2"/>
    <n v="-20.784600000000012"/>
  </r>
  <r>
    <n v="5994"/>
    <s v="CA-2013-162187"/>
    <x v="0"/>
    <x v="25"/>
    <d v="2013-12-12T00:00:00"/>
    <s v="Same Day"/>
    <s v="NS-18640"/>
    <s v="Noel Staavos"/>
    <s v="Corporate"/>
    <s v="United States"/>
    <s v="Columbus"/>
    <s v="Ohio"/>
    <n v="43229"/>
    <s v="East"/>
    <s v="OFF-ST-10001558"/>
    <s v="Office Supplies"/>
    <s v="Storage"/>
    <s v="Acco Perma 4000 Stacking Storage Drawers"/>
    <n v="64.959999999999994"/>
    <n v="5"/>
    <n v="0.2"/>
    <n v="-4.0599999999999987"/>
  </r>
  <r>
    <n v="5995"/>
    <s v="CA-2013-162187"/>
    <x v="0"/>
    <x v="25"/>
    <d v="2013-12-12T00:00:00"/>
    <s v="Same Day"/>
    <s v="NS-18640"/>
    <s v="Noel Staavos"/>
    <s v="Corporate"/>
    <s v="United States"/>
    <s v="Columbus"/>
    <s v="Ohio"/>
    <n v="43229"/>
    <s v="East"/>
    <s v="OFF-SU-10004782"/>
    <s v="Office Supplies"/>
    <s v="Supplies"/>
    <s v="Elite 5&quot; Scissors"/>
    <n v="13.52"/>
    <n v="2"/>
    <n v="0.2"/>
    <n v="1.6899999999999986"/>
  </r>
  <r>
    <n v="5996"/>
    <s v="CA-2013-162187"/>
    <x v="0"/>
    <x v="25"/>
    <d v="2013-12-12T00:00:00"/>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3-162187"/>
    <x v="0"/>
    <x v="25"/>
    <d v="2013-12-12T00:00:00"/>
    <s v="Same Day"/>
    <s v="NS-18640"/>
    <s v="Noel Staavos"/>
    <s v="Corporate"/>
    <s v="United States"/>
    <s v="Columbus"/>
    <s v="Ohio"/>
    <n v="43229"/>
    <s v="East"/>
    <s v="OFF-AP-10000576"/>
    <s v="Office Supplies"/>
    <s v="Appliances"/>
    <s v="Belkin 325VA UPS Surge Protector, 6'"/>
    <n v="387.13600000000002"/>
    <n v="4"/>
    <n v="0.2"/>
    <n v="24.196000000000012"/>
  </r>
  <r>
    <n v="5998"/>
    <s v="CA-2013-162187"/>
    <x v="0"/>
    <x v="25"/>
    <d v="2013-12-12T00:00:00"/>
    <s v="Same Day"/>
    <s v="NS-18640"/>
    <s v="Noel Staavos"/>
    <s v="Corporate"/>
    <s v="United States"/>
    <s v="Columbus"/>
    <s v="Ohio"/>
    <n v="43229"/>
    <s v="East"/>
    <s v="FUR-TA-10003008"/>
    <s v="Furniture"/>
    <s v="Tables"/>
    <s v="Lesro Round Back Collection Coffee Table, End Table"/>
    <n v="328.59000000000003"/>
    <n v="3"/>
    <n v="0.4"/>
    <n v="-147.8655"/>
  </r>
  <r>
    <n v="5999"/>
    <s v="US-2011-112991"/>
    <x v="2"/>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s v="Idaho"/>
    <n v="83605"/>
    <s v="West"/>
    <s v="OFF-PA-10000019"/>
    <s v="Office Supplies"/>
    <s v="Paper"/>
    <s v="Xerox 1931"/>
    <n v="25.92"/>
    <n v="4"/>
    <n v="0"/>
    <n v="12.441600000000001"/>
  </r>
  <r>
    <n v="6001"/>
    <s v="US-2011-112991"/>
    <x v="2"/>
    <x v="325"/>
    <d v="2011-12-14T00:00:00"/>
    <s v="Standard Class"/>
    <s v="SH-19975"/>
    <s v="Sally Hughsby"/>
    <s v="Corporate"/>
    <s v="United States"/>
    <s v="Caldwell"/>
    <s v="Idaho"/>
    <n v="83605"/>
    <s v="West"/>
    <s v="OFF-PA-10002222"/>
    <s v="Office Supplies"/>
    <s v="Paper"/>
    <s v="Xerox Color Copier Paper, 11&quot; x 17&quot;, Ream"/>
    <n v="91.36"/>
    <n v="4"/>
    <n v="0"/>
    <n v="42.025599999999997"/>
  </r>
  <r>
    <n v="6002"/>
    <s v="CA-2011-124079"/>
    <x v="2"/>
    <x v="736"/>
    <d v="2011-12-17T00:00:00"/>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1-124079"/>
    <x v="2"/>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4-146878"/>
    <x v="3"/>
    <x v="296"/>
    <d v="2014-09-28T00:00:00"/>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4-107244"/>
    <x v="3"/>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2-100657"/>
    <x v="1"/>
    <x v="121"/>
    <d v="2012-11-07T00:00:00"/>
    <s v="Standard Class"/>
    <s v="SW-20245"/>
    <s v="Scot Wooten"/>
    <s v="Consumer"/>
    <s v="United States"/>
    <s v="Troy"/>
    <s v="New York"/>
    <n v="12180"/>
    <s v="East"/>
    <s v="FUR-CH-10003535"/>
    <s v="Furniture"/>
    <s v="Chairs"/>
    <s v="Global Armless Task Chair, Royal Blue"/>
    <n v="109.764"/>
    <n v="2"/>
    <n v="0.1"/>
    <n v="8.5371999999999968"/>
  </r>
  <r>
    <n v="6007"/>
    <s v="CA-2014-129581"/>
    <x v="3"/>
    <x v="157"/>
    <d v="2014-12-19T00:00:00"/>
    <s v="Standard Class"/>
    <s v="KN-16390"/>
    <s v="Katherine Nockton"/>
    <s v="Corporate"/>
    <s v="United States"/>
    <s v="New Bedford"/>
    <s v="Massachusetts"/>
    <n v="2740"/>
    <s v="East"/>
    <s v="TEC-PH-10001527"/>
    <s v="Technology"/>
    <s v="Phones"/>
    <s v="Plantronics MX500i Earset"/>
    <n v="128.85000000000002"/>
    <n v="3"/>
    <n v="0"/>
    <n v="3.8654999999999973"/>
  </r>
  <r>
    <n v="6008"/>
    <s v="CA-2014-129028"/>
    <x v="3"/>
    <x v="719"/>
    <d v="2014-04-04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2-135580"/>
    <x v="1"/>
    <x v="1081"/>
    <d v="2013-01-03T00:00:00"/>
    <s v="Standard Class"/>
    <s v="CL-12565"/>
    <s v="Clay Ludtke"/>
    <s v="Consumer"/>
    <s v="United States"/>
    <s v="Los Angeles"/>
    <s v="California"/>
    <n v="90049"/>
    <s v="West"/>
    <s v="OFF-PA-10000595"/>
    <s v="Office Supplies"/>
    <s v="Paper"/>
    <s v="Xerox 1929"/>
    <n v="68.52"/>
    <n v="3"/>
    <n v="0"/>
    <n v="31.519199999999998"/>
  </r>
  <r>
    <n v="6010"/>
    <s v="CA-2012-135580"/>
    <x v="1"/>
    <x v="1081"/>
    <d v="2013-01-03T00:00:00"/>
    <s v="Standard Class"/>
    <s v="CL-12565"/>
    <s v="Clay Ludtke"/>
    <s v="Consumer"/>
    <s v="United States"/>
    <s v="Los Angeles"/>
    <s v="California"/>
    <n v="90049"/>
    <s v="West"/>
    <s v="OFF-ST-10000798"/>
    <s v="Office Supplies"/>
    <s v="Storage"/>
    <s v="2300 Heavy-Duty Transfer File Systems by Perma"/>
    <n v="74.94"/>
    <n v="3"/>
    <n v="0"/>
    <n v="14.238599999999995"/>
  </r>
  <r>
    <n v="6011"/>
    <s v="CA-2012-135580"/>
    <x v="1"/>
    <x v="1081"/>
    <d v="2013-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2-135580"/>
    <x v="1"/>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2-135580"/>
    <x v="1"/>
    <x v="1081"/>
    <d v="2013-01-03T00:00:00"/>
    <s v="Standard Class"/>
    <s v="CL-12565"/>
    <s v="Clay Ludtke"/>
    <s v="Consumer"/>
    <s v="United States"/>
    <s v="Los Angeles"/>
    <s v="California"/>
    <n v="90049"/>
    <s v="West"/>
    <s v="TEC-PH-10004345"/>
    <s v="Technology"/>
    <s v="Phones"/>
    <s v="Cisco SPA 502G IP Phone"/>
    <n v="287.88"/>
    <n v="3"/>
    <n v="0.2"/>
    <n v="35.984999999999999"/>
  </r>
  <r>
    <n v="6014"/>
    <s v="CA-2013-159016"/>
    <x v="0"/>
    <x v="612"/>
    <d v="2013-03-12T00:00:00"/>
    <s v="First Class"/>
    <s v="KF-16285"/>
    <s v="Karen Ferguson"/>
    <s v="Home Office"/>
    <s v="United States"/>
    <s v="Los Angeles"/>
    <s v="California"/>
    <n v="90008"/>
    <s v="West"/>
    <s v="OFF-PA-10004405"/>
    <s v="Office Supplies"/>
    <s v="Paper"/>
    <s v="Rediform Voice Mail Log Books"/>
    <n v="14.9"/>
    <n v="5"/>
    <n v="0"/>
    <n v="7.1519999999999992"/>
  </r>
  <r>
    <n v="6015"/>
    <s v="CA-2013-159016"/>
    <x v="0"/>
    <x v="612"/>
    <d v="2013-03-12T00:00:00"/>
    <s v="First Class"/>
    <s v="KF-16285"/>
    <s v="Karen Ferguson"/>
    <s v="Home Office"/>
    <s v="United States"/>
    <s v="Los Angeles"/>
    <s v="California"/>
    <n v="90008"/>
    <s v="West"/>
    <s v="TEC-PH-10002885"/>
    <s v="Technology"/>
    <s v="Phones"/>
    <s v="Apple iPhone 5"/>
    <n v="4158.9120000000003"/>
    <n v="8"/>
    <n v="0.2"/>
    <n v="363.90480000000025"/>
  </r>
  <r>
    <n v="6016"/>
    <s v="CA-2011-102652"/>
    <x v="2"/>
    <x v="322"/>
    <d v="2011-04-12T00:00:00"/>
    <s v="Standard Class"/>
    <s v="AY-10555"/>
    <s v="Andy Yotov"/>
    <s v="Corporate"/>
    <s v="United States"/>
    <s v="Los Angeles"/>
    <s v="California"/>
    <n v="90049"/>
    <s v="West"/>
    <s v="FUR-FU-10000747"/>
    <s v="Furniture"/>
    <s v="Furnishings"/>
    <s v="Tenex B1-RE Series Chair Mats for Low Pile Carpets"/>
    <n v="91.96"/>
    <n v="2"/>
    <n v="0"/>
    <n v="15.633199999999988"/>
  </r>
  <r>
    <n v="6017"/>
    <s v="CA-2011-102652"/>
    <x v="2"/>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1-102652"/>
    <x v="2"/>
    <x v="322"/>
    <d v="2011-04-12T00:00:00"/>
    <s v="Standard Class"/>
    <s v="AY-10555"/>
    <s v="Andy Yotov"/>
    <s v="Corporate"/>
    <s v="United States"/>
    <s v="Los Angeles"/>
    <s v="California"/>
    <n v="90049"/>
    <s v="West"/>
    <s v="OFF-PA-10003309"/>
    <s v="Office Supplies"/>
    <s v="Paper"/>
    <s v="Xerox 211"/>
    <n v="19.440000000000001"/>
    <n v="3"/>
    <n v="0"/>
    <n v="9.3312000000000008"/>
  </r>
  <r>
    <n v="6019"/>
    <s v="CA-2011-102652"/>
    <x v="2"/>
    <x v="322"/>
    <d v="2011-04-12T00:00:00"/>
    <s v="Standard Class"/>
    <s v="AY-10555"/>
    <s v="Andy Yotov"/>
    <s v="Corporate"/>
    <s v="United States"/>
    <s v="Los Angeles"/>
    <s v="California"/>
    <n v="90049"/>
    <s v="West"/>
    <s v="OFF-PA-10001977"/>
    <s v="Office Supplies"/>
    <s v="Paper"/>
    <s v="Xerox 194"/>
    <n v="55.48"/>
    <n v="1"/>
    <n v="0"/>
    <n v="26.630399999999998"/>
  </r>
  <r>
    <n v="6020"/>
    <s v="CA-2011-152422"/>
    <x v="2"/>
    <x v="1082"/>
    <d v="2011-10-10T00:00:00"/>
    <s v="Second Class"/>
    <s v="BD-11635"/>
    <s v="Brian Derr"/>
    <s v="Consumer"/>
    <s v="United States"/>
    <s v="Columbus"/>
    <s v="Ohio"/>
    <n v="43229"/>
    <s v="East"/>
    <s v="OFF-AP-10002892"/>
    <s v="Office Supplies"/>
    <s v="Appliances"/>
    <s v="Belkin F5C206VTEL 6 Outlet Surge"/>
    <n v="91.92"/>
    <n v="5"/>
    <n v="0.2"/>
    <n v="11.489999999999991"/>
  </r>
  <r>
    <n v="6021"/>
    <s v="US-2013-156692"/>
    <x v="0"/>
    <x v="572"/>
    <d v="2013-08-14T00:00:00"/>
    <s v="Same Day"/>
    <s v="HG-15025"/>
    <s v="Hunter Glantz"/>
    <s v="Consumer"/>
    <s v="United States"/>
    <s v="Kenner"/>
    <s v="Louisiana"/>
    <n v="70065"/>
    <s v="South"/>
    <s v="OFF-AP-10002222"/>
    <s v="Office Supplies"/>
    <s v="Appliances"/>
    <s v="Staples"/>
    <n v="17.34"/>
    <n v="2"/>
    <n v="0"/>
    <n v="4.6818000000000008"/>
  </r>
  <r>
    <n v="6022"/>
    <s v="US-2013-156692"/>
    <x v="0"/>
    <x v="572"/>
    <d v="2013-08-14T00:00:00"/>
    <s v="Same Day"/>
    <s v="HG-15025"/>
    <s v="Hunter Glantz"/>
    <s v="Consumer"/>
    <s v="United States"/>
    <s v="Kenner"/>
    <s v="Louisiana"/>
    <n v="70065"/>
    <s v="South"/>
    <s v="TEC-AC-10000158"/>
    <s v="Technology"/>
    <s v="Accessories"/>
    <s v="Sony 64GB Class 10 Micro SDHC R40 Memory Card"/>
    <n v="71.98"/>
    <n v="2"/>
    <n v="0"/>
    <n v="15.1158"/>
  </r>
  <r>
    <n v="6023"/>
    <s v="CA-2011-130869"/>
    <x v="2"/>
    <x v="664"/>
    <d v="2011-11-21T00:00:00"/>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4-128832"/>
    <x v="3"/>
    <x v="558"/>
    <d v="2014-04-28T00:00:00"/>
    <s v="First Class"/>
    <s v="LS-16945"/>
    <s v="Linda Southworth"/>
    <s v="Corporate"/>
    <s v="United States"/>
    <s v="Providence"/>
    <s v="Rhode Island"/>
    <n v="2908"/>
    <s v="East"/>
    <s v="TEC-AC-10004855"/>
    <s v="Technology"/>
    <s v="Accessories"/>
    <s v="V7 USB Numeric Keypad"/>
    <n v="69.98"/>
    <n v="2"/>
    <n v="0"/>
    <n v="4.8986000000000018"/>
  </r>
  <r>
    <n v="6025"/>
    <s v="CA-2014-139717"/>
    <x v="3"/>
    <x v="1043"/>
    <d v="2014-08-27T00:00:00"/>
    <s v="Second Class"/>
    <s v="DM-13015"/>
    <s v="Darrin Martin"/>
    <s v="Consumer"/>
    <s v="United States"/>
    <s v="Lancaster"/>
    <s v="Ohio"/>
    <n v="43130"/>
    <s v="East"/>
    <s v="OFF-AP-10000938"/>
    <s v="Office Supplies"/>
    <s v="Appliances"/>
    <s v="Avanti 1.7 Cu. Ft. Refrigerator"/>
    <n v="646.27200000000005"/>
    <n v="8"/>
    <n v="0.2"/>
    <n v="64.627199999999988"/>
  </r>
  <r>
    <n v="6026"/>
    <s v="CA-2014-139717"/>
    <x v="3"/>
    <x v="1043"/>
    <d v="2014-08-27T00:00:00"/>
    <s v="Second Class"/>
    <s v="DM-13015"/>
    <s v="Darrin Martin"/>
    <s v="Consumer"/>
    <s v="United States"/>
    <s v="Lancaster"/>
    <s v="Ohio"/>
    <n v="43130"/>
    <s v="East"/>
    <s v="OFF-PA-10002195"/>
    <s v="Office Supplies"/>
    <s v="Paper"/>
    <s v="Xerox 1966"/>
    <n v="10.368000000000002"/>
    <n v="2"/>
    <n v="0.2"/>
    <n v="3.7584"/>
  </r>
  <r>
    <n v="6027"/>
    <s v="CA-2014-136007"/>
    <x v="3"/>
    <x v="660"/>
    <d v="2014-03-03T00:00:00"/>
    <s v="Standard Class"/>
    <s v="AC-10615"/>
    <s v="Ann Chong"/>
    <s v="Corporate"/>
    <s v="United States"/>
    <s v="Seattle"/>
    <s v="Washington"/>
    <n v="98115"/>
    <s v="West"/>
    <s v="OFF-FA-10002701"/>
    <s v="Office Supplies"/>
    <s v="Fasteners"/>
    <s v="Alliance Rubber Bands"/>
    <n v="8.4"/>
    <n v="5"/>
    <n v="0"/>
    <n v="0.33599999999999963"/>
  </r>
  <r>
    <n v="6028"/>
    <s v="CA-2014-136007"/>
    <x v="3"/>
    <x v="660"/>
    <d v="2014-03-03T00:00:00"/>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3-157364"/>
    <x v="0"/>
    <x v="258"/>
    <d v="2013-11-22T00:00:00"/>
    <s v="First Class"/>
    <s v="LT-17110"/>
    <s v="Liz Thompson"/>
    <s v="Consumer"/>
    <s v="United States"/>
    <s v="Jacksonville"/>
    <s v="North Carolina"/>
    <n v="28540"/>
    <s v="South"/>
    <s v="OFF-AR-10003752"/>
    <s v="Office Supplies"/>
    <s v="Art"/>
    <s v="Deluxe Chalkboard Eraser Cleaner"/>
    <n v="18.48"/>
    <n v="2"/>
    <n v="0.2"/>
    <n v="6.0059999999999993"/>
  </r>
  <r>
    <n v="6030"/>
    <s v="US-2013-112970"/>
    <x v="0"/>
    <x v="696"/>
    <d v="2013-11-16T00:00:00"/>
    <s v="First Class"/>
    <s v="TB-21250"/>
    <s v="Tim Brockman"/>
    <s v="Consumer"/>
    <s v="United States"/>
    <s v="Los Angeles"/>
    <s v="California"/>
    <n v="90049"/>
    <s v="West"/>
    <s v="OFF-AR-10003829"/>
    <s v="Office Supplies"/>
    <s v="Art"/>
    <s v="Newell 35"/>
    <n v="9.84"/>
    <n v="3"/>
    <n v="0"/>
    <n v="2.8535999999999988"/>
  </r>
  <r>
    <n v="6031"/>
    <s v="US-2014-152492"/>
    <x v="3"/>
    <x v="91"/>
    <d v="2014-07-07T00:00:00"/>
    <s v="Same Day"/>
    <s v="AH-10585"/>
    <s v="Angele Hood"/>
    <s v="Consumer"/>
    <s v="United States"/>
    <s v="Miami"/>
    <s v="Florida"/>
    <n v="33142"/>
    <s v="South"/>
    <s v="FUR-CH-10000155"/>
    <s v="Furniture"/>
    <s v="Chairs"/>
    <s v="Global Comet Stacking Armless Chair"/>
    <n v="239.24"/>
    <n v="1"/>
    <n v="0.2"/>
    <n v="23.924000000000007"/>
  </r>
  <r>
    <n v="6032"/>
    <s v="CA-2013-101168"/>
    <x v="0"/>
    <x v="591"/>
    <d v="2014-01-02T00:00:00"/>
    <s v="Standard Class"/>
    <s v="SS-20140"/>
    <s v="Saphhira Shifley"/>
    <s v="Corporate"/>
    <s v="United States"/>
    <s v="Nashua"/>
    <s v="New Hampshire"/>
    <n v="3060"/>
    <s v="East"/>
    <s v="FUR-FU-10003142"/>
    <s v="Furniture"/>
    <s v="Furnishings"/>
    <s v="Master Big Foot Doorstop, Beige"/>
    <n v="21.12"/>
    <n v="4"/>
    <n v="0"/>
    <n v="6.5471999999999984"/>
  </r>
  <r>
    <n v="6033"/>
    <s v="CA-2014-104010"/>
    <x v="3"/>
    <x v="756"/>
    <d v="2014-04-26T00:00:00"/>
    <s v="First Class"/>
    <s v="TD-20995"/>
    <s v="Tamara Dahlen"/>
    <s v="Consumer"/>
    <s v="United States"/>
    <s v="New York City"/>
    <s v="New York"/>
    <n v="10011"/>
    <s v="East"/>
    <s v="OFF-SU-10001218"/>
    <s v="Office Supplies"/>
    <s v="Supplies"/>
    <s v="Fiskars Softgrip Scissors"/>
    <n v="54.900000000000006"/>
    <n v="5"/>
    <n v="0"/>
    <n v="15.372000000000003"/>
  </r>
  <r>
    <n v="6034"/>
    <s v="CA-2012-130253"/>
    <x v="1"/>
    <x v="639"/>
    <d v="2012-12-18T00:00:00"/>
    <s v="Standard Class"/>
    <s v="PP-18955"/>
    <s v="Paul Prost"/>
    <s v="Home Office"/>
    <s v="United States"/>
    <s v="Los Angeles"/>
    <s v="California"/>
    <n v="90036"/>
    <s v="West"/>
    <s v="FUR-FU-10002963"/>
    <s v="Furniture"/>
    <s v="Furnishings"/>
    <s v="Master Caster Door Stop, Gray"/>
    <n v="15.24"/>
    <n v="3"/>
    <n v="0"/>
    <n v="5.1815999999999995"/>
  </r>
  <r>
    <n v="6035"/>
    <s v="US-2012-155369"/>
    <x v="1"/>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3-131205"/>
    <x v="0"/>
    <x v="913"/>
    <d v="2013-09-09T00:00:00"/>
    <s v="Standard Class"/>
    <s v="AA-10645"/>
    <s v="Anna Andreadi"/>
    <s v="Consumer"/>
    <s v="United States"/>
    <s v="Georgetown"/>
    <s v="Kentucky"/>
    <n v="40324"/>
    <s v="South"/>
    <s v="FUR-FU-10003347"/>
    <s v="Furniture"/>
    <s v="Furnishings"/>
    <s v="Coloredge Poster Frame"/>
    <n v="42.599999999999994"/>
    <n v="3"/>
    <n v="0"/>
    <n v="16.614000000000001"/>
  </r>
  <r>
    <n v="6038"/>
    <s v="CA-2013-131205"/>
    <x v="0"/>
    <x v="913"/>
    <d v="2013-09-09T00:00:00"/>
    <s v="Standard Class"/>
    <s v="AA-10645"/>
    <s v="Anna Andreadi"/>
    <s v="Consumer"/>
    <s v="United States"/>
    <s v="Georgetown"/>
    <s v="Kentucky"/>
    <n v="40324"/>
    <s v="South"/>
    <s v="OFF-BI-10000315"/>
    <s v="Office Supplies"/>
    <s v="Binders"/>
    <s v="Poly Designer Cover &amp; Back"/>
    <n v="113.94"/>
    <n v="6"/>
    <n v="0"/>
    <n v="54.691199999999995"/>
  </r>
  <r>
    <n v="6039"/>
    <s v="CA-2013-131205"/>
    <x v="0"/>
    <x v="913"/>
    <d v="2013-09-09T00:00:00"/>
    <s v="Standard Class"/>
    <s v="AA-10645"/>
    <s v="Anna Andreadi"/>
    <s v="Consumer"/>
    <s v="United States"/>
    <s v="Georgetown"/>
    <s v="Kentucky"/>
    <n v="40324"/>
    <s v="South"/>
    <s v="OFF-ST-10002583"/>
    <s v="Office Supplies"/>
    <s v="Storage"/>
    <s v="Fellowes Neat Ideas Storage Cubes"/>
    <n v="129.91999999999999"/>
    <n v="4"/>
    <n v="0"/>
    <n v="5.1967999999999961"/>
  </r>
  <r>
    <n v="6040"/>
    <s v="CA-2013-131205"/>
    <x v="0"/>
    <x v="913"/>
    <d v="2013-09-09T00:00:00"/>
    <s v="Standard Class"/>
    <s v="AA-10645"/>
    <s v="Anna Andreadi"/>
    <s v="Consumer"/>
    <s v="United States"/>
    <s v="Georgetown"/>
    <s v="Kentucky"/>
    <n v="40324"/>
    <s v="South"/>
    <s v="OFF-AR-10003469"/>
    <s v="Office Supplies"/>
    <s v="Art"/>
    <s v="Nontoxic Chalk"/>
    <n v="5.28"/>
    <n v="3"/>
    <n v="0"/>
    <n v="2.5343999999999998"/>
  </r>
  <r>
    <n v="6041"/>
    <s v="CA-2014-122364"/>
    <x v="3"/>
    <x v="241"/>
    <d v="2014-09-30T00:00:00"/>
    <s v="Standard Class"/>
    <s v="FA-14230"/>
    <s v="Frank Atkinson"/>
    <s v="Corporate"/>
    <s v="United States"/>
    <s v="Los Angeles"/>
    <s v="California"/>
    <n v="90008"/>
    <s v="West"/>
    <s v="TEC-PH-10001817"/>
    <s v="Technology"/>
    <s v="Phones"/>
    <s v="Wilson Electronics DB Pro Signal Booster"/>
    <n v="859.2"/>
    <n v="3"/>
    <n v="0.2"/>
    <n v="75.180000000000064"/>
  </r>
  <r>
    <n v="6042"/>
    <s v="CA-2014-122364"/>
    <x v="3"/>
    <x v="241"/>
    <d v="2014-09-30T00:00:00"/>
    <s v="Standard Class"/>
    <s v="FA-14230"/>
    <s v="Frank Atkinson"/>
    <s v="Corporate"/>
    <s v="United States"/>
    <s v="Los Angeles"/>
    <s v="California"/>
    <n v="90008"/>
    <s v="West"/>
    <s v="TEC-MA-10001031"/>
    <s v="Technology"/>
    <s v="Machines"/>
    <s v="Socket Bluetooth Cordless Hand Scanner (CHS)"/>
    <n v="506.28"/>
    <n v="3"/>
    <n v="0.2"/>
    <n v="177.19799999999998"/>
  </r>
  <r>
    <n v="6043"/>
    <s v="CA-2013-117912"/>
    <x v="0"/>
    <x v="1084"/>
    <d v="2013-02-08T00:00:00"/>
    <s v="Standard Class"/>
    <s v="TB-21520"/>
    <s v="Tracy Blumstein"/>
    <s v="Consumer"/>
    <s v="United States"/>
    <s v="Sierra Vista"/>
    <s v="Arizona"/>
    <n v="85635"/>
    <s v="West"/>
    <s v="FUR-FU-10002088"/>
    <s v="Furniture"/>
    <s v="Furnishings"/>
    <s v="Nu-Dell Float Frame 11 x 14 1/2"/>
    <n v="14.368000000000002"/>
    <n v="2"/>
    <n v="0.2"/>
    <n v="3.9512"/>
  </r>
  <r>
    <n v="6044"/>
    <s v="CA-2014-145702"/>
    <x v="3"/>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4-145702"/>
    <x v="3"/>
    <x v="240"/>
    <d v="2014-05-25T00:00:00"/>
    <s v="Second Class"/>
    <s v="AH-10075"/>
    <s v="Adam Hart"/>
    <s v="Corporate"/>
    <s v="United States"/>
    <s v="Knoxville"/>
    <s v="Tennessee"/>
    <n v="37918"/>
    <s v="South"/>
    <s v="OFF-PA-10001526"/>
    <s v="Office Supplies"/>
    <s v="Paper"/>
    <s v="Xerox 1949"/>
    <n v="27.888000000000002"/>
    <n v="7"/>
    <n v="0.2"/>
    <n v="10.109400000000001"/>
  </r>
  <r>
    <n v="6046"/>
    <s v="CA-2012-113215"/>
    <x v="1"/>
    <x v="37"/>
    <d v="2012-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3-154662"/>
    <x v="0"/>
    <x v="632"/>
    <d v="2013-06-17T00:00:00"/>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2-105571"/>
    <x v="1"/>
    <x v="209"/>
    <d v="2012-11-11T00:00:00"/>
    <s v="Standard Class"/>
    <s v="CP-12340"/>
    <s v="Christine Phan"/>
    <s v="Corporate"/>
    <s v="United States"/>
    <s v="Miami"/>
    <s v="Florida"/>
    <n v="33142"/>
    <s v="South"/>
    <s v="OFF-BI-10003305"/>
    <s v="Office Supplies"/>
    <s v="Binders"/>
    <s v="Avery Hanging File Binders"/>
    <n v="16.146000000000004"/>
    <n v="9"/>
    <n v="0.7"/>
    <n v="-12.916800000000002"/>
  </r>
  <r>
    <n v="6049"/>
    <s v="CA-2012-105571"/>
    <x v="1"/>
    <x v="209"/>
    <d v="2012-11-11T00:00:00"/>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3-152765"/>
    <x v="0"/>
    <x v="1085"/>
    <d v="2013-06-19T00:00:00"/>
    <s v="First Class"/>
    <s v="LS-17245"/>
    <s v="Lynn Smith"/>
    <s v="Consumer"/>
    <s v="United States"/>
    <s v="Houston"/>
    <s v="Texas"/>
    <n v="77036"/>
    <s v="Central"/>
    <s v="OFF-PA-10000483"/>
    <s v="Office Supplies"/>
    <s v="Paper"/>
    <s v="Xerox 19"/>
    <n v="173.48800000000003"/>
    <n v="7"/>
    <n v="0.2"/>
    <n v="54.214999999999982"/>
  </r>
  <r>
    <n v="6051"/>
    <s v="CA-2012-153878"/>
    <x v="1"/>
    <x v="334"/>
    <d v="2012-04-30T00:00:00"/>
    <s v="Standard Class"/>
    <s v="TS-21655"/>
    <s v="Trudy Schmidt"/>
    <s v="Consumer"/>
    <s v="United States"/>
    <s v="Milwaukee"/>
    <s v="Wisconsin"/>
    <n v="53209"/>
    <s v="Central"/>
    <s v="OFF-AR-10000658"/>
    <s v="Office Supplies"/>
    <s v="Art"/>
    <s v="Newell 324"/>
    <n v="57.75"/>
    <n v="5"/>
    <n v="0"/>
    <n v="16.170000000000002"/>
  </r>
  <r>
    <n v="6052"/>
    <s v="CA-2012-153878"/>
    <x v="1"/>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3-124016"/>
    <x v="0"/>
    <x v="713"/>
    <d v="2013-09-27T00:00:00"/>
    <s v="Second Class"/>
    <s v="JS-15940"/>
    <s v="Joni Sundaresam"/>
    <s v="Home Office"/>
    <s v="United States"/>
    <s v="Lancaster"/>
    <s v="Ohio"/>
    <n v="43130"/>
    <s v="East"/>
    <s v="OFF-PA-10002586"/>
    <s v="Office Supplies"/>
    <s v="Paper"/>
    <s v="Xerox 1970"/>
    <n v="11.952000000000002"/>
    <n v="3"/>
    <n v="0.2"/>
    <n v="4.0338000000000003"/>
  </r>
  <r>
    <n v="6054"/>
    <s v="CA-2013-124016"/>
    <x v="0"/>
    <x v="713"/>
    <d v="2013-09-27T00:00:00"/>
    <s v="Second Class"/>
    <s v="JS-15940"/>
    <s v="Joni Sundaresam"/>
    <s v="Home Office"/>
    <s v="United States"/>
    <s v="Lancaster"/>
    <s v="Ohio"/>
    <n v="43130"/>
    <s v="East"/>
    <s v="FUR-FU-10004963"/>
    <s v="Furniture"/>
    <s v="Furnishings"/>
    <s v="Eldon 400 Class Desk Accessories, Black Carbon"/>
    <n v="28"/>
    <n v="4"/>
    <n v="0.2"/>
    <n v="7.7000000000000028"/>
  </r>
  <r>
    <n v="6055"/>
    <s v="CA-2013-124016"/>
    <x v="0"/>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61"/>
  </r>
  <r>
    <n v="6056"/>
    <s v="CA-2013-113551"/>
    <x v="0"/>
    <x v="298"/>
    <d v="2013-08-21T00:00:00"/>
    <s v="First Class"/>
    <s v="NF-18385"/>
    <s v="Natalie Fritzler"/>
    <s v="Consumer"/>
    <s v="United States"/>
    <s v="Edinburg"/>
    <s v="Texas"/>
    <n v="78539"/>
    <s v="Central"/>
    <s v="OFF-BI-10001617"/>
    <s v="Office Supplies"/>
    <s v="Binders"/>
    <s v="GBC Wire Binding Combs"/>
    <n v="2.0679999999999996"/>
    <n v="1"/>
    <n v="0.8"/>
    <n v="-3.4122000000000003"/>
  </r>
  <r>
    <n v="6057"/>
    <s v="CA-2013-113551"/>
    <x v="0"/>
    <x v="298"/>
    <d v="2013-08-21T00:00:00"/>
    <s v="First Class"/>
    <s v="NF-18385"/>
    <s v="Natalie Fritzler"/>
    <s v="Consumer"/>
    <s v="United States"/>
    <s v="Edinburg"/>
    <s v="Texas"/>
    <n v="78539"/>
    <s v="Central"/>
    <s v="OFF-PA-10004665"/>
    <s v="Office Supplies"/>
    <s v="Paper"/>
    <s v="Advantus Motivational Note Cards"/>
    <n v="83.84"/>
    <n v="8"/>
    <n v="0.2"/>
    <n v="30.391999999999996"/>
  </r>
  <r>
    <n v="6058"/>
    <s v="CA-2011-107524"/>
    <x v="2"/>
    <x v="1086"/>
    <d v="2011-03-08T00:00:00"/>
    <s v="Standard Class"/>
    <s v="KN-16705"/>
    <s v="Kristina Nunn"/>
    <s v="Home Office"/>
    <s v="United States"/>
    <s v="New York City"/>
    <s v="New York"/>
    <n v="10009"/>
    <s v="East"/>
    <s v="OFF-EN-10001990"/>
    <s v="Office Supplies"/>
    <s v="Envelopes"/>
    <s v="Staples"/>
    <n v="11.36"/>
    <n v="2"/>
    <n v="0"/>
    <n v="5.3391999999999991"/>
  </r>
  <r>
    <n v="6059"/>
    <s v="CA-2011-107524"/>
    <x v="2"/>
    <x v="1086"/>
    <d v="2011-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1-138072"/>
    <x v="2"/>
    <x v="125"/>
    <d v="2012-01-03T00:00:00"/>
    <s v="Standard Class"/>
    <s v="GA-14725"/>
    <s v="Guy Armstrong"/>
    <s v="Consumer"/>
    <s v="United States"/>
    <s v="Philadelphia"/>
    <s v="Pennsylvania"/>
    <n v="19120"/>
    <s v="East"/>
    <s v="TEC-AC-10004859"/>
    <s v="Technology"/>
    <s v="Accessories"/>
    <s v="Maxell Pro 80 Minute CD-R, 10/Pack"/>
    <n v="27.968000000000004"/>
    <n v="2"/>
    <n v="0.2"/>
    <n v="6.9920000000000009"/>
  </r>
  <r>
    <n v="6061"/>
    <s v="CA-2012-134201"/>
    <x v="1"/>
    <x v="889"/>
    <d v="2012-04-16T00:00:00"/>
    <s v="Standard Class"/>
    <s v="EH-14125"/>
    <s v="Eugene Hildebrand"/>
    <s v="Home Office"/>
    <s v="United States"/>
    <s v="Rochester"/>
    <s v="New York"/>
    <n v="14609"/>
    <s v="East"/>
    <s v="OFF-ST-10001476"/>
    <s v="Office Supplies"/>
    <s v="Storage"/>
    <s v="Steel Personal Filing/Posting Tote"/>
    <n v="142.04"/>
    <n v="4"/>
    <n v="0"/>
    <n v="38.350800000000007"/>
  </r>
  <r>
    <n v="6062"/>
    <s v="CA-2012-134201"/>
    <x v="1"/>
    <x v="889"/>
    <d v="2012-04-16T00:00:00"/>
    <s v="Standard Class"/>
    <s v="EH-14125"/>
    <s v="Eugene Hildebrand"/>
    <s v="Home Office"/>
    <s v="United States"/>
    <s v="Rochester"/>
    <s v="New York"/>
    <n v="14609"/>
    <s v="East"/>
    <s v="OFF-AR-10002804"/>
    <s v="Office Supplies"/>
    <s v="Art"/>
    <s v="Faber Castell Col-Erase Pencils"/>
    <n v="14.669999999999998"/>
    <n v="3"/>
    <n v="0"/>
    <n v="6.0147000000000004"/>
  </r>
  <r>
    <n v="6063"/>
    <s v="CA-2012-111780"/>
    <x v="1"/>
    <x v="707"/>
    <d v="2012-12-30T00:00:00"/>
    <s v="Second Class"/>
    <s v="RA-19285"/>
    <s v="Ralph Arnett"/>
    <s v="Consumer"/>
    <s v="United States"/>
    <s v="San Diego"/>
    <s v="California"/>
    <n v="92037"/>
    <s v="West"/>
    <s v="TEC-CO-10004202"/>
    <s v="Technology"/>
    <s v="Copiers"/>
    <s v="Brother DCP1000 Digital 3 in 1 Multifunction Machine"/>
    <n v="1199.96"/>
    <n v="5"/>
    <n v="0.2"/>
    <n v="224.99249999999995"/>
  </r>
  <r>
    <n v="6064"/>
    <s v="CA-2012-111780"/>
    <x v="1"/>
    <x v="707"/>
    <d v="2012-12-30T00:00:00"/>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2-111780"/>
    <x v="1"/>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2-119942"/>
    <x v="1"/>
    <x v="57"/>
    <d v="2012-04-07T00:00:00"/>
    <s v="First Class"/>
    <s v="TT-21070"/>
    <s v="Ted Trevino"/>
    <s v="Consumer"/>
    <s v="United States"/>
    <s v="Philadelphia"/>
    <s v="Pennsylvania"/>
    <n v="19120"/>
    <s v="East"/>
    <s v="OFF-LA-10001569"/>
    <s v="Office Supplies"/>
    <s v="Labels"/>
    <s v="Avery 499"/>
    <n v="23.904000000000003"/>
    <n v="6"/>
    <n v="0.2"/>
    <n v="7.7687999999999988"/>
  </r>
  <r>
    <n v="6067"/>
    <s v="CA-2012-151547"/>
    <x v="1"/>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s v="California"/>
    <n v="90712"/>
    <s v="West"/>
    <s v="FUR-CH-10000225"/>
    <s v="Furniture"/>
    <s v="Chairs"/>
    <s v="Global Geo Office Task Chair, Gray"/>
    <n v="518.27200000000005"/>
    <n v="8"/>
    <n v="0.2"/>
    <n v="-97.176000000000073"/>
  </r>
  <r>
    <n v="6069"/>
    <s v="CA-2014-166695"/>
    <x v="3"/>
    <x v="968"/>
    <d v="2014-05-25T00:00:00"/>
    <s v="Standard Class"/>
    <s v="CC-12430"/>
    <s v="Chuck Clark"/>
    <s v="Home Office"/>
    <s v="United States"/>
    <s v="Lakewood"/>
    <s v="California"/>
    <n v="90712"/>
    <s v="West"/>
    <s v="FUR-FU-10002191"/>
    <s v="Furniture"/>
    <s v="Furnishings"/>
    <s v="G.E. Halogen Desk Lamp Bulbs"/>
    <n v="6.98"/>
    <n v="1"/>
    <n v="0"/>
    <n v="3.3504"/>
  </r>
  <r>
    <n v="6070"/>
    <s v="CA-2014-166695"/>
    <x v="3"/>
    <x v="968"/>
    <d v="2014-05-25T00:00:00"/>
    <s v="Standard Class"/>
    <s v="CC-12430"/>
    <s v="Chuck Clark"/>
    <s v="Home Office"/>
    <s v="United States"/>
    <s v="Lakewood"/>
    <s v="California"/>
    <n v="90712"/>
    <s v="West"/>
    <s v="TEC-MA-10003176"/>
    <s v="Technology"/>
    <s v="Machines"/>
    <s v="Okidata B400 Printer"/>
    <n v="343.20000000000005"/>
    <n v="1"/>
    <n v="0.2"/>
    <n v="38.609999999999957"/>
  </r>
  <r>
    <n v="6071"/>
    <s v="CA-2014-167542"/>
    <x v="3"/>
    <x v="802"/>
    <d v="2014-08-21T00:00:00"/>
    <s v="Standard Class"/>
    <s v="KD-16495"/>
    <s v="Keith Dawkins"/>
    <s v="Corporate"/>
    <s v="United States"/>
    <s v="Philadelphia"/>
    <s v="Pennsylvania"/>
    <n v="19120"/>
    <s v="East"/>
    <s v="OFF-LA-10004093"/>
    <s v="Office Supplies"/>
    <s v="Labels"/>
    <s v="Avery 486"/>
    <n v="17.544"/>
    <n v="3"/>
    <n v="0.2"/>
    <n v="5.9210999999999983"/>
  </r>
  <r>
    <n v="6072"/>
    <s v="CA-2012-120901"/>
    <x v="1"/>
    <x v="620"/>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2-120901"/>
    <x v="1"/>
    <x v="620"/>
    <d v="2013-01-04T00:00:00"/>
    <s v="Standard Class"/>
    <s v="BG-11035"/>
    <s v="Barry Gonzalez"/>
    <s v="Consumer"/>
    <s v="United States"/>
    <s v="Austin"/>
    <s v="Texas"/>
    <n v="78745"/>
    <s v="Central"/>
    <s v="OFF-FA-10001561"/>
    <s v="Office Supplies"/>
    <s v="Fasteners"/>
    <s v="Stockwell Push Pins"/>
    <n v="3.4880000000000004"/>
    <n v="2"/>
    <n v="0.2"/>
    <n v="0.56679999999999997"/>
  </r>
  <r>
    <n v="6074"/>
    <s v="CA-2012-120901"/>
    <x v="1"/>
    <x v="620"/>
    <d v="2013-01-04T00:00:00"/>
    <s v="Standard Class"/>
    <s v="BG-11035"/>
    <s v="Barry Gonzalez"/>
    <s v="Consumer"/>
    <s v="United States"/>
    <s v="Austin"/>
    <s v="Texas"/>
    <n v="78745"/>
    <s v="Central"/>
    <s v="OFF-SU-10001225"/>
    <s v="Office Supplies"/>
    <s v="Supplies"/>
    <s v="Staples"/>
    <n v="5.8880000000000008"/>
    <n v="2"/>
    <n v="0.2"/>
    <n v="-1.3248000000000004"/>
  </r>
  <r>
    <n v="6075"/>
    <s v="CA-2014-121398"/>
    <x v="3"/>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4-121398"/>
    <x v="3"/>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3-151561"/>
    <x v="0"/>
    <x v="142"/>
    <d v="2013-09-08T00:00:00"/>
    <s v="Standard Class"/>
    <s v="PG-18820"/>
    <s v="Patrick Gardner"/>
    <s v="Consumer"/>
    <s v="United States"/>
    <s v="New York City"/>
    <s v="New York"/>
    <n v="10011"/>
    <s v="East"/>
    <s v="TEC-AC-10001432"/>
    <s v="Technology"/>
    <s v="Accessories"/>
    <s v="Enermax Aurora Lite Keyboard"/>
    <n v="468.90000000000003"/>
    <n v="6"/>
    <n v="0"/>
    <n v="206.31600000000006"/>
  </r>
  <r>
    <n v="6078"/>
    <s v="CA-2013-151561"/>
    <x v="0"/>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3-151561"/>
    <x v="0"/>
    <x v="142"/>
    <d v="2013-09-08T00:00:00"/>
    <s v="Standard Class"/>
    <s v="PG-18820"/>
    <s v="Patrick Gardner"/>
    <s v="Consumer"/>
    <s v="United States"/>
    <s v="New York City"/>
    <s v="New York"/>
    <n v="10011"/>
    <s v="East"/>
    <s v="OFF-SU-10001574"/>
    <s v="Office Supplies"/>
    <s v="Supplies"/>
    <s v="Acme Value Line Scissors"/>
    <n v="10.95"/>
    <n v="3"/>
    <n v="0"/>
    <n v="3.2849999999999993"/>
  </r>
  <r>
    <n v="6080"/>
    <s v="CA-2013-151561"/>
    <x v="0"/>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4-154676"/>
    <x v="3"/>
    <x v="485"/>
    <d v="2014-08-09T00:00:00"/>
    <s v="First Class"/>
    <s v="NZ-18565"/>
    <s v="Nick Zandusky"/>
    <s v="Home Office"/>
    <s v="United States"/>
    <s v="Houston"/>
    <s v="Texas"/>
    <n v="77070"/>
    <s v="Central"/>
    <s v="OFF-ST-10001172"/>
    <s v="Office Supplies"/>
    <s v="Storage"/>
    <s v="Tennsco Lockers, Sand"/>
    <n v="151.05600000000001"/>
    <n v="9"/>
    <n v="0.2"/>
    <n v="7.5527999999999977"/>
  </r>
  <r>
    <n v="6082"/>
    <s v="US-2011-165589"/>
    <x v="2"/>
    <x v="1087"/>
    <d v="2011-02-19T00:00:00"/>
    <s v="Same Day"/>
    <s v="TB-21595"/>
    <s v="Troy Blackwell"/>
    <s v="Consumer"/>
    <s v="United States"/>
    <s v="Lubbock"/>
    <s v="Texas"/>
    <n v="79424"/>
    <s v="Central"/>
    <s v="FUR-FU-10002396"/>
    <s v="Furniture"/>
    <s v="Furnishings"/>
    <s v="DAX Copper Panel Document Frame, 5 x 7 Size"/>
    <n v="25.16"/>
    <n v="5"/>
    <n v="0.6"/>
    <n v="-11.321999999999999"/>
  </r>
  <r>
    <n v="6083"/>
    <s v="US-2013-132577"/>
    <x v="0"/>
    <x v="441"/>
    <d v="2013-11-28T00:00:00"/>
    <s v="Standard Class"/>
    <s v="JE-15475"/>
    <s v="Jeremy Ellison"/>
    <s v="Consumer"/>
    <s v="United States"/>
    <s v="Houston"/>
    <s v="Texas"/>
    <n v="77095"/>
    <s v="Central"/>
    <s v="OFF-BI-10004040"/>
    <s v="Office Supplies"/>
    <s v="Binders"/>
    <s v="Wilson Jones Impact Binders"/>
    <n v="6.2159999999999993"/>
    <n v="6"/>
    <n v="0.8"/>
    <n v="-9.634800000000002"/>
  </r>
  <r>
    <n v="6084"/>
    <s v="US-2013-132577"/>
    <x v="0"/>
    <x v="441"/>
    <d v="2013-11-28T00:00:00"/>
    <s v="Standard Class"/>
    <s v="JE-15475"/>
    <s v="Jeremy Ellison"/>
    <s v="Consumer"/>
    <s v="United States"/>
    <s v="Houston"/>
    <s v="Texas"/>
    <n v="77095"/>
    <s v="Central"/>
    <s v="OFF-AR-10003481"/>
    <s v="Office Supplies"/>
    <s v="Art"/>
    <s v="Newell 348"/>
    <n v="23.616"/>
    <n v="9"/>
    <n v="0.2"/>
    <n v="2.6567999999999969"/>
  </r>
  <r>
    <n v="6085"/>
    <s v="US-2013-132577"/>
    <x v="0"/>
    <x v="441"/>
    <d v="2013-11-28T00:00:00"/>
    <s v="Standard Class"/>
    <s v="JE-15475"/>
    <s v="Jeremy Ellison"/>
    <s v="Consumer"/>
    <s v="United States"/>
    <s v="Houston"/>
    <s v="Texas"/>
    <n v="77095"/>
    <s v="Central"/>
    <s v="TEC-AC-10000387"/>
    <s v="Technology"/>
    <s v="Accessories"/>
    <s v="KeyTronic KT800P2 - Keyboard - Black"/>
    <n v="24.032"/>
    <n v="2"/>
    <n v="0.2"/>
    <n v="-0.60080000000000044"/>
  </r>
  <r>
    <n v="6086"/>
    <s v="US-2013-132577"/>
    <x v="0"/>
    <x v="441"/>
    <d v="2013-11-28T00:00:00"/>
    <s v="Standard Class"/>
    <s v="JE-15475"/>
    <s v="Jeremy Ellison"/>
    <s v="Consumer"/>
    <s v="United States"/>
    <s v="Houston"/>
    <s v="Texas"/>
    <n v="77095"/>
    <s v="Central"/>
    <s v="OFF-LA-10000262"/>
    <s v="Office Supplies"/>
    <s v="Labels"/>
    <s v="Avery 494"/>
    <n v="2.0880000000000001"/>
    <n v="1"/>
    <n v="0.2"/>
    <n v="0.67859999999999987"/>
  </r>
  <r>
    <n v="6087"/>
    <s v="US-2013-132577"/>
    <x v="0"/>
    <x v="441"/>
    <d v="2013-11-28T00:00:00"/>
    <s v="Standard Class"/>
    <s v="JE-15475"/>
    <s v="Jeremy Ellison"/>
    <s v="Consumer"/>
    <s v="United States"/>
    <s v="Houston"/>
    <s v="Texas"/>
    <n v="77095"/>
    <s v="Central"/>
    <s v="OFF-BI-10003196"/>
    <s v="Office Supplies"/>
    <s v="Binders"/>
    <s v="Accohide Poly Flexible Ring Binders"/>
    <n v="4.4879999999999995"/>
    <n v="6"/>
    <n v="0.8"/>
    <n v="-6.7320000000000011"/>
  </r>
  <r>
    <n v="6088"/>
    <s v="CA-2012-114048"/>
    <x v="1"/>
    <x v="639"/>
    <d v="2012-12-18T00:00:00"/>
    <s v="Standard Class"/>
    <s v="EH-13945"/>
    <s v="Eric Hoffmann"/>
    <s v="Consumer"/>
    <s v="United States"/>
    <s v="Costa Mesa"/>
    <s v="California"/>
    <n v="92627"/>
    <s v="West"/>
    <s v="FUR-FU-10004351"/>
    <s v="Furniture"/>
    <s v="Furnishings"/>
    <s v="Staples"/>
    <n v="29.22"/>
    <n v="3"/>
    <n v="0"/>
    <n v="12.856800000000002"/>
  </r>
  <r>
    <n v="6089"/>
    <s v="CA-2012-137281"/>
    <x v="1"/>
    <x v="385"/>
    <d v="2012-06-17T00:00:00"/>
    <s v="Standard Class"/>
    <s v="BF-10975"/>
    <s v="Barbara Fisher"/>
    <s v="Corporate"/>
    <s v="United States"/>
    <s v="Roswell"/>
    <s v="Georgia"/>
    <n v="30076"/>
    <s v="South"/>
    <s v="OFF-PA-10001870"/>
    <s v="Office Supplies"/>
    <s v="Paper"/>
    <s v="Xerox 202"/>
    <n v="6.48"/>
    <n v="1"/>
    <n v="0"/>
    <n v="3.1104000000000003"/>
  </r>
  <r>
    <n v="6090"/>
    <s v="US-2014-162068"/>
    <x v="3"/>
    <x v="116"/>
    <d v="2015-01-01T00:00:00"/>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4-100111"/>
    <x v="3"/>
    <x v="1088"/>
    <d v="2014-09-27T00:00:00"/>
    <s v="Standard Class"/>
    <s v="SV-20365"/>
    <s v="Seth Vernon"/>
    <s v="Consumer"/>
    <s v="United States"/>
    <s v="New York City"/>
    <s v="New York"/>
    <n v="10035"/>
    <s v="East"/>
    <s v="FUR-CH-10003846"/>
    <s v="Furniture"/>
    <s v="Chairs"/>
    <s v="Hon Valutask Swivel Chairs"/>
    <n v="272.64600000000002"/>
    <n v="3"/>
    <n v="0.1"/>
    <n v="18.176400000000008"/>
  </r>
  <r>
    <n v="6092"/>
    <s v="CA-2014-100111"/>
    <x v="3"/>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4-100111"/>
    <x v="3"/>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4-100111"/>
    <x v="3"/>
    <x v="1088"/>
    <d v="2014-09-27T00:00:00"/>
    <s v="Standard Class"/>
    <s v="SV-20365"/>
    <s v="Seth Vernon"/>
    <s v="Consumer"/>
    <s v="United States"/>
    <s v="New York City"/>
    <s v="New York"/>
    <n v="10035"/>
    <s v="East"/>
    <s v="TEC-AC-10001465"/>
    <s v="Technology"/>
    <s v="Accessories"/>
    <s v="SanDisk Cruzer 64 GB USB Flash Drive"/>
    <n v="72.64"/>
    <n v="2"/>
    <n v="0"/>
    <n v="21.791999999999994"/>
  </r>
  <r>
    <n v="6095"/>
    <s v="CA-2014-100111"/>
    <x v="3"/>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4-100111"/>
    <x v="3"/>
    <x v="1088"/>
    <d v="2014-09-27T00:00:00"/>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4-100111"/>
    <x v="3"/>
    <x v="1088"/>
    <d v="2014-09-27T00:00:00"/>
    <s v="Standard Class"/>
    <s v="SV-20365"/>
    <s v="Seth Vernon"/>
    <s v="Consumer"/>
    <s v="United States"/>
    <s v="New York City"/>
    <s v="New York"/>
    <n v="10035"/>
    <s v="East"/>
    <s v="FUR-CH-10003061"/>
    <s v="Furniture"/>
    <s v="Chairs"/>
    <s v="Global Leather Task Chair, Black"/>
    <n v="80.991"/>
    <n v="1"/>
    <n v="0.1"/>
    <n v="8.0990999999999875"/>
  </r>
  <r>
    <n v="6098"/>
    <s v="CA-2014-100111"/>
    <x v="3"/>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4-100111"/>
    <x v="3"/>
    <x v="1088"/>
    <d v="2014-09-27T00:00:00"/>
    <s v="Standard Class"/>
    <s v="SV-20365"/>
    <s v="Seth Vernon"/>
    <s v="Consumer"/>
    <s v="United States"/>
    <s v="New York City"/>
    <s v="New York"/>
    <n v="10035"/>
    <s v="East"/>
    <s v="OFF-FA-10000304"/>
    <s v="Office Supplies"/>
    <s v="Fasteners"/>
    <s v="Advantus Push Pins"/>
    <n v="4.3600000000000003"/>
    <n v="2"/>
    <n v="0"/>
    <n v="1.7876000000000003"/>
  </r>
  <r>
    <n v="6100"/>
    <s v="CA-2014-100111"/>
    <x v="3"/>
    <x v="1088"/>
    <d v="2014-09-27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4-100111"/>
    <x v="3"/>
    <x v="1088"/>
    <d v="2014-09-27T00:00:00"/>
    <s v="Standard Class"/>
    <s v="SV-20365"/>
    <s v="Seth Vernon"/>
    <s v="Consumer"/>
    <s v="United States"/>
    <s v="New York City"/>
    <s v="New York"/>
    <n v="10035"/>
    <s v="East"/>
    <s v="TEC-PH-10002885"/>
    <s v="Technology"/>
    <s v="Phones"/>
    <s v="Apple iPhone 5"/>
    <n v="1299.6600000000001"/>
    <n v="2"/>
    <n v="0"/>
    <n v="350.90820000000008"/>
  </r>
  <r>
    <n v="6102"/>
    <s v="CA-2014-100111"/>
    <x v="3"/>
    <x v="1088"/>
    <d v="2014-09-27T00:00:00"/>
    <s v="Standard Class"/>
    <s v="SV-20365"/>
    <s v="Seth Vernon"/>
    <s v="Consumer"/>
    <s v="United States"/>
    <s v="New York City"/>
    <s v="New York"/>
    <n v="10035"/>
    <s v="East"/>
    <s v="FUR-CH-10001215"/>
    <s v="Furniture"/>
    <s v="Chairs"/>
    <s v="Global Troy Executive Leather Low-Back Tilter"/>
    <n v="2254.41"/>
    <n v="5"/>
    <n v="0.1"/>
    <n v="375.73500000000001"/>
  </r>
  <r>
    <n v="6103"/>
    <s v="CA-2014-100111"/>
    <x v="3"/>
    <x v="1088"/>
    <d v="2014-09-27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4-100111"/>
    <x v="3"/>
    <x v="1088"/>
    <d v="2014-09-27T00:00:00"/>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4-132381"/>
    <x v="3"/>
    <x v="1029"/>
    <d v="2014-08-25T00:00:00"/>
    <s v="First Class"/>
    <s v="Dp-13240"/>
    <s v="Dean percer"/>
    <s v="Home Office"/>
    <s v="United States"/>
    <s v="Philadelphia"/>
    <s v="Pennsylvania"/>
    <n v="19143"/>
    <s v="East"/>
    <s v="FUR-TA-10002356"/>
    <s v="Furniture"/>
    <s v="Tables"/>
    <s v="Bevis Boat-Shaped Conference Table"/>
    <n v="314.53199999999998"/>
    <n v="2"/>
    <n v="0.4"/>
    <n v="-83.875200000000035"/>
  </r>
  <r>
    <n v="6106"/>
    <s v="CA-2012-147011"/>
    <x v="1"/>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1-120852"/>
    <x v="2"/>
    <x v="414"/>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1-120852"/>
    <x v="2"/>
    <x v="414"/>
    <d v="2011-12-25T00:00:00"/>
    <s v="Standard Class"/>
    <s v="WB-21850"/>
    <s v="William Brown"/>
    <s v="Consumer"/>
    <s v="United States"/>
    <s v="Grand Prairie"/>
    <s v="Texas"/>
    <n v="75051"/>
    <s v="Central"/>
    <s v="TEC-AC-10004510"/>
    <s v="Technology"/>
    <s v="Accessories"/>
    <s v="Logitech Desktop MK120 Mouse and keyboard Combo"/>
    <n v="65.44"/>
    <n v="5"/>
    <n v="0.2"/>
    <n v="-8.1800000000000033"/>
  </r>
  <r>
    <n v="6109"/>
    <s v="CA-2013-150007"/>
    <x v="0"/>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3-150007"/>
    <x v="0"/>
    <x v="108"/>
    <d v="2013-09-17T00:00:00"/>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3-124590"/>
    <x v="0"/>
    <x v="396"/>
    <d v="2013-11-17T00:00:00"/>
    <s v="Standard Class"/>
    <s v="SP-20920"/>
    <s v="Susan Pistek"/>
    <s v="Consumer"/>
    <s v="United States"/>
    <s v="Parma"/>
    <s v="Ohio"/>
    <n v="44134"/>
    <s v="East"/>
    <s v="FUR-CH-10004495"/>
    <s v="Furniture"/>
    <s v="Chairs"/>
    <s v="Global Leather and Oak Executive Chair, Black"/>
    <n v="1474.8020000000001"/>
    <n v="7"/>
    <n v="0.3"/>
    <n v="-21.068600000000174"/>
  </r>
  <r>
    <n v="6112"/>
    <s v="CA-2013-124590"/>
    <x v="0"/>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3-124590"/>
    <x v="0"/>
    <x v="396"/>
    <d v="2013-11-17T00:00:00"/>
    <s v="Standard Class"/>
    <s v="SP-20920"/>
    <s v="Susan Pistek"/>
    <s v="Consumer"/>
    <s v="United States"/>
    <s v="Parma"/>
    <s v="Ohio"/>
    <n v="44134"/>
    <s v="East"/>
    <s v="OFF-FA-10000585"/>
    <s v="Office Supplies"/>
    <s v="Fasteners"/>
    <s v="OIC Bulk Pack Metal Binder Clips"/>
    <n v="16.752000000000002"/>
    <n v="6"/>
    <n v="0.2"/>
    <n v="5.4443999999999999"/>
  </r>
  <r>
    <n v="6114"/>
    <s v="CA-2013-124590"/>
    <x v="0"/>
    <x v="396"/>
    <d v="2013-11-17T00:00:00"/>
    <s v="Standard Class"/>
    <s v="SP-20920"/>
    <s v="Susan Pistek"/>
    <s v="Consumer"/>
    <s v="United States"/>
    <s v="Parma"/>
    <s v="Ohio"/>
    <n v="44134"/>
    <s v="East"/>
    <s v="FUR-CH-10000454"/>
    <s v="Furniture"/>
    <s v="Chairs"/>
    <s v="Hon Deluxe Fabric Upholstered Stacking Chairs, Rounded Back"/>
    <n v="1537.0739999999998"/>
    <n v="9"/>
    <n v="0.3"/>
    <n v="0"/>
  </r>
  <r>
    <n v="6115"/>
    <s v="CA-2013-124590"/>
    <x v="0"/>
    <x v="396"/>
    <d v="2013-11-17T00:00:00"/>
    <s v="Standard Class"/>
    <s v="SP-20920"/>
    <s v="Susan Pistek"/>
    <s v="Consumer"/>
    <s v="United States"/>
    <s v="Parma"/>
    <s v="Ohio"/>
    <n v="44134"/>
    <s v="East"/>
    <s v="FUR-CH-10003746"/>
    <s v="Furniture"/>
    <s v="Chairs"/>
    <s v="Hon 4070 Series Pagoda Round Back Stacking Chairs"/>
    <n v="449.37200000000001"/>
    <n v="2"/>
    <n v="0.3"/>
    <n v="-12.839199999999977"/>
  </r>
  <r>
    <n v="6116"/>
    <s v="CA-2013-133802"/>
    <x v="0"/>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3-113677"/>
    <x v="0"/>
    <x v="373"/>
    <d v="2013-11-20T00:00:00"/>
    <s v="Standard Class"/>
    <s v="CM-12655"/>
    <s v="Corinna Mitchell"/>
    <s v="Home Office"/>
    <s v="United States"/>
    <s v="New York City"/>
    <s v="New York"/>
    <n v="10011"/>
    <s v="East"/>
    <s v="TEC-PH-10002114"/>
    <s v="Technology"/>
    <s v="Phones"/>
    <s v="Xiaomi Mi3"/>
    <n v="2279.96"/>
    <n v="4"/>
    <n v="0"/>
    <n v="592.78960000000006"/>
  </r>
  <r>
    <n v="6118"/>
    <s v="US-2013-113677"/>
    <x v="0"/>
    <x v="373"/>
    <d v="2013-11-20T00:00:00"/>
    <s v="Standard Class"/>
    <s v="CM-12655"/>
    <s v="Corinna Mitchell"/>
    <s v="Home Office"/>
    <s v="United States"/>
    <s v="New York City"/>
    <s v="New York"/>
    <n v="10011"/>
    <s v="East"/>
    <s v="OFF-LA-10001569"/>
    <s v="Office Supplies"/>
    <s v="Labels"/>
    <s v="Avery 499"/>
    <n v="14.940000000000001"/>
    <n v="3"/>
    <n v="0"/>
    <n v="6.8723999999999998"/>
  </r>
  <r>
    <n v="6119"/>
    <s v="CA-2014-143378"/>
    <x v="3"/>
    <x v="20"/>
    <d v="2014-09-26T00:00:00"/>
    <s v="Standard Class"/>
    <s v="JR-16210"/>
    <s v="Justin Ritter"/>
    <s v="Corporate"/>
    <s v="United States"/>
    <s v="Springfield"/>
    <s v="Oregon"/>
    <n v="97477"/>
    <s v="West"/>
    <s v="TEC-PH-10001425"/>
    <s v="Technology"/>
    <s v="Phones"/>
    <s v="Mophie Juice Pack Helium for iPhone"/>
    <n v="191.976"/>
    <n v="3"/>
    <n v="0.2"/>
    <n v="19.197599999999994"/>
  </r>
  <r>
    <n v="6120"/>
    <s v="CA-2014-143378"/>
    <x v="3"/>
    <x v="20"/>
    <d v="2014-09-26T00:00:00"/>
    <s v="Standard Class"/>
    <s v="JR-16210"/>
    <s v="Justin Ritter"/>
    <s v="Corporate"/>
    <s v="United States"/>
    <s v="Springfield"/>
    <s v="Oregon"/>
    <n v="97477"/>
    <s v="West"/>
    <s v="OFF-AR-10001915"/>
    <s v="Office Supplies"/>
    <s v="Art"/>
    <s v="Peel-Off China Markers"/>
    <n v="23.832000000000001"/>
    <n v="3"/>
    <n v="0.2"/>
    <n v="6.5538000000000007"/>
  </r>
  <r>
    <n v="6121"/>
    <s v="CA-2014-143378"/>
    <x v="3"/>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4-143378"/>
    <x v="3"/>
    <x v="20"/>
    <d v="2014-09-26T00:00:00"/>
    <s v="Standard Class"/>
    <s v="JR-16210"/>
    <s v="Justin Ritter"/>
    <s v="Corporate"/>
    <s v="United States"/>
    <s v="Springfield"/>
    <s v="Oregon"/>
    <n v="97477"/>
    <s v="West"/>
    <s v="FUR-BO-10001972"/>
    <s v="Furniture"/>
    <s v="Bookcases"/>
    <s v="O'Sullivan 4-Shelf Bookcase in Odessa Pine"/>
    <n v="72.588000000000008"/>
    <n v="2"/>
    <n v="0.7"/>
    <n v="-128.2388"/>
  </r>
  <r>
    <n v="6123"/>
    <s v="CA-2014-152660"/>
    <x v="3"/>
    <x v="76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2-142139"/>
    <x v="1"/>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4-145772"/>
    <x v="3"/>
    <x v="95"/>
    <d v="2014-06-08T00:00:00"/>
    <s v="Standard Class"/>
    <s v="SS-20140"/>
    <s v="Saphhira Shifley"/>
    <s v="Corporate"/>
    <s v="United States"/>
    <s v="Los Angeles"/>
    <s v="California"/>
    <n v="90036"/>
    <s v="West"/>
    <s v="TEC-AC-10003038"/>
    <s v="Technology"/>
    <s v="Accessories"/>
    <s v="Kingston Digital DataTraveler 16GB USB 2.0"/>
    <n v="44.75"/>
    <n v="5"/>
    <n v="0"/>
    <n v="8.5024999999999942"/>
  </r>
  <r>
    <n v="6126"/>
    <s v="CA-2014-145772"/>
    <x v="3"/>
    <x v="95"/>
    <d v="2014-06-08T00:00:00"/>
    <s v="Standard Class"/>
    <s v="SS-20140"/>
    <s v="Saphhira Shifley"/>
    <s v="Corporate"/>
    <s v="United States"/>
    <s v="Los Angeles"/>
    <s v="California"/>
    <n v="90036"/>
    <s v="West"/>
    <s v="OFF-PA-10001593"/>
    <s v="Office Supplies"/>
    <s v="Paper"/>
    <s v="Xerox 1947"/>
    <n v="11.96"/>
    <n v="2"/>
    <n v="0"/>
    <n v="5.3819999999999997"/>
  </r>
  <r>
    <n v="6127"/>
    <s v="CA-2014-145772"/>
    <x v="3"/>
    <x v="95"/>
    <d v="2014-06-08T00:00:00"/>
    <s v="Standard Class"/>
    <s v="SS-20140"/>
    <s v="Saphhira Shifley"/>
    <s v="Corporate"/>
    <s v="United States"/>
    <s v="Los Angeles"/>
    <s v="California"/>
    <n v="90036"/>
    <s v="West"/>
    <s v="OFF-BI-10002049"/>
    <s v="Office Supplies"/>
    <s v="Binders"/>
    <s v="UniKeep View Case Binders"/>
    <n v="3.9119999999999999"/>
    <n v="1"/>
    <n v="0.2"/>
    <n v="1.2713999999999996"/>
  </r>
  <r>
    <n v="6128"/>
    <s v="CA-2013-124100"/>
    <x v="0"/>
    <x v="1044"/>
    <d v="2013-04-07T00:00:00"/>
    <s v="Standard Class"/>
    <s v="EH-13990"/>
    <s v="Erica Hackney"/>
    <s v="Consumer"/>
    <s v="United States"/>
    <s v="New York City"/>
    <s v="New York"/>
    <n v="10009"/>
    <s v="East"/>
    <s v="FUR-CH-10003817"/>
    <s v="Furniture"/>
    <s v="Chairs"/>
    <s v="Global Value Steno Chair, Gray"/>
    <n v="327.99600000000004"/>
    <n v="6"/>
    <n v="0.1"/>
    <n v="54.666000000000011"/>
  </r>
  <r>
    <n v="6129"/>
    <s v="US-2011-158400"/>
    <x v="2"/>
    <x v="1089"/>
    <d v="2011-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4-162033"/>
    <x v="3"/>
    <x v="606"/>
    <d v="2014-04-03T00:00:00"/>
    <s v="Standard Class"/>
    <s v="EM-14200"/>
    <s v="Evan Minnotte"/>
    <s v="Home Office"/>
    <s v="United States"/>
    <s v="Virginia Beach"/>
    <s v="Virginia"/>
    <n v="23464"/>
    <s v="South"/>
    <s v="TEC-AC-10003116"/>
    <s v="Technology"/>
    <s v="Accessories"/>
    <s v="Memorex Froggy Flash Drive 8 GB"/>
    <n v="53.25"/>
    <n v="3"/>
    <n v="0"/>
    <n v="20.767499999999998"/>
  </r>
  <r>
    <n v="6131"/>
    <s v="CA-2014-162033"/>
    <x v="3"/>
    <x v="606"/>
    <d v="2014-04-03T00:00:00"/>
    <s v="Standard Class"/>
    <s v="EM-14200"/>
    <s v="Evan Minnotte"/>
    <s v="Home Office"/>
    <s v="United States"/>
    <s v="Virginia Beach"/>
    <s v="Virginia"/>
    <n v="23464"/>
    <s v="South"/>
    <s v="OFF-FA-10003021"/>
    <s v="Office Supplies"/>
    <s v="Fasteners"/>
    <s v="Staples"/>
    <n v="3.76"/>
    <n v="2"/>
    <n v="0"/>
    <n v="1.3159999999999998"/>
  </r>
  <r>
    <n v="6132"/>
    <s v="CA-2011-163447"/>
    <x v="2"/>
    <x v="422"/>
    <d v="2011-12-31T00:00:00"/>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4-145737"/>
    <x v="3"/>
    <x v="175"/>
    <d v="2014-09-21T00:00:00"/>
    <s v="Standard Class"/>
    <s v="AB-10165"/>
    <s v="Alan Barnes"/>
    <s v="Consumer"/>
    <s v="United States"/>
    <s v="Lebanon"/>
    <s v="Tennessee"/>
    <n v="37087"/>
    <s v="South"/>
    <s v="OFF-PA-10001033"/>
    <s v="Office Supplies"/>
    <s v="Paper"/>
    <s v="Xerox 1893"/>
    <n v="163.96"/>
    <n v="5"/>
    <n v="0.2"/>
    <n v="59.435499999999998"/>
  </r>
  <r>
    <n v="6134"/>
    <s v="CA-2013-148096"/>
    <x v="0"/>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3-146766"/>
    <x v="0"/>
    <x v="254"/>
    <d v="2013-11-05T00:00:00"/>
    <s v="Same Day"/>
    <s v="TT-21220"/>
    <s v="Thomas Thornton"/>
    <s v="Consumer"/>
    <s v="United States"/>
    <s v="Chula Vista"/>
    <s v="California"/>
    <n v="91911"/>
    <s v="West"/>
    <s v="OFF-AR-10002135"/>
    <s v="Office Supplies"/>
    <s v="Art"/>
    <s v="Boston Heavy-Duty Trimline Electric Pencil Sharpeners"/>
    <n v="192.8"/>
    <n v="4"/>
    <n v="0"/>
    <n v="55.911999999999978"/>
  </r>
  <r>
    <n v="6136"/>
    <s v="CA-2012-105613"/>
    <x v="1"/>
    <x v="1090"/>
    <d v="2012-10-22T00:00:00"/>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2-105613"/>
    <x v="1"/>
    <x v="1090"/>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3-142251"/>
    <x v="0"/>
    <x v="731"/>
    <d v="2013-11-05T00:00:00"/>
    <s v="Second Class"/>
    <s v="FO-14305"/>
    <s v="Frank Olsen"/>
    <s v="Consumer"/>
    <s v="United States"/>
    <s v="Hollywood"/>
    <s v="Florida"/>
    <n v="33021"/>
    <s v="South"/>
    <s v="OFF-PA-10002986"/>
    <s v="Office Supplies"/>
    <s v="Paper"/>
    <s v="Xerox 1898"/>
    <n v="32.064"/>
    <n v="6"/>
    <n v="0.2"/>
    <n v="11.222399999999999"/>
  </r>
  <r>
    <n v="6139"/>
    <s v="CA-2011-131247"/>
    <x v="2"/>
    <x v="809"/>
    <d v="2011-04-04T00:00:00"/>
    <s v="Standard Class"/>
    <s v="GA-14725"/>
    <s v="Guy Armstrong"/>
    <s v="Consumer"/>
    <s v="United States"/>
    <s v="San Francisco"/>
    <s v="California"/>
    <n v="94110"/>
    <s v="West"/>
    <s v="FUR-BO-10001337"/>
    <s v="Furniture"/>
    <s v="Bookcases"/>
    <s v="O'Sullivan Living Dimensions 2-Shelf Bookcases"/>
    <n v="205.666"/>
    <n v="2"/>
    <n v="0.15"/>
    <n v="-12.097999999999999"/>
  </r>
  <r>
    <n v="6140"/>
    <s v="US-2012-113593"/>
    <x v="1"/>
    <x v="24"/>
    <d v="2012-04-20T00:00:00"/>
    <s v="First Class"/>
    <s v="NC-18415"/>
    <s v="Nathan Cano"/>
    <s v="Consumer"/>
    <s v="United States"/>
    <s v="Santa Maria"/>
    <s v="California"/>
    <n v="93454"/>
    <s v="West"/>
    <s v="OFF-ST-10000532"/>
    <s v="Office Supplies"/>
    <s v="Storage"/>
    <s v="Advantus Rolling Drawer Organizers"/>
    <n v="115.44"/>
    <n v="3"/>
    <n v="0"/>
    <n v="30.014399999999998"/>
  </r>
  <r>
    <n v="6141"/>
    <s v="CA-2014-121083"/>
    <x v="3"/>
    <x v="362"/>
    <d v="2014-07-16T00:00:00"/>
    <s v="Standard Class"/>
    <s v="JF-15190"/>
    <s v="Jamie Frazer"/>
    <s v="Consumer"/>
    <s v="United States"/>
    <s v="Manchester"/>
    <s v="Connecticut"/>
    <n v="6040"/>
    <s v="East"/>
    <s v="OFF-PA-10001497"/>
    <s v="Office Supplies"/>
    <s v="Paper"/>
    <s v="Xerox 1914"/>
    <n v="274.8"/>
    <n v="5"/>
    <n v="0"/>
    <n v="134.65199999999999"/>
  </r>
  <r>
    <n v="6142"/>
    <s v="CA-2014-121083"/>
    <x v="3"/>
    <x v="362"/>
    <d v="2014-07-16T00:00:00"/>
    <s v="Standard Class"/>
    <s v="JF-15190"/>
    <s v="Jamie Frazer"/>
    <s v="Consumer"/>
    <s v="United States"/>
    <s v="Manchester"/>
    <s v="Connecticut"/>
    <n v="6040"/>
    <s v="East"/>
    <s v="OFF-ST-10002554"/>
    <s v="Office Supplies"/>
    <s v="Storage"/>
    <s v="Tennsco Industrial Shelving"/>
    <n v="195.64"/>
    <n v="4"/>
    <n v="0"/>
    <n v="3.9128000000000043"/>
  </r>
  <r>
    <n v="6143"/>
    <s v="CA-2014-121083"/>
    <x v="3"/>
    <x v="362"/>
    <d v="2014-07-16T00:00:00"/>
    <s v="Standard Class"/>
    <s v="JF-15190"/>
    <s v="Jamie Frazer"/>
    <s v="Consumer"/>
    <s v="United States"/>
    <s v="Manchester"/>
    <s v="Connecticut"/>
    <n v="6040"/>
    <s v="East"/>
    <s v="TEC-PH-10001336"/>
    <s v="Technology"/>
    <s v="Phones"/>
    <s v="Digium D40 VoIP phone"/>
    <n v="257.98"/>
    <n v="2"/>
    <n v="0"/>
    <n v="74.8142"/>
  </r>
  <r>
    <n v="6144"/>
    <s v="CA-2014-121083"/>
    <x v="3"/>
    <x v="362"/>
    <d v="2014-07-16T00:00:00"/>
    <s v="Standard Class"/>
    <s v="JF-15190"/>
    <s v="Jamie Frazer"/>
    <s v="Consumer"/>
    <s v="United States"/>
    <s v="Manchester"/>
    <s v="Connecticut"/>
    <n v="6040"/>
    <s v="East"/>
    <s v="OFF-AR-10002987"/>
    <s v="Office Supplies"/>
    <s v="Art"/>
    <s v="Prismacolor Color Pencil Set"/>
    <n v="119.03999999999999"/>
    <n v="6"/>
    <n v="0"/>
    <n v="48.806400000000011"/>
  </r>
  <r>
    <n v="6145"/>
    <s v="CA-2014-151190"/>
    <x v="3"/>
    <x v="818"/>
    <d v="2014-07-02T00:00:00"/>
    <s v="Standard Class"/>
    <s v="GT-14710"/>
    <s v="Greg Tran"/>
    <s v="Consumer"/>
    <s v="United States"/>
    <s v="Omaha"/>
    <s v="Nebraska"/>
    <n v="68104"/>
    <s v="Central"/>
    <s v="OFF-PA-10000575"/>
    <s v="Office Supplies"/>
    <s v="Paper"/>
    <s v="Wirebound Message Books, Four 2 3/4 x 5 White Forms per Page"/>
    <n v="20.07"/>
    <n v="3"/>
    <n v="0"/>
    <n v="9.2321999999999989"/>
  </r>
  <r>
    <n v="6146"/>
    <s v="CA-2011-133543"/>
    <x v="2"/>
    <x v="1091"/>
    <d v="2011-12-26T00:00:00"/>
    <s v="Standard Class"/>
    <s v="KM-16660"/>
    <s v="Khloe Miller"/>
    <s v="Consumer"/>
    <s v="United States"/>
    <s v="San Jose"/>
    <s v="California"/>
    <n v="95123"/>
    <s v="West"/>
    <s v="OFF-AR-10003394"/>
    <s v="Office Supplies"/>
    <s v="Art"/>
    <s v="Newell 332"/>
    <n v="11.76"/>
    <n v="4"/>
    <n v="0"/>
    <n v="3.1752000000000002"/>
  </r>
  <r>
    <n v="6147"/>
    <s v="CA-2014-105130"/>
    <x v="3"/>
    <x v="610"/>
    <d v="2014-11-26T00:00:00"/>
    <s v="Standard Class"/>
    <s v="PJ-18835"/>
    <s v="Patrick Jones"/>
    <s v="Corporate"/>
    <s v="United States"/>
    <s v="San Francisco"/>
    <s v="California"/>
    <n v="94122"/>
    <s v="West"/>
    <s v="OFF-AR-10003394"/>
    <s v="Office Supplies"/>
    <s v="Art"/>
    <s v="Newell 332"/>
    <n v="11.76"/>
    <n v="4"/>
    <n v="0"/>
    <n v="3.1752000000000002"/>
  </r>
  <r>
    <n v="6148"/>
    <s v="CA-2014-105130"/>
    <x v="3"/>
    <x v="610"/>
    <d v="2014-11-26T00:00:00"/>
    <s v="Standard Class"/>
    <s v="PJ-18835"/>
    <s v="Patrick Jones"/>
    <s v="Corporate"/>
    <s v="United States"/>
    <s v="San Francisco"/>
    <s v="California"/>
    <n v="94122"/>
    <s v="West"/>
    <s v="OFF-BI-10001191"/>
    <s v="Office Supplies"/>
    <s v="Binders"/>
    <s v="Canvas Sectional Post Binders"/>
    <n v="40.736000000000004"/>
    <n v="2"/>
    <n v="0.2"/>
    <n v="14.7668"/>
  </r>
  <r>
    <n v="6149"/>
    <s v="CA-2013-161928"/>
    <x v="0"/>
    <x v="812"/>
    <d v="2013-06-30T00:00:00"/>
    <s v="Second Class"/>
    <s v="AC-10660"/>
    <s v="Anna Chung"/>
    <s v="Consumer"/>
    <s v="United States"/>
    <s v="San Francisco"/>
    <s v="California"/>
    <n v="94109"/>
    <s v="West"/>
    <s v="TEC-PH-10003484"/>
    <s v="Technology"/>
    <s v="Phones"/>
    <s v="Ooma Telo VoIP Home Phone System"/>
    <n v="201.584"/>
    <n v="2"/>
    <n v="0.2"/>
    <n v="12.599000000000004"/>
  </r>
  <r>
    <n v="6150"/>
    <s v="CA-2014-101322"/>
    <x v="3"/>
    <x v="116"/>
    <d v="2015-01-01T00:00:00"/>
    <s v="First Class"/>
    <s v="JG-15310"/>
    <s v="Jason Gross"/>
    <s v="Corporate"/>
    <s v="United States"/>
    <s v="Long Beach"/>
    <s v="California"/>
    <n v="90805"/>
    <s v="West"/>
    <s v="FUR-CH-10003968"/>
    <s v="Furniture"/>
    <s v="Chairs"/>
    <s v="Novimex Turbo Task Chair"/>
    <n v="340.70400000000006"/>
    <n v="6"/>
    <n v="0.2"/>
    <n v="-34.070400000000006"/>
  </r>
  <r>
    <n v="6151"/>
    <s v="US-2013-106600"/>
    <x v="0"/>
    <x v="143"/>
    <d v="2013-04-12T00:00:00"/>
    <s v="First Class"/>
    <s v="RM-19375"/>
    <s v="Raymond Messe"/>
    <s v="Consumer"/>
    <s v="United States"/>
    <s v="Columbus"/>
    <s v="Georgia"/>
    <n v="31907"/>
    <s v="South"/>
    <s v="FUR-BO-10001608"/>
    <s v="Furniture"/>
    <s v="Bookcases"/>
    <s v="Hon Metal Bookcases, Black"/>
    <n v="354.90000000000003"/>
    <n v="5"/>
    <n v="0"/>
    <n v="88.725000000000023"/>
  </r>
  <r>
    <n v="6152"/>
    <s v="CA-2011-111871"/>
    <x v="2"/>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4-139437"/>
    <x v="3"/>
    <x v="445"/>
    <d v="2014-07-09T00:00:00"/>
    <s v="Standard Class"/>
    <s v="RD-19585"/>
    <s v="Rob Dowd"/>
    <s v="Consumer"/>
    <s v="United States"/>
    <s v="Los Angeles"/>
    <s v="California"/>
    <n v="90004"/>
    <s v="West"/>
    <s v="OFF-ST-10002485"/>
    <s v="Office Supplies"/>
    <s v="Storage"/>
    <s v="Rogers Deluxe File Chest"/>
    <n v="87.92"/>
    <n v="4"/>
    <n v="0"/>
    <n v="0.87919999999999732"/>
  </r>
  <r>
    <n v="6154"/>
    <s v="CA-2014-151484"/>
    <x v="3"/>
    <x v="693"/>
    <d v="2014-04-24T00:00:00"/>
    <s v="First Class"/>
    <s v="CV-12805"/>
    <s v="Cynthia Voltz"/>
    <s v="Corporate"/>
    <s v="United States"/>
    <s v="Philadelphia"/>
    <s v="Pennsylvania"/>
    <n v="19120"/>
    <s v="East"/>
    <s v="FUR-FU-10001876"/>
    <s v="Furniture"/>
    <s v="Furnishings"/>
    <s v="Computer Room Manger, 14&quot;"/>
    <n v="51.967999999999996"/>
    <n v="2"/>
    <n v="0.2"/>
    <n v="10.393599999999998"/>
  </r>
  <r>
    <n v="6155"/>
    <s v="CA-2014-151484"/>
    <x v="3"/>
    <x v="693"/>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4-151484"/>
    <x v="3"/>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4-151484"/>
    <x v="3"/>
    <x v="693"/>
    <d v="2014-04-24T00:00:00"/>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3-104150"/>
    <x v="0"/>
    <x v="1092"/>
    <d v="2013-08-06T00:00:00"/>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3-104150"/>
    <x v="0"/>
    <x v="1092"/>
    <d v="2013-08-06T00:00:00"/>
    <s v="Second Class"/>
    <s v="AG-10330"/>
    <s v="Alex Grayson"/>
    <s v="Consumer"/>
    <s v="United States"/>
    <s v="Tulsa"/>
    <s v="Oklahoma"/>
    <n v="74133"/>
    <s v="Central"/>
    <s v="TEC-AC-10004803"/>
    <s v="Technology"/>
    <s v="Accessories"/>
    <s v="Sony Micro Vault Click 4 GB USB 2.0 Flash Drive"/>
    <n v="167.28"/>
    <n v="12"/>
    <n v="0"/>
    <n v="23.419200000000011"/>
  </r>
  <r>
    <n v="6160"/>
    <s v="CA-2013-161025"/>
    <x v="0"/>
    <x v="275"/>
    <d v="2013-12-10T00:00:00"/>
    <s v="Standard Class"/>
    <s v="GM-14440"/>
    <s v="Gary McGarr"/>
    <s v="Consumer"/>
    <s v="United States"/>
    <s v="Los Angeles"/>
    <s v="California"/>
    <n v="90049"/>
    <s v="West"/>
    <s v="OFF-ST-10001932"/>
    <s v="Office Supplies"/>
    <s v="Storage"/>
    <s v="Fellowes Staxonsteel Drawer Files"/>
    <n v="772.68"/>
    <n v="4"/>
    <n v="0"/>
    <n v="108.17520000000002"/>
  </r>
  <r>
    <n v="6161"/>
    <s v="CA-2011-103989"/>
    <x v="2"/>
    <x v="1093"/>
    <d v="2011-03-21T00:00:00"/>
    <s v="First Class"/>
    <s v="MC-17605"/>
    <s v="Matt Connell"/>
    <s v="Corporate"/>
    <s v="United States"/>
    <s v="Lakeland"/>
    <s v="Florida"/>
    <n v="33801"/>
    <s v="South"/>
    <s v="TEC-PH-10004667"/>
    <s v="Technology"/>
    <s v="Phones"/>
    <s v="Cisco 8x8 Inc. 6753i IP Business Phone System"/>
    <n v="323.97600000000006"/>
    <n v="3"/>
    <n v="0.2"/>
    <n v="28.347899999999981"/>
  </r>
  <r>
    <n v="6162"/>
    <s v="CA-2011-103989"/>
    <x v="2"/>
    <x v="1093"/>
    <d v="2011-03-21T00:00:00"/>
    <s v="First Class"/>
    <s v="MC-17605"/>
    <s v="Matt Connell"/>
    <s v="Corporate"/>
    <s v="United States"/>
    <s v="Lakeland"/>
    <s v="Florida"/>
    <n v="33801"/>
    <s v="South"/>
    <s v="OFF-LA-10000443"/>
    <s v="Office Supplies"/>
    <s v="Labels"/>
    <s v="Avery 501"/>
    <n v="11.808"/>
    <n v="4"/>
    <n v="0.2"/>
    <n v="3.9851999999999999"/>
  </r>
  <r>
    <n v="6163"/>
    <s v="CA-2011-103989"/>
    <x v="2"/>
    <x v="1093"/>
    <d v="2011-03-21T00:00:00"/>
    <s v="First Class"/>
    <s v="MC-17605"/>
    <s v="Matt Connell"/>
    <s v="Corporate"/>
    <s v="United States"/>
    <s v="Lakeland"/>
    <s v="Florida"/>
    <n v="33801"/>
    <s v="South"/>
    <s v="OFF-ST-10000918"/>
    <s v="Office Supplies"/>
    <s v="Storage"/>
    <s v="Crate-A-Files"/>
    <n v="26.160000000000004"/>
    <n v="3"/>
    <n v="0.2"/>
    <n v="1.961999999999998"/>
  </r>
  <r>
    <n v="6164"/>
    <s v="CA-2011-103989"/>
    <x v="2"/>
    <x v="1093"/>
    <d v="2011-03-21T00:00:00"/>
    <s v="First Class"/>
    <s v="MC-17605"/>
    <s v="Matt Connell"/>
    <s v="Corporate"/>
    <s v="United States"/>
    <s v="Lakeland"/>
    <s v="Florida"/>
    <n v="33801"/>
    <s v="South"/>
    <s v="OFF-BI-10001196"/>
    <s v="Office Supplies"/>
    <s v="Binders"/>
    <s v="Avery Flip-Chart Easel Binder, Black"/>
    <n v="33.57"/>
    <n v="5"/>
    <n v="0.7"/>
    <n v="-25.737000000000002"/>
  </r>
  <r>
    <n v="6165"/>
    <s v="CA-2011-103989"/>
    <x v="2"/>
    <x v="1093"/>
    <d v="2011-03-21T00:00:00"/>
    <s v="First Class"/>
    <s v="MC-17605"/>
    <s v="Matt Connell"/>
    <s v="Corporate"/>
    <s v="United States"/>
    <s v="Lakeland"/>
    <s v="Florida"/>
    <n v="33801"/>
    <s v="South"/>
    <s v="FUR-FU-10003981"/>
    <s v="Furniture"/>
    <s v="Furnishings"/>
    <s v="Eldon Wave Desk Accessories"/>
    <n v="4.9920000000000009"/>
    <n v="3"/>
    <n v="0.2"/>
    <n v="1.3728000000000002"/>
  </r>
  <r>
    <n v="6166"/>
    <s v="CA-2011-103989"/>
    <x v="2"/>
    <x v="1093"/>
    <d v="2011-03-21T00:00:00"/>
    <s v="First Class"/>
    <s v="MC-17605"/>
    <s v="Matt Connell"/>
    <s v="Corporate"/>
    <s v="United States"/>
    <s v="Lakeland"/>
    <s v="Florida"/>
    <n v="33801"/>
    <s v="South"/>
    <s v="FUR-FU-10002508"/>
    <s v="Furniture"/>
    <s v="Furnishings"/>
    <s v="Document Clip Frames"/>
    <n v="20.016000000000002"/>
    <n v="3"/>
    <n v="0.2"/>
    <n v="5.5044000000000013"/>
  </r>
  <r>
    <n v="6167"/>
    <s v="CA-2011-103989"/>
    <x v="2"/>
    <x v="1093"/>
    <d v="2011-03-21T00:00:00"/>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2-142433"/>
    <x v="1"/>
    <x v="704"/>
    <d v="2012-04-25T00:00:00"/>
    <s v="Standard Class"/>
    <s v="ES-14020"/>
    <s v="Erica Smith"/>
    <s v="Consumer"/>
    <s v="United States"/>
    <s v="Houston"/>
    <s v="Texas"/>
    <n v="77036"/>
    <s v="Central"/>
    <s v="OFF-PA-10002377"/>
    <s v="Office Supplies"/>
    <s v="Paper"/>
    <s v="Xerox 1916"/>
    <n v="117.456"/>
    <n v="3"/>
    <n v="0.2"/>
    <n v="44.045999999999992"/>
  </r>
  <r>
    <n v="6169"/>
    <s v="CA-2012-132815"/>
    <x v="1"/>
    <x v="444"/>
    <d v="2012-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1-101266"/>
    <x v="2"/>
    <x v="9"/>
    <d v="2011-08-30T00:00:00"/>
    <s v="Second Class"/>
    <s v="MM-17920"/>
    <s v="Michael Moore"/>
    <s v="Consumer"/>
    <s v="United States"/>
    <s v="Springfield"/>
    <s v="Virginia"/>
    <n v="22153"/>
    <s v="South"/>
    <s v="OFF-PA-10002986"/>
    <s v="Office Supplies"/>
    <s v="Paper"/>
    <s v="Xerox 1898"/>
    <n v="13.36"/>
    <n v="2"/>
    <n v="0"/>
    <n v="6.4127999999999998"/>
  </r>
  <r>
    <n v="6171"/>
    <s v="CA-2013-141523"/>
    <x v="0"/>
    <x v="1054"/>
    <d v="2013-12-25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3-141523"/>
    <x v="0"/>
    <x v="1054"/>
    <d v="2013-12-25T00:00:00"/>
    <s v="Second Class"/>
    <s v="MH-17440"/>
    <s v="Mark Haberlin"/>
    <s v="Corporate"/>
    <s v="United States"/>
    <s v="New York City"/>
    <s v="New York"/>
    <n v="10035"/>
    <s v="East"/>
    <s v="OFF-AR-10001545"/>
    <s v="Office Supplies"/>
    <s v="Art"/>
    <s v="Newell 326"/>
    <n v="3.52"/>
    <n v="2"/>
    <n v="0"/>
    <n v="1.0207999999999999"/>
  </r>
  <r>
    <n v="6173"/>
    <s v="US-2011-106299"/>
    <x v="2"/>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1-106299"/>
    <x v="2"/>
    <x v="1094"/>
    <d v="2011-08-08T00:00:00"/>
    <s v="Standard Class"/>
    <s v="NZ-18565"/>
    <s v="Nick Zandusky"/>
    <s v="Home Office"/>
    <s v="United States"/>
    <s v="Springfield"/>
    <s v="Missouri"/>
    <n v="65807"/>
    <s v="Central"/>
    <s v="TEC-AC-10003237"/>
    <s v="Technology"/>
    <s v="Accessories"/>
    <s v="Memorex Micro Travel Drive 4 GB"/>
    <n v="21.2"/>
    <n v="2"/>
    <n v="0"/>
    <n v="9.1160000000000014"/>
  </r>
  <r>
    <n v="6175"/>
    <s v="US-2011-106299"/>
    <x v="2"/>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2-158421"/>
    <x v="1"/>
    <x v="481"/>
    <d v="2012-09-26T00:00:00"/>
    <s v="Standard Class"/>
    <s v="GB-14575"/>
    <s v="Giulietta Baptist"/>
    <s v="Consumer"/>
    <s v="United States"/>
    <s v="Columbia"/>
    <s v="South Carolina"/>
    <n v="29203"/>
    <s v="South"/>
    <s v="FUR-CH-10000309"/>
    <s v="Furniture"/>
    <s v="Chairs"/>
    <s v="Global Comet Stacking Arm Chair"/>
    <n v="1690.04"/>
    <n v="4"/>
    <n v="0"/>
    <n v="422.51"/>
  </r>
  <r>
    <n v="6177"/>
    <s v="CA-2012-158421"/>
    <x v="1"/>
    <x v="481"/>
    <d v="2012-09-26T00:00:00"/>
    <s v="Standard Class"/>
    <s v="GB-14575"/>
    <s v="Giulietta Baptist"/>
    <s v="Consumer"/>
    <s v="United States"/>
    <s v="Columbia"/>
    <s v="South Carolina"/>
    <n v="29203"/>
    <s v="South"/>
    <s v="OFF-ST-10002444"/>
    <s v="Office Supplies"/>
    <s v="Storage"/>
    <s v="Recycled Eldon Regeneration Jumbo File"/>
    <n v="85.96"/>
    <n v="7"/>
    <n v="0"/>
    <n v="24.068799999999996"/>
  </r>
  <r>
    <n v="6178"/>
    <s v="CA-2012-158421"/>
    <x v="1"/>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2-158421"/>
    <x v="1"/>
    <x v="481"/>
    <d v="2012-09-26T00:00:00"/>
    <s v="Standard Class"/>
    <s v="GB-14575"/>
    <s v="Giulietta Baptist"/>
    <s v="Consumer"/>
    <s v="United States"/>
    <s v="Columbia"/>
    <s v="South Carolina"/>
    <n v="29203"/>
    <s v="South"/>
    <s v="OFF-PA-10001801"/>
    <s v="Office Supplies"/>
    <s v="Paper"/>
    <s v="Xerox 193"/>
    <n v="23.92"/>
    <n v="4"/>
    <n v="0"/>
    <n v="11.720800000000001"/>
  </r>
  <r>
    <n v="6180"/>
    <s v="CA-2012-158421"/>
    <x v="1"/>
    <x v="481"/>
    <d v="2012-09-26T00:00:00"/>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2-158421"/>
    <x v="1"/>
    <x v="481"/>
    <d v="2012-09-26T00:00:00"/>
    <s v="Standard Class"/>
    <s v="GB-14575"/>
    <s v="Giulietta Baptist"/>
    <s v="Consumer"/>
    <s v="United States"/>
    <s v="Columbia"/>
    <s v="South Carolina"/>
    <n v="29203"/>
    <s v="South"/>
    <s v="TEC-PH-10000369"/>
    <s v="Technology"/>
    <s v="Phones"/>
    <s v="HTC One Mini"/>
    <n v="629.94999999999993"/>
    <n v="5"/>
    <n v="0"/>
    <n v="176.38600000000002"/>
  </r>
  <r>
    <n v="6182"/>
    <s v="CA-2012-158421"/>
    <x v="1"/>
    <x v="481"/>
    <d v="2012-09-26T00:00:00"/>
    <s v="Standard Class"/>
    <s v="GB-14575"/>
    <s v="Giulietta Baptist"/>
    <s v="Consumer"/>
    <s v="United States"/>
    <s v="Columbia"/>
    <s v="South Carolina"/>
    <n v="29203"/>
    <s v="South"/>
    <s v="TEC-PH-10002538"/>
    <s v="Technology"/>
    <s v="Phones"/>
    <s v="Grandstream GXP1160 VoIP phone"/>
    <n v="113.72999999999999"/>
    <n v="3"/>
    <n v="0"/>
    <n v="32.981699999999989"/>
  </r>
  <r>
    <n v="6183"/>
    <s v="CA-2012-158421"/>
    <x v="1"/>
    <x v="481"/>
    <d v="2012-09-26T00:00:00"/>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2-158421"/>
    <x v="1"/>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3-143609"/>
    <x v="0"/>
    <x v="25"/>
    <d v="2013-12-14T00:00:00"/>
    <s v="First Class"/>
    <s v="DB-13270"/>
    <s v="Deborah Brumfield"/>
    <s v="Home Office"/>
    <s v="United States"/>
    <s v="Portland"/>
    <s v="Oregon"/>
    <n v="97206"/>
    <s v="West"/>
    <s v="FUR-CH-10004218"/>
    <s v="Furniture"/>
    <s v="Chairs"/>
    <s v="Global Fabric Manager's Chair, Dark Gray"/>
    <n v="403.92"/>
    <n v="5"/>
    <n v="0.2"/>
    <n v="25.245000000000019"/>
  </r>
  <r>
    <n v="6186"/>
    <s v="CA-2012-138331"/>
    <x v="1"/>
    <x v="976"/>
    <d v="2012-08-12T00:00:00"/>
    <s v="Standard Class"/>
    <s v="JK-15625"/>
    <s v="Jim Karlsson"/>
    <s v="Consumer"/>
    <s v="United States"/>
    <s v="Philadelphia"/>
    <s v="Pennsylvania"/>
    <n v="19120"/>
    <s v="East"/>
    <s v="OFF-AR-10002952"/>
    <s v="Office Supplies"/>
    <s v="Art"/>
    <s v="Stanley Contemporary Battery Pencil Sharpeners"/>
    <n v="106.8"/>
    <n v="10"/>
    <n v="0.2"/>
    <n v="10.679999999999996"/>
  </r>
  <r>
    <n v="6187"/>
    <s v="CA-2012-138954"/>
    <x v="1"/>
    <x v="219"/>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2-138954"/>
    <x v="1"/>
    <x v="219"/>
    <d v="2012-11-17T00:00:00"/>
    <s v="First Class"/>
    <s v="MH-17785"/>
    <s v="Maya Herman"/>
    <s v="Corporate"/>
    <s v="United States"/>
    <s v="New York City"/>
    <s v="New York"/>
    <n v="10035"/>
    <s v="East"/>
    <s v="OFF-BI-10003963"/>
    <s v="Office Supplies"/>
    <s v="Binders"/>
    <s v="Cardinal Holdit Data Disk Pockets"/>
    <n v="34.944000000000003"/>
    <n v="6"/>
    <n v="0.2"/>
    <n v="11.793599999999998"/>
  </r>
  <r>
    <n v="6189"/>
    <s v="CA-2012-138954"/>
    <x v="1"/>
    <x v="219"/>
    <d v="2012-11-17T00:00:00"/>
    <s v="First Class"/>
    <s v="MH-17785"/>
    <s v="Maya Herman"/>
    <s v="Corporate"/>
    <s v="United States"/>
    <s v="New York City"/>
    <s v="New York"/>
    <n v="10035"/>
    <s v="East"/>
    <s v="OFF-AR-10001955"/>
    <s v="Office Supplies"/>
    <s v="Art"/>
    <s v="Newell 319"/>
    <n v="119.03999999999999"/>
    <n v="6"/>
    <n v="0"/>
    <n v="35.711999999999989"/>
  </r>
  <r>
    <n v="6190"/>
    <s v="CA-2014-157903"/>
    <x v="3"/>
    <x v="1095"/>
    <d v="2014-04-09T00:00:00"/>
    <s v="Standard Class"/>
    <s v="AM-10705"/>
    <s v="Anne McFarland"/>
    <s v="Consumer"/>
    <s v="United States"/>
    <s v="Des Plaines"/>
    <s v="Illinois"/>
    <n v="60016"/>
    <s v="Central"/>
    <s v="TEC-PH-10004345"/>
    <s v="Technology"/>
    <s v="Phones"/>
    <s v="Cisco SPA 502G IP Phone"/>
    <n v="383.84000000000003"/>
    <n v="4"/>
    <n v="0.2"/>
    <n v="47.97999999999999"/>
  </r>
  <r>
    <n v="6191"/>
    <s v="CA-2013-157259"/>
    <x v="0"/>
    <x v="435"/>
    <d v="2013-12-29T00:00:00"/>
    <s v="Standard Class"/>
    <s v="JM-15535"/>
    <s v="Jessica Myrick"/>
    <s v="Consumer"/>
    <s v="United States"/>
    <s v="New York City"/>
    <s v="New York"/>
    <n v="10035"/>
    <s v="East"/>
    <s v="FUR-FU-10003192"/>
    <s v="Furniture"/>
    <s v="Furnishings"/>
    <s v="Luxo Adjustable Task Clamp Lamp"/>
    <n v="799.56000000000006"/>
    <n v="9"/>
    <n v="0"/>
    <n v="207.88559999999998"/>
  </r>
  <r>
    <n v="6192"/>
    <s v="CA-2014-107986"/>
    <x v="3"/>
    <x v="1096"/>
    <d v="2014-12-14T00:00:00"/>
    <s v="Same Day"/>
    <s v="MW-18220"/>
    <s v="Mitch Webber"/>
    <s v="Consumer"/>
    <s v="United States"/>
    <s v="Seattle"/>
    <s v="Washington"/>
    <n v="98103"/>
    <s v="West"/>
    <s v="OFF-ST-10001325"/>
    <s v="Office Supplies"/>
    <s v="Storage"/>
    <s v="Sterilite Officeware Hinged File Box"/>
    <n v="31.44"/>
    <n v="3"/>
    <n v="0"/>
    <n v="8.4888000000000012"/>
  </r>
  <r>
    <n v="6193"/>
    <s v="CA-2014-104927"/>
    <x v="3"/>
    <x v="66"/>
    <d v="2014-12-27T00:00:00"/>
    <s v="Standard Class"/>
    <s v="AG-10330"/>
    <s v="Alex Grayson"/>
    <s v="Consumer"/>
    <s v="United States"/>
    <s v="Houston"/>
    <s v="Texas"/>
    <n v="77095"/>
    <s v="Central"/>
    <s v="OFF-PA-10000019"/>
    <s v="Office Supplies"/>
    <s v="Paper"/>
    <s v="Xerox 1931"/>
    <n v="25.920000000000005"/>
    <n v="5"/>
    <n v="0.2"/>
    <n v="9.0719999999999992"/>
  </r>
  <r>
    <n v="6194"/>
    <s v="CA-2014-104927"/>
    <x v="3"/>
    <x v="66"/>
    <d v="2014-12-27T00:00:00"/>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4-104927"/>
    <x v="3"/>
    <x v="66"/>
    <d v="2014-12-27T00:00:00"/>
    <s v="Standard Class"/>
    <s v="AG-10330"/>
    <s v="Alex Grayson"/>
    <s v="Consumer"/>
    <s v="United States"/>
    <s v="Houston"/>
    <s v="Texas"/>
    <n v="77095"/>
    <s v="Central"/>
    <s v="OFF-PA-10000176"/>
    <s v="Office Supplies"/>
    <s v="Paper"/>
    <s v="Xerox 1887"/>
    <n v="75.88"/>
    <n v="5"/>
    <n v="0.2"/>
    <n v="26.557999999999993"/>
  </r>
  <r>
    <n v="6196"/>
    <s v="CA-2014-113453"/>
    <x v="3"/>
    <x v="208"/>
    <d v="2014-10-29T00:00:00"/>
    <s v="Standard Class"/>
    <s v="CM-12160"/>
    <s v="Charles McCrossin"/>
    <s v="Consumer"/>
    <s v="United States"/>
    <s v="Philadelphia"/>
    <s v="Pennsylvania"/>
    <n v="19143"/>
    <s v="East"/>
    <s v="TEC-PH-10004165"/>
    <s v="Technology"/>
    <s v="Phones"/>
    <s v="Mitel MiVoice 5330e IP Phone"/>
    <n v="329.988"/>
    <n v="2"/>
    <n v="0.4"/>
    <n v="-76.997200000000021"/>
  </r>
  <r>
    <n v="6197"/>
    <s v="CA-2014-113453"/>
    <x v="3"/>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2-149909"/>
    <x v="1"/>
    <x v="50"/>
    <d v="2012-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2-149909"/>
    <x v="1"/>
    <x v="50"/>
    <d v="2012-11-17T00:00:00"/>
    <s v="Standard Class"/>
    <s v="RA-19915"/>
    <s v="Russell Applegate"/>
    <s v="Consumer"/>
    <s v="United States"/>
    <s v="Columbus"/>
    <s v="Indiana"/>
    <n v="47201"/>
    <s v="Central"/>
    <s v="TEC-PH-10001536"/>
    <s v="Technology"/>
    <s v="Phones"/>
    <s v="Spigen Samsung Galaxy S5 Case Wallet"/>
    <n v="50.97"/>
    <n v="3"/>
    <n v="0"/>
    <n v="13.252199999999997"/>
  </r>
  <r>
    <n v="6200"/>
    <s v="CA-2012-149909"/>
    <x v="1"/>
    <x v="50"/>
    <d v="2012-11-17T00:00:00"/>
    <s v="Standard Class"/>
    <s v="RA-19915"/>
    <s v="Russell Applegate"/>
    <s v="Consumer"/>
    <s v="United States"/>
    <s v="Columbus"/>
    <s v="Indiana"/>
    <n v="47201"/>
    <s v="Central"/>
    <s v="OFF-PA-10001790"/>
    <s v="Office Supplies"/>
    <s v="Paper"/>
    <s v="Xerox 1910"/>
    <n v="96.08"/>
    <n v="2"/>
    <n v="0"/>
    <n v="46.118399999999994"/>
  </r>
  <r>
    <n v="6201"/>
    <s v="CA-2012-146675"/>
    <x v="1"/>
    <x v="392"/>
    <d v="2012-04-20T00:00:00"/>
    <s v="Standard Class"/>
    <s v="SB-20185"/>
    <s v="Sarah Brown"/>
    <s v="Consumer"/>
    <s v="United States"/>
    <s v="Evanston"/>
    <s v="Illinois"/>
    <n v="60201"/>
    <s v="Central"/>
    <s v="TEC-CO-10001766"/>
    <s v="Technology"/>
    <s v="Copiers"/>
    <s v="Canon PC940 Copier"/>
    <n v="1439.9680000000001"/>
    <n v="4"/>
    <n v="0.2"/>
    <n v="485.98919999999993"/>
  </r>
  <r>
    <n v="6202"/>
    <s v="CA-2012-146675"/>
    <x v="1"/>
    <x v="392"/>
    <d v="2012-04-20T00:00:00"/>
    <s v="Standard Class"/>
    <s v="SB-20185"/>
    <s v="Sarah Brown"/>
    <s v="Consumer"/>
    <s v="United States"/>
    <s v="Evanston"/>
    <s v="Illinois"/>
    <n v="60201"/>
    <s v="Central"/>
    <s v="TEC-AC-10004396"/>
    <s v="Technology"/>
    <s v="Accessories"/>
    <s v="Logitech Keyboard K120"/>
    <n v="43.56"/>
    <n v="3"/>
    <n v="0.2"/>
    <n v="-4.9004999999999974"/>
  </r>
  <r>
    <n v="6203"/>
    <s v="CA-2013-118332"/>
    <x v="0"/>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s v="Ohio"/>
    <n v="43229"/>
    <s v="East"/>
    <s v="TEC-PH-10001305"/>
    <s v="Technology"/>
    <s v="Phones"/>
    <s v="Panasonic KX TS208W Corded phone"/>
    <n v="235.15199999999999"/>
    <n v="8"/>
    <n v="0.4"/>
    <n v="-47.030399999999986"/>
  </r>
  <r>
    <n v="6205"/>
    <s v="CA-2014-145660"/>
    <x v="3"/>
    <x v="96"/>
    <d v="2014-12-04T00:00:00"/>
    <s v="First Class"/>
    <s v="MG-17650"/>
    <s v="Matthew Grinstein"/>
    <s v="Home Office"/>
    <s v="United States"/>
    <s v="Marion"/>
    <s v="Ohio"/>
    <n v="43302"/>
    <s v="East"/>
    <s v="FUR-FU-10002885"/>
    <s v="Furniture"/>
    <s v="Furnishings"/>
    <s v="Magna Visual Magnetic Picture Hangers"/>
    <n v="7.7120000000000006"/>
    <n v="2"/>
    <n v="0.2"/>
    <n v="1.7352000000000005"/>
  </r>
  <r>
    <n v="6206"/>
    <s v="CA-2013-133697"/>
    <x v="0"/>
    <x v="201"/>
    <d v="2013-10-25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3-133697"/>
    <x v="0"/>
    <x v="201"/>
    <d v="2013-10-25T00:00:00"/>
    <s v="Second Class"/>
    <s v="CM-12445"/>
    <s v="Chuck Magee"/>
    <s v="Consumer"/>
    <s v="United States"/>
    <s v="Houston"/>
    <s v="Texas"/>
    <n v="77095"/>
    <s v="Central"/>
    <s v="OFF-FA-10003112"/>
    <s v="Office Supplies"/>
    <s v="Fasteners"/>
    <s v="Staples"/>
    <n v="25.248000000000001"/>
    <n v="4"/>
    <n v="0.2"/>
    <n v="7.8899999999999979"/>
  </r>
  <r>
    <n v="6208"/>
    <s v="CA-2013-133697"/>
    <x v="0"/>
    <x v="201"/>
    <d v="2013-10-25T00:00:00"/>
    <s v="Second Class"/>
    <s v="CM-12445"/>
    <s v="Chuck Magee"/>
    <s v="Consumer"/>
    <s v="United States"/>
    <s v="Houston"/>
    <s v="Texas"/>
    <n v="77095"/>
    <s v="Central"/>
    <s v="FUR-CH-10002372"/>
    <s v="Furniture"/>
    <s v="Chairs"/>
    <s v="Office Star - Ergonomically Designed Knee Chair"/>
    <n v="56.686"/>
    <n v="1"/>
    <n v="0.3"/>
    <n v="-14.576399999999996"/>
  </r>
  <r>
    <n v="6209"/>
    <s v="CA-2014-148138"/>
    <x v="3"/>
    <x v="365"/>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4-119809"/>
    <x v="3"/>
    <x v="238"/>
    <d v="2014-08-26T00:00:00"/>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4-119809"/>
    <x v="3"/>
    <x v="238"/>
    <d v="2014-08-26T00:00:00"/>
    <s v="Standard Class"/>
    <s v="YS-21880"/>
    <s v="Yana Sorensen"/>
    <s v="Corporate"/>
    <s v="United States"/>
    <s v="Seattle"/>
    <s v="Washington"/>
    <n v="98103"/>
    <s v="West"/>
    <s v="OFF-ST-10003306"/>
    <s v="Office Supplies"/>
    <s v="Storage"/>
    <s v="Letter Size Cart"/>
    <n v="1000.0200000000001"/>
    <n v="7"/>
    <n v="0"/>
    <n v="290.00579999999991"/>
  </r>
  <r>
    <n v="6212"/>
    <s v="CA-2014-119809"/>
    <x v="3"/>
    <x v="238"/>
    <d v="2014-08-26T00:00:00"/>
    <s v="Standard Class"/>
    <s v="YS-21880"/>
    <s v="Yana Sorensen"/>
    <s v="Corporate"/>
    <s v="United States"/>
    <s v="Seattle"/>
    <s v="Washington"/>
    <n v="98103"/>
    <s v="West"/>
    <s v="FUR-FU-10001475"/>
    <s v="Furniture"/>
    <s v="Furnishings"/>
    <s v="Contract Clock, 14&quot;, Brown"/>
    <n v="65.94"/>
    <n v="3"/>
    <n v="0"/>
    <n v="22.419600000000003"/>
  </r>
  <r>
    <n v="6213"/>
    <s v="CA-2014-149944"/>
    <x v="3"/>
    <x v="105"/>
    <d v="2014-11-17T00:00:00"/>
    <s v="Second Class"/>
    <s v="MB-17305"/>
    <s v="Maria Bertelson"/>
    <s v="Consumer"/>
    <s v="United States"/>
    <s v="Longview"/>
    <s v="Washington"/>
    <n v="98632"/>
    <s v="West"/>
    <s v="OFF-FA-10003495"/>
    <s v="Office Supplies"/>
    <s v="Fasteners"/>
    <s v="Staples"/>
    <n v="18.240000000000002"/>
    <n v="3"/>
    <n v="0"/>
    <n v="9.120000000000001"/>
  </r>
  <r>
    <n v="6214"/>
    <s v="CA-2014-149944"/>
    <x v="3"/>
    <x v="105"/>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1-128538"/>
    <x v="2"/>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2-161711"/>
    <x v="1"/>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2-161711"/>
    <x v="1"/>
    <x v="109"/>
    <d v="2012-12-03T00:00:00"/>
    <s v="Standard Class"/>
    <s v="MC-17425"/>
    <s v="Mark Cousins"/>
    <s v="Corporate"/>
    <s v="United States"/>
    <s v="New York City"/>
    <s v="New York"/>
    <n v="10035"/>
    <s v="East"/>
    <s v="OFF-EN-10001539"/>
    <s v="Office Supplies"/>
    <s v="Envelopes"/>
    <s v="Staples"/>
    <n v="62.24"/>
    <n v="8"/>
    <n v="0"/>
    <n v="29.252800000000001"/>
  </r>
  <r>
    <n v="6218"/>
    <s v="US-2012-129553"/>
    <x v="1"/>
    <x v="1097"/>
    <d v="2012-08-02T00:00:00"/>
    <s v="Standard Class"/>
    <s v="PG-18820"/>
    <s v="Patrick Gardner"/>
    <s v="Consumer"/>
    <s v="United States"/>
    <s v="Louisville"/>
    <s v="Kentucky"/>
    <n v="40214"/>
    <s v="South"/>
    <s v="TEC-PH-10004897"/>
    <s v="Technology"/>
    <s v="Phones"/>
    <s v="Mediabridge Sport Armband iPhone 5s"/>
    <n v="29.97"/>
    <n v="3"/>
    <n v="0"/>
    <n v="0.29969999999999963"/>
  </r>
  <r>
    <n v="6219"/>
    <s v="CA-2013-160220"/>
    <x v="0"/>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s v="Michigan"/>
    <n v="48183"/>
    <s v="Central"/>
    <s v="TEC-PH-10001557"/>
    <s v="Technology"/>
    <s v="Phones"/>
    <s v="Pyle PMP37LED"/>
    <n v="191.98"/>
    <n v="2"/>
    <n v="0"/>
    <n v="51.834599999999995"/>
  </r>
  <r>
    <n v="6221"/>
    <s v="CA-2013-160220"/>
    <x v="0"/>
    <x v="201"/>
    <d v="2013-10-27T00:00:00"/>
    <s v="Standard Class"/>
    <s v="JS-16030"/>
    <s v="Joy Smith"/>
    <s v="Consumer"/>
    <s v="United States"/>
    <s v="Trenton"/>
    <s v="Michigan"/>
    <n v="48183"/>
    <s v="Central"/>
    <s v="OFF-ST-10000617"/>
    <s v="Office Supplies"/>
    <s v="Storage"/>
    <s v="Woodgrain Magazine Files by Perma"/>
    <n v="20.86"/>
    <n v="7"/>
    <n v="0"/>
    <n v="1.4601999999999977"/>
  </r>
  <r>
    <n v="6222"/>
    <s v="US-2014-157224"/>
    <x v="3"/>
    <x v="32"/>
    <d v="2014-09-19T00:00:00"/>
    <s v="Second Class"/>
    <s v="JB-16000"/>
    <s v="Joy Bell-"/>
    <s v="Consumer"/>
    <s v="United States"/>
    <s v="Los Angeles"/>
    <s v="California"/>
    <n v="90045"/>
    <s v="West"/>
    <s v="OFF-LA-10000121"/>
    <s v="Office Supplies"/>
    <s v="Labels"/>
    <s v="Avery 48"/>
    <n v="56.699999999999996"/>
    <n v="9"/>
    <n v="0"/>
    <n v="26.081999999999997"/>
  </r>
  <r>
    <n v="6223"/>
    <s v="CA-2014-140627"/>
    <x v="3"/>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4-140627"/>
    <x v="3"/>
    <x v="331"/>
    <d v="2014-12-28T00:00:00"/>
    <s v="Standard Class"/>
    <s v="DK-12985"/>
    <s v="Darren Koutras"/>
    <s v="Consumer"/>
    <s v="United States"/>
    <s v="Hendersonville"/>
    <s v="Tennessee"/>
    <n v="37075"/>
    <s v="South"/>
    <s v="OFF-AR-10000422"/>
    <s v="Office Supplies"/>
    <s v="Art"/>
    <s v="Pencil and Crayon Sharpener"/>
    <n v="12.263999999999999"/>
    <n v="7"/>
    <n v="0.2"/>
    <n v="1.0730999999999993"/>
  </r>
  <r>
    <n v="6225"/>
    <s v="CA-2014-140627"/>
    <x v="3"/>
    <x v="331"/>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2-133445"/>
    <x v="1"/>
    <x v="348"/>
    <d v="2012-10-09T00:00:00"/>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2-133445"/>
    <x v="1"/>
    <x v="348"/>
    <d v="2012-10-09T00:00:00"/>
    <s v="Standard Class"/>
    <s v="JF-15490"/>
    <s v="Jeremy Farry"/>
    <s v="Consumer"/>
    <s v="United States"/>
    <s v="Portland"/>
    <s v="Oregon"/>
    <n v="97206"/>
    <s v="West"/>
    <s v="FUR-CH-10000422"/>
    <s v="Furniture"/>
    <s v="Chairs"/>
    <s v="Global Highback Leather Tilter in Burgundy"/>
    <n v="291.16800000000001"/>
    <n v="4"/>
    <n v="0.2"/>
    <n v="-14.558399999999978"/>
  </r>
  <r>
    <n v="6228"/>
    <s v="CA-2011-148782"/>
    <x v="2"/>
    <x v="981"/>
    <d v="2011-11-07T00:00:00"/>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3-148208"/>
    <x v="0"/>
    <x v="115"/>
    <d v="2013-01-27T00:00:00"/>
    <s v="Standard Class"/>
    <s v="BT-11530"/>
    <s v="Bradley Talbott"/>
    <s v="Home Office"/>
    <s v="United States"/>
    <s v="Cleveland"/>
    <s v="Ohio"/>
    <n v="44105"/>
    <s v="East"/>
    <s v="TEC-PH-10004093"/>
    <s v="Technology"/>
    <s v="Phones"/>
    <s v="Panasonic Kx-TS550"/>
    <n v="110.376"/>
    <n v="4"/>
    <n v="0.4"/>
    <n v="-20.235600000000005"/>
  </r>
  <r>
    <n v="6230"/>
    <s v="CA-2013-148208"/>
    <x v="0"/>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4-127656"/>
    <x v="3"/>
    <x v="497"/>
    <d v="2014-07-18T00:00:00"/>
    <s v="Standard Class"/>
    <s v="NW-18400"/>
    <s v="Natalie Webber"/>
    <s v="Consumer"/>
    <s v="United States"/>
    <s v="Waterloo"/>
    <s v="Iowa"/>
    <n v="50701"/>
    <s v="Central"/>
    <s v="OFF-AR-10001166"/>
    <s v="Office Supplies"/>
    <s v="Art"/>
    <s v="Staples"/>
    <n v="30.32"/>
    <n v="4"/>
    <n v="0"/>
    <n v="11.8248"/>
  </r>
  <r>
    <n v="6232"/>
    <s v="US-2014-142188"/>
    <x v="3"/>
    <x v="220"/>
    <d v="2014-09-12T00:00:00"/>
    <s v="Same Day"/>
    <s v="JF-15415"/>
    <s v="Jennifer Ferguson"/>
    <s v="Consumer"/>
    <s v="United States"/>
    <s v="Seattle"/>
    <s v="Washington"/>
    <n v="98105"/>
    <s v="West"/>
    <s v="FUR-CH-10003199"/>
    <s v="Furniture"/>
    <s v="Chairs"/>
    <s v="Office Star - Contemporary Task Swivel Chair"/>
    <n v="177.56800000000001"/>
    <n v="2"/>
    <n v="0.2"/>
    <n v="8.8783999999999921"/>
  </r>
  <r>
    <n v="6233"/>
    <s v="US-2014-142188"/>
    <x v="3"/>
    <x v="220"/>
    <d v="2014-09-12T00:00:00"/>
    <s v="Same Day"/>
    <s v="JF-15415"/>
    <s v="Jennifer Ferguson"/>
    <s v="Consumer"/>
    <s v="United States"/>
    <s v="Seattle"/>
    <s v="Washington"/>
    <n v="98105"/>
    <s v="West"/>
    <s v="OFF-PA-10002005"/>
    <s v="Office Supplies"/>
    <s v="Paper"/>
    <s v="Xerox 225"/>
    <n v="19.440000000000001"/>
    <n v="3"/>
    <n v="0"/>
    <n v="9.3312000000000008"/>
  </r>
  <r>
    <n v="6234"/>
    <s v="US-2014-142188"/>
    <x v="3"/>
    <x v="220"/>
    <d v="2014-09-12T00:00:00"/>
    <s v="Same Day"/>
    <s v="JF-15415"/>
    <s v="Jennifer Ferguson"/>
    <s v="Consumer"/>
    <s v="United States"/>
    <s v="Seattle"/>
    <s v="Washington"/>
    <n v="98105"/>
    <s v="West"/>
    <s v="OFF-PA-10004101"/>
    <s v="Office Supplies"/>
    <s v="Paper"/>
    <s v="Xerox 1894"/>
    <n v="71.28"/>
    <n v="11"/>
    <n v="0"/>
    <n v="34.214400000000005"/>
  </r>
  <r>
    <n v="6235"/>
    <s v="US-2014-142188"/>
    <x v="3"/>
    <x v="220"/>
    <d v="2014-09-12T00:00:00"/>
    <s v="Same Day"/>
    <s v="JF-15415"/>
    <s v="Jennifer Ferguson"/>
    <s v="Consumer"/>
    <s v="United States"/>
    <s v="Seattle"/>
    <s v="Washington"/>
    <n v="98105"/>
    <s v="West"/>
    <s v="OFF-BI-10004600"/>
    <s v="Office Supplies"/>
    <s v="Binders"/>
    <s v="Ibico Ibimaster 300 Manual Binding System"/>
    <n v="1471.96"/>
    <n v="5"/>
    <n v="0.2"/>
    <n v="459.98749999999995"/>
  </r>
  <r>
    <n v="6236"/>
    <s v="US-2014-142188"/>
    <x v="3"/>
    <x v="220"/>
    <d v="2014-09-12T00:00:00"/>
    <s v="Same Day"/>
    <s v="JF-15415"/>
    <s v="Jennifer Ferguson"/>
    <s v="Consumer"/>
    <s v="United States"/>
    <s v="Seattle"/>
    <s v="Washington"/>
    <n v="98105"/>
    <s v="West"/>
    <s v="TEC-PH-10000127"/>
    <s v="Technology"/>
    <s v="Phones"/>
    <s v="iOttie XL Car Mount"/>
    <n v="79.959999999999994"/>
    <n v="5"/>
    <n v="0.2"/>
    <n v="-17.991000000000003"/>
  </r>
  <r>
    <n v="6237"/>
    <s v="CA-2013-144400"/>
    <x v="0"/>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2-134075"/>
    <x v="1"/>
    <x v="295"/>
    <d v="2012-12-16T00:00:00"/>
    <s v="Standard Class"/>
    <s v="HA-14905"/>
    <s v="Helen Abelman"/>
    <s v="Consumer"/>
    <s v="United States"/>
    <s v="San Jose"/>
    <s v="California"/>
    <n v="95123"/>
    <s v="West"/>
    <s v="FUR-FU-10004597"/>
    <s v="Furniture"/>
    <s v="Furnishings"/>
    <s v="Eldon Cleatmat Chair Mats for Medium Pile Carpets"/>
    <n v="166.5"/>
    <n v="3"/>
    <n v="0"/>
    <n v="21.64500000000001"/>
  </r>
  <r>
    <n v="6240"/>
    <s v="CA-2012-134075"/>
    <x v="1"/>
    <x v="295"/>
    <d v="2012-12-16T00:00:00"/>
    <s v="Standard Class"/>
    <s v="HA-14905"/>
    <s v="Helen Abelman"/>
    <s v="Consumer"/>
    <s v="United States"/>
    <s v="San Jose"/>
    <s v="California"/>
    <n v="95123"/>
    <s v="West"/>
    <s v="OFF-ST-10001496"/>
    <s v="Office Supplies"/>
    <s v="Storage"/>
    <s v="Standard Rollaway File with Lock"/>
    <n v="360.38"/>
    <n v="2"/>
    <n v="0"/>
    <n v="93.698800000000006"/>
  </r>
  <r>
    <n v="6241"/>
    <s v="US-2013-131912"/>
    <x v="0"/>
    <x v="517"/>
    <d v="2013-11-02T00:00:00"/>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4-141572"/>
    <x v="3"/>
    <x v="39"/>
    <d v="2014-06-0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1-134621"/>
    <x v="2"/>
    <x v="1059"/>
    <d v="2011-12-28T00:00:00"/>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3-165561"/>
    <x v="0"/>
    <x v="390"/>
    <d v="2013-11-29T00:00:00"/>
    <s v="Standard Class"/>
    <s v="CR-12580"/>
    <s v="Clay Rozendal"/>
    <s v="Home Office"/>
    <s v="United States"/>
    <s v="Bellevue"/>
    <s v="Washington"/>
    <n v="98006"/>
    <s v="West"/>
    <s v="OFF-SU-10004782"/>
    <s v="Office Supplies"/>
    <s v="Supplies"/>
    <s v="Elite 5&quot; Scissors"/>
    <n v="25.349999999999998"/>
    <n v="3"/>
    <n v="0"/>
    <n v="7.6049999999999978"/>
  </r>
  <r>
    <n v="6245"/>
    <s v="CA-2012-112305"/>
    <x v="1"/>
    <x v="312"/>
    <d v="2012-11-25T00:00:00"/>
    <s v="Standard Class"/>
    <s v="KB-16405"/>
    <s v="Katrina Bavinger"/>
    <s v="Home Office"/>
    <s v="United States"/>
    <s v="Seattle"/>
    <s v="Washington"/>
    <n v="98105"/>
    <s v="West"/>
    <s v="OFF-AR-10002067"/>
    <s v="Office Supplies"/>
    <s v="Art"/>
    <s v="Newell 334"/>
    <n v="119.03999999999999"/>
    <n v="6"/>
    <n v="0"/>
    <n v="30.950400000000002"/>
  </r>
  <r>
    <n v="6246"/>
    <s v="CA-2012-112305"/>
    <x v="1"/>
    <x v="312"/>
    <d v="2012-11-25T00:00:00"/>
    <s v="Standard Class"/>
    <s v="KB-16405"/>
    <s v="Katrina Bavinger"/>
    <s v="Home Office"/>
    <s v="United States"/>
    <s v="Seattle"/>
    <s v="Washington"/>
    <n v="98105"/>
    <s v="West"/>
    <s v="FUR-FU-10002364"/>
    <s v="Furniture"/>
    <s v="Furnishings"/>
    <s v="Eldon Expressions Wood Desk Accessories, Oak"/>
    <n v="22.14"/>
    <n v="3"/>
    <n v="0"/>
    <n v="6.4205999999999976"/>
  </r>
  <r>
    <n v="6247"/>
    <s v="CA-2012-112305"/>
    <x v="1"/>
    <x v="312"/>
    <d v="2012-11-25T00:00:00"/>
    <s v="Standard Class"/>
    <s v="KB-16405"/>
    <s v="Katrina Bavinger"/>
    <s v="Home Office"/>
    <s v="United States"/>
    <s v="Seattle"/>
    <s v="Washington"/>
    <n v="98105"/>
    <s v="West"/>
    <s v="TEC-AC-10002018"/>
    <s v="Technology"/>
    <s v="Accessories"/>
    <s v="AmazonBasics 3-Button USB Wired Mouse"/>
    <n v="13.98"/>
    <n v="2"/>
    <n v="0"/>
    <n v="6.011400000000001"/>
  </r>
  <r>
    <n v="6248"/>
    <s v="CA-2014-121580"/>
    <x v="3"/>
    <x v="148"/>
    <d v="2014-06-05T00:00:00"/>
    <s v="Standard Class"/>
    <s v="ML-17410"/>
    <s v="Maris LaWare"/>
    <s v="Consumer"/>
    <s v="United States"/>
    <s v="Columbus"/>
    <s v="Indiana"/>
    <n v="47201"/>
    <s v="Central"/>
    <s v="OFF-BI-10000632"/>
    <s v="Office Supplies"/>
    <s v="Binders"/>
    <s v="Satellite Sectional Post Binders"/>
    <n v="43.41"/>
    <n v="1"/>
    <n v="0"/>
    <n v="19.968599999999999"/>
  </r>
  <r>
    <n v="6249"/>
    <s v="CA-2014-121580"/>
    <x v="3"/>
    <x v="148"/>
    <d v="2014-06-05T00:00:00"/>
    <s v="Standard Class"/>
    <s v="ML-17410"/>
    <s v="Maris LaWare"/>
    <s v="Consumer"/>
    <s v="United States"/>
    <s v="Columbus"/>
    <s v="Indiana"/>
    <n v="47201"/>
    <s v="Central"/>
    <s v="FUR-FU-10003981"/>
    <s v="Furniture"/>
    <s v="Furnishings"/>
    <s v="Eldon Wave Desk Accessories"/>
    <n v="6.24"/>
    <n v="3"/>
    <n v="0"/>
    <n v="2.6208000000000005"/>
  </r>
  <r>
    <n v="6250"/>
    <s v="CA-2014-121580"/>
    <x v="3"/>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4-121580"/>
    <x v="3"/>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1-101147"/>
    <x v="2"/>
    <x v="266"/>
    <d v="2011-12-04T00:00:00"/>
    <s v="First Class"/>
    <s v="MC-17575"/>
    <s v="Matt Collins"/>
    <s v="Consumer"/>
    <s v="United States"/>
    <s v="Chicago"/>
    <s v="Illinois"/>
    <n v="60623"/>
    <s v="Central"/>
    <s v="OFF-AP-10004249"/>
    <s v="Office Supplies"/>
    <s v="Appliances"/>
    <s v="Staples"/>
    <n v="2.3939999999999997"/>
    <n v="1"/>
    <n v="0.8"/>
    <n v="-6.344100000000001"/>
  </r>
  <r>
    <n v="6253"/>
    <s v="CA-2011-165806"/>
    <x v="2"/>
    <x v="884"/>
    <d v="2011-04-07T00:00:00"/>
    <s v="Same Day"/>
    <s v="VM-21685"/>
    <s v="Valerie Mitchum"/>
    <s v="Home Office"/>
    <s v="United States"/>
    <s v="Marietta"/>
    <s v="Georgia"/>
    <n v="30062"/>
    <s v="South"/>
    <s v="OFF-PA-10003441"/>
    <s v="Office Supplies"/>
    <s v="Paper"/>
    <s v="Xerox 226"/>
    <n v="58.320000000000007"/>
    <n v="9"/>
    <n v="0"/>
    <n v="27.993600000000001"/>
  </r>
  <r>
    <n v="6254"/>
    <s v="CA-2011-165806"/>
    <x v="2"/>
    <x v="884"/>
    <d v="2011-04-07T00:00:00"/>
    <s v="Same Day"/>
    <s v="VM-21685"/>
    <s v="Valerie Mitchum"/>
    <s v="Home Office"/>
    <s v="United States"/>
    <s v="Marietta"/>
    <s v="Georgia"/>
    <n v="30062"/>
    <s v="South"/>
    <s v="TEC-PH-10004922"/>
    <s v="Technology"/>
    <s v="Phones"/>
    <s v="RCA Visys Integrated PBX 8-Line Router"/>
    <n v="200.96999999999997"/>
    <n v="3"/>
    <n v="0"/>
    <n v="50.242500000000007"/>
  </r>
  <r>
    <n v="6255"/>
    <s v="CA-2012-151624"/>
    <x v="1"/>
    <x v="1014"/>
    <d v="2012-09-14T00:00:00"/>
    <s v="Standard Class"/>
    <s v="VW-21775"/>
    <s v="Victoria Wilson"/>
    <s v="Corporate"/>
    <s v="United States"/>
    <s v="Montgomery"/>
    <s v="Alabama"/>
    <n v="36116"/>
    <s v="South"/>
    <s v="FUR-FU-10001731"/>
    <s v="Furniture"/>
    <s v="Furnishings"/>
    <s v="Acrylic Self-Standing Desk Frames"/>
    <n v="21.36"/>
    <n v="8"/>
    <n v="0"/>
    <n v="8.1167999999999996"/>
  </r>
  <r>
    <n v="6256"/>
    <s v="CA-2014-139444"/>
    <x v="3"/>
    <x v="428"/>
    <d v="2014-09-16T00:00:00"/>
    <s v="Standard Class"/>
    <s v="GK-14620"/>
    <s v="Grace Kelly"/>
    <s v="Corporate"/>
    <s v="United States"/>
    <s v="Plano"/>
    <s v="Texas"/>
    <n v="75023"/>
    <s v="Central"/>
    <s v="OFF-LA-10000134"/>
    <s v="Office Supplies"/>
    <s v="Labels"/>
    <s v="Avery 511"/>
    <n v="9.8560000000000016"/>
    <n v="4"/>
    <n v="0.2"/>
    <n v="3.4495999999999993"/>
  </r>
  <r>
    <n v="6257"/>
    <s v="CA-2012-133977"/>
    <x v="1"/>
    <x v="684"/>
    <d v="2012-09-08T00:00:00"/>
    <s v="Second Class"/>
    <s v="AT-10435"/>
    <s v="Alyssa Tate"/>
    <s v="Home Office"/>
    <s v="United States"/>
    <s v="Tamarac"/>
    <s v="Florida"/>
    <n v="33319"/>
    <s v="South"/>
    <s v="OFF-BI-10003166"/>
    <s v="Office Supplies"/>
    <s v="Binders"/>
    <s v="GBC Plasticlear Binding Covers"/>
    <n v="3.4440000000000008"/>
    <n v="1"/>
    <n v="0.7"/>
    <n v="-2.5255999999999998"/>
  </r>
  <r>
    <n v="6258"/>
    <s v="CA-2014-141425"/>
    <x v="3"/>
    <x v="808"/>
    <d v="2014-11-07T00:00:00"/>
    <s v="Second Class"/>
    <s v="AR-10825"/>
    <s v="Anthony Rawles"/>
    <s v="Corporate"/>
    <s v="United States"/>
    <s v="Columbus"/>
    <s v="Ohio"/>
    <n v="43229"/>
    <s v="East"/>
    <s v="OFF-SU-10000646"/>
    <s v="Office Supplies"/>
    <s v="Supplies"/>
    <s v="Premier Automatic Letter Opener"/>
    <n v="384.59200000000004"/>
    <n v="2"/>
    <n v="0.2"/>
    <n v="-81.725799999999978"/>
  </r>
  <r>
    <n v="6259"/>
    <s v="CA-2012-133536"/>
    <x v="1"/>
    <x v="262"/>
    <d v="2012-03-30T00:00:00"/>
    <s v="Second Class"/>
    <s v="JH-15820"/>
    <s v="John Huston"/>
    <s v="Consumer"/>
    <s v="United States"/>
    <s v="New York City"/>
    <s v="New York"/>
    <n v="10009"/>
    <s v="East"/>
    <s v="OFF-EN-10004459"/>
    <s v="Office Supplies"/>
    <s v="Envelopes"/>
    <s v="Security-Tint Envelopes"/>
    <n v="22.919999999999998"/>
    <n v="3"/>
    <n v="0"/>
    <n v="11.230799999999999"/>
  </r>
  <r>
    <n v="6260"/>
    <s v="CA-2012-150441"/>
    <x v="1"/>
    <x v="863"/>
    <d v="2012-08-17T00:00:00"/>
    <s v="Second Class"/>
    <s v="RA-19285"/>
    <s v="Ralph Arnett"/>
    <s v="Consumer"/>
    <s v="United States"/>
    <s v="Richmond"/>
    <s v="Indiana"/>
    <n v="47374"/>
    <s v="Central"/>
    <s v="OFF-BI-10003529"/>
    <s v="Office Supplies"/>
    <s v="Binders"/>
    <s v="Avery Round Ring Poly Binders"/>
    <n v="11.36"/>
    <n v="4"/>
    <n v="0"/>
    <n v="5.5663999999999998"/>
  </r>
  <r>
    <n v="6261"/>
    <s v="CA-2012-162607"/>
    <x v="1"/>
    <x v="793"/>
    <d v="2012-05-18T00:00:00"/>
    <s v="Standard Class"/>
    <s v="RO-19780"/>
    <s v="Rose O'Brian"/>
    <s v="Consumer"/>
    <s v="United States"/>
    <s v="Seattle"/>
    <s v="Washington"/>
    <n v="98115"/>
    <s v="West"/>
    <s v="OFF-BI-10002949"/>
    <s v="Office Supplies"/>
    <s v="Binders"/>
    <s v="Prestige Round Ring Binders"/>
    <n v="14.592000000000002"/>
    <n v="3"/>
    <n v="0.2"/>
    <n v="4.9247999999999985"/>
  </r>
  <r>
    <n v="6262"/>
    <s v="CA-2014-103506"/>
    <x v="3"/>
    <x v="283"/>
    <d v="2014-07-28T00:00:00"/>
    <s v="Standard Class"/>
    <s v="LR-17035"/>
    <s v="Lisa Ryan"/>
    <s v="Corporate"/>
    <s v="United States"/>
    <s v="Long Beach"/>
    <s v="New York"/>
    <n v="11561"/>
    <s v="East"/>
    <s v="OFF-LA-10001158"/>
    <s v="Office Supplies"/>
    <s v="Labels"/>
    <s v="Avery Address/Shipping Labels for Typewriters, 4&quot; x 2&quot;"/>
    <n v="41.4"/>
    <n v="4"/>
    <n v="0"/>
    <n v="19.872"/>
  </r>
  <r>
    <n v="6263"/>
    <s v="CA-2013-132479"/>
    <x v="0"/>
    <x v="446"/>
    <d v="2013-09-27T00:00:00"/>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4-160724"/>
    <x v="3"/>
    <x v="1024"/>
    <d v="2014-05-11T00:00:00"/>
    <s v="Standard Class"/>
    <s v="YS-21880"/>
    <s v="Yana Sorensen"/>
    <s v="Corporate"/>
    <s v="United States"/>
    <s v="Columbus"/>
    <s v="Georgia"/>
    <n v="31907"/>
    <s v="South"/>
    <s v="OFF-BI-10004965"/>
    <s v="Office Supplies"/>
    <s v="Binders"/>
    <s v="Ibico Covers for Plastic or Wire Binding Elements"/>
    <n v="34.5"/>
    <n v="3"/>
    <n v="0"/>
    <n v="15.524999999999999"/>
  </r>
  <r>
    <n v="6265"/>
    <s v="US-2013-115952"/>
    <x v="0"/>
    <x v="1099"/>
    <d v="2013-10-07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1-146731"/>
    <x v="2"/>
    <x v="935"/>
    <d v="2011-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1-146731"/>
    <x v="2"/>
    <x v="935"/>
    <d v="2011-11-08T00:00:00"/>
    <s v="Standard Class"/>
    <s v="AT-10735"/>
    <s v="Annie Thurman"/>
    <s v="Consumer"/>
    <s v="United States"/>
    <s v="Nashville"/>
    <s v="Tennessee"/>
    <n v="37211"/>
    <s v="South"/>
    <s v="OFF-PA-10001019"/>
    <s v="Office Supplies"/>
    <s v="Paper"/>
    <s v="Xerox 1884"/>
    <n v="143.85600000000002"/>
    <n v="9"/>
    <n v="0.2"/>
    <n v="48.551399999999994"/>
  </r>
  <r>
    <n v="6268"/>
    <s v="CA-2012-115392"/>
    <x v="1"/>
    <x v="486"/>
    <d v="2012-10-04T00:00:00"/>
    <s v="Second Class"/>
    <s v="RM-19675"/>
    <s v="Robert Marley"/>
    <s v="Home Office"/>
    <s v="United States"/>
    <s v="Cambridge"/>
    <s v="Massachusetts"/>
    <n v="2138"/>
    <s v="East"/>
    <s v="TEC-PH-10002496"/>
    <s v="Technology"/>
    <s v="Phones"/>
    <s v="Cisco SPA301"/>
    <n v="311.98"/>
    <n v="2"/>
    <n v="0"/>
    <n v="93.593999999999994"/>
  </r>
  <r>
    <n v="6269"/>
    <s v="CA-2012-115392"/>
    <x v="1"/>
    <x v="486"/>
    <d v="2012-10-04T00:00:00"/>
    <s v="Second Class"/>
    <s v="RM-19675"/>
    <s v="Robert Marley"/>
    <s v="Home Office"/>
    <s v="United States"/>
    <s v="Cambridge"/>
    <s v="Massachusetts"/>
    <n v="2138"/>
    <s v="East"/>
    <s v="OFF-BI-10000829"/>
    <s v="Office Supplies"/>
    <s v="Binders"/>
    <s v="Avery Non-Stick Binders"/>
    <n v="22.450000000000003"/>
    <n v="5"/>
    <n v="0"/>
    <n v="10.327"/>
  </r>
  <r>
    <n v="6270"/>
    <s v="CA-2014-102379"/>
    <x v="3"/>
    <x v="574"/>
    <d v="2014-12-07T00:00:00"/>
    <s v="Standard Class"/>
    <s v="BB-11545"/>
    <s v="Brenda Bowman"/>
    <s v="Corporate"/>
    <s v="United States"/>
    <s v="Oakland"/>
    <s v="California"/>
    <n v="94601"/>
    <s v="West"/>
    <s v="TEC-PH-10001448"/>
    <s v="Technology"/>
    <s v="Phones"/>
    <s v="Anker Astro 15000mAh USB Portable Charger"/>
    <n v="39.992000000000004"/>
    <n v="1"/>
    <n v="0.2"/>
    <n v="-7.9984000000000073"/>
  </r>
  <r>
    <n v="6271"/>
    <s v="CA-2014-102379"/>
    <x v="3"/>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4-149706"/>
    <x v="3"/>
    <x v="157"/>
    <d v="2014-12-13T00:00:00"/>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3-139087"/>
    <x v="0"/>
    <x v="19"/>
    <d v="2013-07-23T00:00:00"/>
    <s v="Second Class"/>
    <s v="DK-13375"/>
    <s v="Dennis Kane"/>
    <s v="Consumer"/>
    <s v="United States"/>
    <s v="Seattle"/>
    <s v="Washington"/>
    <n v="98105"/>
    <s v="West"/>
    <s v="FUR-FU-10001847"/>
    <s v="Furniture"/>
    <s v="Furnishings"/>
    <s v="Eldon Image Series Black Desk Accessories"/>
    <n v="12.419999999999998"/>
    <n v="3"/>
    <n v="0"/>
    <n v="4.4711999999999996"/>
  </r>
  <r>
    <n v="6275"/>
    <s v="US-2013-139087"/>
    <x v="0"/>
    <x v="19"/>
    <d v="2013-07-23T00:00:00"/>
    <s v="Second Class"/>
    <s v="DK-13375"/>
    <s v="Dennis Kane"/>
    <s v="Consumer"/>
    <s v="United States"/>
    <s v="Seattle"/>
    <s v="Washington"/>
    <n v="98105"/>
    <s v="West"/>
    <s v="TEC-AC-10004595"/>
    <s v="Technology"/>
    <s v="Accessories"/>
    <s v="First Data TMFD35 PIN Pad"/>
    <n v="428.40000000000003"/>
    <n v="3"/>
    <n v="0"/>
    <n v="89.963999999999999"/>
  </r>
  <r>
    <n v="6276"/>
    <s v="US-2013-139087"/>
    <x v="0"/>
    <x v="19"/>
    <d v="2013-07-23T00:00:00"/>
    <s v="Second Class"/>
    <s v="DK-13375"/>
    <s v="Dennis Kane"/>
    <s v="Consumer"/>
    <s v="United States"/>
    <s v="Seattle"/>
    <s v="Washington"/>
    <n v="98105"/>
    <s v="West"/>
    <s v="FUR-FU-10004164"/>
    <s v="Furniture"/>
    <s v="Furnishings"/>
    <s v="Eldon 300 Class Desk Accessories, Black"/>
    <n v="24.75"/>
    <n v="5"/>
    <n v="0"/>
    <n v="10.890000000000002"/>
  </r>
  <r>
    <n v="6277"/>
    <s v="US-2013-139087"/>
    <x v="0"/>
    <x v="19"/>
    <d v="2013-07-23T00:00:00"/>
    <s v="Second Class"/>
    <s v="DK-13375"/>
    <s v="Dennis Kane"/>
    <s v="Consumer"/>
    <s v="United States"/>
    <s v="Seattle"/>
    <s v="Washington"/>
    <n v="98105"/>
    <s v="West"/>
    <s v="OFF-LA-10001074"/>
    <s v="Office Supplies"/>
    <s v="Labels"/>
    <s v="Round Specialty Laser Printer Labels"/>
    <n v="87.71"/>
    <n v="7"/>
    <n v="0"/>
    <n v="41.223699999999994"/>
  </r>
  <r>
    <n v="6278"/>
    <s v="US-2013-139087"/>
    <x v="0"/>
    <x v="19"/>
    <d v="2013-07-23T00:00:00"/>
    <s v="Second Class"/>
    <s v="DK-13375"/>
    <s v="Dennis Kane"/>
    <s v="Consumer"/>
    <s v="United States"/>
    <s v="Seattle"/>
    <s v="Washington"/>
    <n v="98105"/>
    <s v="West"/>
    <s v="OFF-ST-10000604"/>
    <s v="Office Supplies"/>
    <s v="Storage"/>
    <s v="Home/Office Personal File Carts"/>
    <n v="69.52"/>
    <n v="2"/>
    <n v="0"/>
    <n v="17.379999999999995"/>
  </r>
  <r>
    <n v="6279"/>
    <s v="US-2013-139087"/>
    <x v="0"/>
    <x v="19"/>
    <d v="2013-07-23T00:00:00"/>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3-139087"/>
    <x v="0"/>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4-152226"/>
    <x v="3"/>
    <x v="605"/>
    <d v="2014-05-17T00:00:00"/>
    <s v="Standard Class"/>
    <s v="JH-15910"/>
    <s v="Jonathan Howell"/>
    <s v="Consumer"/>
    <s v="United States"/>
    <s v="Cincinnati"/>
    <s v="Ohio"/>
    <n v="45231"/>
    <s v="East"/>
    <s v="OFF-LA-10000443"/>
    <s v="Office Supplies"/>
    <s v="Labels"/>
    <s v="Avery 501"/>
    <n v="5.9039999999999999"/>
    <n v="2"/>
    <n v="0.2"/>
    <n v="1.9925999999999999"/>
  </r>
  <r>
    <n v="6282"/>
    <s v="CA-2012-116484"/>
    <x v="1"/>
    <x v="312"/>
    <d v="2012-11-26T00:00:00"/>
    <s v="Standard Class"/>
    <s v="JK-15205"/>
    <s v="Jamie Kunitz"/>
    <s v="Consumer"/>
    <s v="United States"/>
    <s v="Marion"/>
    <s v="Ohio"/>
    <n v="43302"/>
    <s v="East"/>
    <s v="FUR-FU-10002874"/>
    <s v="Furniture"/>
    <s v="Furnishings"/>
    <s v="Ultra Commercial Grade Dual Valve Door Closer"/>
    <n v="63.824000000000005"/>
    <n v="2"/>
    <n v="0.2"/>
    <n v="9.5735999999999937"/>
  </r>
  <r>
    <n v="6283"/>
    <s v="CA-2012-116484"/>
    <x v="1"/>
    <x v="312"/>
    <d v="2012-11-26T00:00:00"/>
    <s v="Standard Class"/>
    <s v="JK-15205"/>
    <s v="Jamie Kunitz"/>
    <s v="Consumer"/>
    <s v="United States"/>
    <s v="Marion"/>
    <s v="Ohio"/>
    <n v="43302"/>
    <s v="East"/>
    <s v="OFF-ST-10003994"/>
    <s v="Office Supplies"/>
    <s v="Storage"/>
    <s v="Belkin 19&quot; Center-Weighted Shelf, Gray"/>
    <n v="141.55199999999999"/>
    <n v="3"/>
    <n v="0.2"/>
    <n v="-26.541000000000004"/>
  </r>
  <r>
    <n v="6284"/>
    <s v="CA-2013-100944"/>
    <x v="0"/>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3-100944"/>
    <x v="0"/>
    <x v="446"/>
    <d v="2013-09-29T00:00:00"/>
    <s v="Standard Class"/>
    <s v="EH-13765"/>
    <s v="Edward Hooks"/>
    <s v="Corporate"/>
    <s v="United States"/>
    <s v="Los Angeles"/>
    <s v="California"/>
    <n v="90049"/>
    <s v="West"/>
    <s v="FUR-CH-10000988"/>
    <s v="Furniture"/>
    <s v="Chairs"/>
    <s v="Hon Olson Stacker Stools"/>
    <n v="563.24"/>
    <n v="5"/>
    <n v="0.2"/>
    <n v="56.324000000000012"/>
  </r>
  <r>
    <n v="6286"/>
    <s v="CA-2013-125080"/>
    <x v="0"/>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s v="Tennessee"/>
    <n v="37087"/>
    <s v="South"/>
    <s v="TEC-PH-10001061"/>
    <s v="Technology"/>
    <s v="Phones"/>
    <s v="Apple iPhone 5C"/>
    <n v="239.976"/>
    <n v="3"/>
    <n v="0.2"/>
    <n v="17.998199999999997"/>
  </r>
  <r>
    <n v="6288"/>
    <s v="CA-2011-100090"/>
    <x v="2"/>
    <x v="1001"/>
    <d v="2011-07-12T00:00:00"/>
    <s v="Standard Class"/>
    <s v="EB-13705"/>
    <s v="Ed Braxton"/>
    <s v="Corporate"/>
    <s v="United States"/>
    <s v="San Francisco"/>
    <s v="California"/>
    <n v="94122"/>
    <s v="West"/>
    <s v="FUR-TA-10003715"/>
    <s v="Furniture"/>
    <s v="Tables"/>
    <s v="Hon 2111 Invitation Series Corner Table"/>
    <n v="502.48800000000006"/>
    <n v="3"/>
    <n v="0.2"/>
    <n v="-87.935400000000044"/>
  </r>
  <r>
    <n v="6289"/>
    <s v="CA-2011-100090"/>
    <x v="2"/>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2-139675"/>
    <x v="1"/>
    <x v="649"/>
    <d v="2012-03-18T00:00:00"/>
    <s v="Second Class"/>
    <s v="NF-18595"/>
    <s v="Nicole Fjeld"/>
    <s v="Home Office"/>
    <s v="United States"/>
    <s v="Chico"/>
    <s v="California"/>
    <n v="95928"/>
    <s v="West"/>
    <s v="FUR-CH-10004063"/>
    <s v="Furniture"/>
    <s v="Chairs"/>
    <s v="Global Deluxe High-Back Manager's Chair"/>
    <n v="915.13600000000008"/>
    <n v="4"/>
    <n v="0.2"/>
    <n v="102.95279999999988"/>
  </r>
  <r>
    <n v="6291"/>
    <s v="US-2012-139675"/>
    <x v="1"/>
    <x v="649"/>
    <d v="2012-03-18T00:00:00"/>
    <s v="Second Class"/>
    <s v="NF-18595"/>
    <s v="Nicole Fjeld"/>
    <s v="Home Office"/>
    <s v="United States"/>
    <s v="Chico"/>
    <s v="California"/>
    <n v="95928"/>
    <s v="West"/>
    <s v="FUR-FU-10001979"/>
    <s v="Furniture"/>
    <s v="Furnishings"/>
    <s v="Dana Halogen Swing-Arm Architect Lamp"/>
    <n v="327.76"/>
    <n v="8"/>
    <n v="0"/>
    <n v="91.772800000000018"/>
  </r>
  <r>
    <n v="6292"/>
    <s v="CA-2014-143756"/>
    <x v="3"/>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2-151253"/>
    <x v="1"/>
    <x v="1100"/>
    <d v="2012-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1-141152"/>
    <x v="2"/>
    <x v="1101"/>
    <d v="2011-09-19T00:00:00"/>
    <s v="First Class"/>
    <s v="RF-19345"/>
    <s v="Randy Ferguson"/>
    <s v="Corporate"/>
    <s v="United States"/>
    <s v="New York City"/>
    <s v="New York"/>
    <n v="10024"/>
    <s v="East"/>
    <s v="OFF-BI-10002931"/>
    <s v="Office Supplies"/>
    <s v="Binders"/>
    <s v="Avery Trapezoid Extra Heavy Duty 4&quot; Binders"/>
    <n v="33.552"/>
    <n v="1"/>
    <n v="0.2"/>
    <n v="12.581999999999999"/>
  </r>
  <r>
    <n v="6296"/>
    <s v="CA-2011-141313"/>
    <x v="2"/>
    <x v="129"/>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1-141313"/>
    <x v="2"/>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1-141313"/>
    <x v="2"/>
    <x v="129"/>
    <d v="2012-01-01T00:00:00"/>
    <s v="Standard Class"/>
    <s v="AJ-10780"/>
    <s v="Anthony Jacobs"/>
    <s v="Corporate"/>
    <s v="United States"/>
    <s v="Beverly"/>
    <s v="Massachusetts"/>
    <n v="1915"/>
    <s v="East"/>
    <s v="OFF-PA-10003302"/>
    <s v="Office Supplies"/>
    <s v="Paper"/>
    <s v="Xerox 1906"/>
    <n v="141.76"/>
    <n v="4"/>
    <n v="0"/>
    <n v="66.627199999999988"/>
  </r>
  <r>
    <n v="6299"/>
    <s v="CA-2011-169852"/>
    <x v="2"/>
    <x v="618"/>
    <d v="2011-10-26T00:00:00"/>
    <s v="Standard Class"/>
    <s v="SF-20965"/>
    <s v="Sylvia Foulston"/>
    <s v="Corporate"/>
    <s v="United States"/>
    <s v="San Diego"/>
    <s v="California"/>
    <n v="92024"/>
    <s v="West"/>
    <s v="OFF-BI-10001460"/>
    <s v="Office Supplies"/>
    <s v="Binders"/>
    <s v="Plastic Binding Combs"/>
    <n v="36.36"/>
    <n v="3"/>
    <n v="0.2"/>
    <n v="12.2715"/>
  </r>
  <r>
    <n v="6300"/>
    <s v="CA-2014-107314"/>
    <x v="3"/>
    <x v="329"/>
    <d v="2014-12-04T00:00:00"/>
    <s v="First Class"/>
    <s v="MZ-17335"/>
    <s v="Maria Zettner"/>
    <s v="Home Office"/>
    <s v="United States"/>
    <s v="San Francisco"/>
    <s v="California"/>
    <n v="94109"/>
    <s v="West"/>
    <s v="FUR-FU-10003489"/>
    <s v="Furniture"/>
    <s v="Furnishings"/>
    <s v="Contemporary Borderless Frame"/>
    <n v="25.83"/>
    <n v="3"/>
    <n v="0"/>
    <n v="9.5570999999999984"/>
  </r>
  <r>
    <n v="6301"/>
    <s v="US-2011-161305"/>
    <x v="2"/>
    <x v="571"/>
    <d v="2011-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1-161305"/>
    <x v="2"/>
    <x v="571"/>
    <d v="2011-06-12T00:00:00"/>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4-166919"/>
    <x v="3"/>
    <x v="51"/>
    <d v="2014-11-28T00:00:00"/>
    <s v="Standard Class"/>
    <s v="AH-10210"/>
    <s v="Alan Hwang"/>
    <s v="Consumer"/>
    <s v="United States"/>
    <s v="Dallas"/>
    <s v="Texas"/>
    <n v="75220"/>
    <s v="Central"/>
    <s v="TEC-PH-10001305"/>
    <s v="Technology"/>
    <s v="Phones"/>
    <s v="Panasonic KX TS208W Corded phone"/>
    <n v="195.96000000000004"/>
    <n v="5"/>
    <n v="0.2"/>
    <n v="19.596000000000018"/>
  </r>
  <r>
    <n v="6304"/>
    <s v="CA-2014-162712"/>
    <x v="3"/>
    <x v="978"/>
    <d v="2014-06-21T00:00:00"/>
    <s v="Second Class"/>
    <s v="NK-18490"/>
    <s v="Neil Knudson"/>
    <s v="Home Office"/>
    <s v="United States"/>
    <s v="Corpus Christi"/>
    <s v="Texas"/>
    <n v="78415"/>
    <s v="Central"/>
    <s v="OFF-PA-10000167"/>
    <s v="Office Supplies"/>
    <s v="Paper"/>
    <s v="Xerox 1925"/>
    <n v="74.352000000000004"/>
    <n v="3"/>
    <n v="0.2"/>
    <n v="23.234999999999992"/>
  </r>
  <r>
    <n v="6305"/>
    <s v="CA-2014-107552"/>
    <x v="3"/>
    <x v="1024"/>
    <d v="2014-05-06T00:00:00"/>
    <s v="Same Day"/>
    <s v="AI-10855"/>
    <s v="Arianne Irving"/>
    <s v="Consumer"/>
    <s v="United States"/>
    <s v="New York City"/>
    <s v="New York"/>
    <n v="10035"/>
    <s v="East"/>
    <s v="OFF-PA-10002947"/>
    <s v="Office Supplies"/>
    <s v="Paper"/>
    <s v="Xerox 1923"/>
    <n v="6.68"/>
    <n v="1"/>
    <n v="0"/>
    <n v="3.2063999999999999"/>
  </r>
  <r>
    <n v="6306"/>
    <s v="CA-2013-163328"/>
    <x v="0"/>
    <x v="254"/>
    <d v="2013-11-07T00:00:00"/>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3-163328"/>
    <x v="0"/>
    <x v="254"/>
    <d v="2013-11-07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3-163328"/>
    <x v="0"/>
    <x v="254"/>
    <d v="2013-11-07T00:00:00"/>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3-163328"/>
    <x v="0"/>
    <x v="254"/>
    <d v="2013-11-07T00:00:00"/>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3-163328"/>
    <x v="0"/>
    <x v="254"/>
    <d v="2013-11-07T00:00:00"/>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3-163328"/>
    <x v="0"/>
    <x v="254"/>
    <d v="2013-11-07T00:00:00"/>
    <s v="Second Class"/>
    <s v="TP-21565"/>
    <s v="Tracy Poddar"/>
    <s v="Corporate"/>
    <s v="United States"/>
    <s v="Eugene"/>
    <s v="Oregon"/>
    <n v="97405"/>
    <s v="West"/>
    <s v="OFF-PA-10000176"/>
    <s v="Office Supplies"/>
    <s v="Paper"/>
    <s v="Xerox 1887"/>
    <n v="15.176"/>
    <n v="1"/>
    <n v="0.2"/>
    <n v="5.3115999999999985"/>
  </r>
  <r>
    <n v="6312"/>
    <s v="CA-2011-112837"/>
    <x v="2"/>
    <x v="1102"/>
    <d v="2011-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4-120019"/>
    <x v="3"/>
    <x v="911"/>
    <d v="2014-02-22T00:00:00"/>
    <s v="Standard Class"/>
    <s v="NG-18355"/>
    <s v="Nat Gilpin"/>
    <s v="Corporate"/>
    <s v="United States"/>
    <s v="Fairfield"/>
    <s v="Connecticut"/>
    <n v="6824"/>
    <s v="East"/>
    <s v="OFF-ST-10001932"/>
    <s v="Office Supplies"/>
    <s v="Storage"/>
    <s v="Fellowes Staxonsteel Drawer Files"/>
    <n v="579.51"/>
    <n v="3"/>
    <n v="0"/>
    <n v="81.131400000000014"/>
  </r>
  <r>
    <n v="6314"/>
    <s v="CA-2014-120019"/>
    <x v="3"/>
    <x v="911"/>
    <d v="2014-02-22T00:00:00"/>
    <s v="Standard Class"/>
    <s v="NG-18355"/>
    <s v="Nat Gilpin"/>
    <s v="Corporate"/>
    <s v="United States"/>
    <s v="Fairfield"/>
    <s v="Connecticut"/>
    <n v="6824"/>
    <s v="East"/>
    <s v="TEC-PH-10000923"/>
    <s v="Technology"/>
    <s v="Phones"/>
    <s v="Belkin SportFit Armband For iPhone 5s/5c, Fuchsia"/>
    <n v="14.99"/>
    <n v="1"/>
    <n v="0"/>
    <n v="7.3451000000000004"/>
  </r>
  <r>
    <n v="6315"/>
    <s v="CA-2011-100762"/>
    <x v="2"/>
    <x v="156"/>
    <d v="2011-11-29T00:00:00"/>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1-100762"/>
    <x v="2"/>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1-100762"/>
    <x v="2"/>
    <x v="156"/>
    <d v="2011-11-29T00:00:00"/>
    <s v="Standard Class"/>
    <s v="NG-18355"/>
    <s v="Nat Gilpin"/>
    <s v="Corporate"/>
    <s v="United States"/>
    <s v="Jackson"/>
    <s v="Michigan"/>
    <n v="49201"/>
    <s v="Central"/>
    <s v="OFF-PA-10001815"/>
    <s v="Office Supplies"/>
    <s v="Paper"/>
    <s v="Xerox 1885"/>
    <n v="144.12"/>
    <n v="3"/>
    <n v="0"/>
    <n v="69.177599999999984"/>
  </r>
  <r>
    <n v="6318"/>
    <s v="CA-2011-100762"/>
    <x v="2"/>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4-161459"/>
    <x v="3"/>
    <x v="920"/>
    <d v="2014-11-30T00:00:00"/>
    <s v="Second Class"/>
    <s v="EB-13750"/>
    <s v="Edward Becker"/>
    <s v="Corporate"/>
    <s v="United States"/>
    <s v="Laguna Niguel"/>
    <s v="California"/>
    <n v="92677"/>
    <s v="West"/>
    <s v="TEC-PH-10004071"/>
    <s v="Technology"/>
    <s v="Phones"/>
    <s v="PayAnywhere Card Reader"/>
    <n v="39.960000000000008"/>
    <n v="5"/>
    <n v="0.2"/>
    <n v="3.4964999999999993"/>
  </r>
  <r>
    <n v="6320"/>
    <s v="CA-2014-161459"/>
    <x v="3"/>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s v="Florida"/>
    <n v="32216"/>
    <s v="South"/>
    <s v="OFF-PA-10001800"/>
    <s v="Office Supplies"/>
    <s v="Paper"/>
    <s v="Xerox 220"/>
    <n v="10.368000000000002"/>
    <n v="2"/>
    <n v="0.2"/>
    <n v="3.6288"/>
  </r>
  <r>
    <n v="6322"/>
    <s v="CA-2011-123316"/>
    <x v="2"/>
    <x v="303"/>
    <d v="2011-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1-141299"/>
    <x v="2"/>
    <x v="561"/>
    <d v="2011-06-07T00:00:00"/>
    <s v="Second Class"/>
    <s v="RB-19795"/>
    <s v="Ross Baird"/>
    <s v="Home Office"/>
    <s v="United States"/>
    <s v="Midland"/>
    <s v="Michigan"/>
    <n v="48640"/>
    <s v="Central"/>
    <s v="OFF-EN-10004459"/>
    <s v="Office Supplies"/>
    <s v="Envelopes"/>
    <s v="Security-Tint Envelopes"/>
    <n v="15.28"/>
    <n v="2"/>
    <n v="0"/>
    <n v="7.4871999999999996"/>
  </r>
  <r>
    <n v="6324"/>
    <s v="CA-2011-104402"/>
    <x v="2"/>
    <x v="1103"/>
    <d v="2011-06-23T00:00:00"/>
    <s v="Standard Class"/>
    <s v="DB-13660"/>
    <s v="Duane Benoit"/>
    <s v="Consumer"/>
    <s v="United States"/>
    <s v="Newark"/>
    <s v="Delaware"/>
    <n v="19711"/>
    <s v="East"/>
    <s v="TEC-MA-10000423"/>
    <s v="Technology"/>
    <s v="Machines"/>
    <s v="Texas Instruments TI-34 Scientific Calculator"/>
    <n v="65.97"/>
    <n v="3"/>
    <n v="0"/>
    <n v="31.005899999999997"/>
  </r>
  <r>
    <n v="6325"/>
    <s v="CA-2012-110289"/>
    <x v="1"/>
    <x v="1104"/>
    <d v="2012-11-02T00:00:00"/>
    <s v="Standard Class"/>
    <s v="NB-18655"/>
    <s v="Nona Balk"/>
    <s v="Corporate"/>
    <s v="United States"/>
    <s v="San Francisco"/>
    <s v="California"/>
    <n v="94109"/>
    <s v="West"/>
    <s v="OFF-PA-10002986"/>
    <s v="Office Supplies"/>
    <s v="Paper"/>
    <s v="Xerox 1898"/>
    <n v="33.4"/>
    <n v="5"/>
    <n v="0"/>
    <n v="16.032"/>
  </r>
  <r>
    <n v="6326"/>
    <s v="CA-2012-110289"/>
    <x v="1"/>
    <x v="1104"/>
    <d v="2012-11-02T00:00:00"/>
    <s v="Standard Class"/>
    <s v="NB-18655"/>
    <s v="Nona Balk"/>
    <s v="Corporate"/>
    <s v="United States"/>
    <s v="San Francisco"/>
    <s v="California"/>
    <n v="94109"/>
    <s v="West"/>
    <s v="OFF-EN-10001434"/>
    <s v="Office Supplies"/>
    <s v="Envelopes"/>
    <s v="Strathmore #10 Envelopes, Ultimate White"/>
    <n v="210.84"/>
    <n v="4"/>
    <n v="0"/>
    <n v="103.3116"/>
  </r>
  <r>
    <n v="6327"/>
    <s v="CA-2011-167927"/>
    <x v="2"/>
    <x v="407"/>
    <d v="2011-01-27T00:00:00"/>
    <s v="Standard Class"/>
    <s v="XP-21865"/>
    <s v="Xylona Preis"/>
    <s v="Consumer"/>
    <s v="United States"/>
    <s v="Westland"/>
    <s v="Michigan"/>
    <n v="48185"/>
    <s v="Central"/>
    <s v="OFF-ST-10000760"/>
    <s v="Office Supplies"/>
    <s v="Storage"/>
    <s v="Eldon Fold 'N Roll Cart System"/>
    <n v="13.98"/>
    <n v="1"/>
    <n v="0"/>
    <n v="4.0541999999999998"/>
  </r>
  <r>
    <n v="6328"/>
    <s v="CA-2011-167927"/>
    <x v="2"/>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1-167927"/>
    <x v="2"/>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1-167927"/>
    <x v="2"/>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1-167927"/>
    <x v="2"/>
    <x v="407"/>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1-167927"/>
    <x v="2"/>
    <x v="407"/>
    <d v="2011-01-27T00:00:00"/>
    <s v="Standard Class"/>
    <s v="XP-21865"/>
    <s v="Xylona Preis"/>
    <s v="Consumer"/>
    <s v="United States"/>
    <s v="Westland"/>
    <s v="Michigan"/>
    <n v="48185"/>
    <s v="Central"/>
    <s v="OFF-AR-10004456"/>
    <s v="Office Supplies"/>
    <s v="Art"/>
    <s v="Panasonic KP-4ABK Battery-Operated Pencil Sharpener"/>
    <n v="43.92"/>
    <n v="3"/>
    <n v="0"/>
    <n v="12.736799999999999"/>
  </r>
  <r>
    <n v="6333"/>
    <s v="CA-2011-167927"/>
    <x v="2"/>
    <x v="407"/>
    <d v="2011-01-27T00:00:00"/>
    <s v="Standard Class"/>
    <s v="XP-21865"/>
    <s v="Xylona Preis"/>
    <s v="Consumer"/>
    <s v="United States"/>
    <s v="Westland"/>
    <s v="Michigan"/>
    <n v="48185"/>
    <s v="Central"/>
    <s v="FUR-FU-10002268"/>
    <s v="Furniture"/>
    <s v="Furnishings"/>
    <s v="Ultra Door Push Plate"/>
    <n v="14.73"/>
    <n v="3"/>
    <n v="0"/>
    <n v="4.8608999999999991"/>
  </r>
  <r>
    <n v="6334"/>
    <s v="CA-2011-167927"/>
    <x v="2"/>
    <x v="407"/>
    <d v="2011-01-27T00:00:00"/>
    <s v="Standard Class"/>
    <s v="XP-21865"/>
    <s v="Xylona Preis"/>
    <s v="Consumer"/>
    <s v="United States"/>
    <s v="Westland"/>
    <s v="Michigan"/>
    <n v="48185"/>
    <s v="Central"/>
    <s v="OFF-BI-10004364"/>
    <s v="Office Supplies"/>
    <s v="Binders"/>
    <s v="Storex Dura Pro Binders"/>
    <n v="29.700000000000003"/>
    <n v="5"/>
    <n v="0"/>
    <n v="13.365"/>
  </r>
  <r>
    <n v="6335"/>
    <s v="CA-2011-133305"/>
    <x v="2"/>
    <x v="384"/>
    <d v="2011-07-15T00:00:00"/>
    <s v="Standard Class"/>
    <s v="MH-17455"/>
    <s v="Mark Hamilton"/>
    <s v="Consumer"/>
    <s v="United States"/>
    <s v="New York City"/>
    <s v="New York"/>
    <n v="10011"/>
    <s v="East"/>
    <s v="OFF-PA-10001970"/>
    <s v="Office Supplies"/>
    <s v="Paper"/>
    <s v="Xerox 1881"/>
    <n v="49.12"/>
    <n v="4"/>
    <n v="0"/>
    <n v="23.086399999999998"/>
  </r>
  <r>
    <n v="6336"/>
    <s v="CA-2011-133305"/>
    <x v="2"/>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3-165995"/>
    <x v="0"/>
    <x v="133"/>
    <d v="2013-09-07T00:00:00"/>
    <s v="Standard Class"/>
    <s v="BG-11740"/>
    <s v="Bruce Geld"/>
    <s v="Consumer"/>
    <s v="United States"/>
    <s v="Los Angeles"/>
    <s v="California"/>
    <n v="90008"/>
    <s v="West"/>
    <s v="FUR-FU-10000672"/>
    <s v="Furniture"/>
    <s v="Furnishings"/>
    <s v="Executive Impressions 10&quot; Spectator Wall Clock"/>
    <n v="47.04"/>
    <n v="4"/>
    <n v="0"/>
    <n v="15.993599999999997"/>
  </r>
  <r>
    <n v="6338"/>
    <s v="CA-2013-165995"/>
    <x v="0"/>
    <x v="133"/>
    <d v="2013-09-07T00:00:00"/>
    <s v="Standard Class"/>
    <s v="BG-11740"/>
    <s v="Bruce Geld"/>
    <s v="Consumer"/>
    <s v="United States"/>
    <s v="Los Angeles"/>
    <s v="California"/>
    <n v="90008"/>
    <s v="West"/>
    <s v="TEC-PH-10004908"/>
    <s v="Technology"/>
    <s v="Phones"/>
    <s v="Panasonic KX TS3282W Corded phone"/>
    <n v="339.96000000000004"/>
    <n v="5"/>
    <n v="0.2"/>
    <n v="42.494999999999948"/>
  </r>
  <r>
    <n v="6339"/>
    <s v="CA-2014-143112"/>
    <x v="3"/>
    <x v="361"/>
    <d v="2014-10-10T00:00:00"/>
    <s v="Standard Class"/>
    <s v="TS-21370"/>
    <s v="Todd Sumrall"/>
    <s v="Corporate"/>
    <s v="United States"/>
    <s v="New York City"/>
    <s v="New York"/>
    <n v="10035"/>
    <s v="East"/>
    <s v="TEC-PH-10003095"/>
    <s v="Technology"/>
    <s v="Phones"/>
    <s v="Samsung HM1900 Bluetooth Headset"/>
    <n v="87.8"/>
    <n v="4"/>
    <n v="0"/>
    <n v="43.9"/>
  </r>
  <r>
    <n v="6340"/>
    <s v="CA-2014-143112"/>
    <x v="3"/>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871"/>
  </r>
  <r>
    <n v="6341"/>
    <s v="CA-2014-143112"/>
    <x v="3"/>
    <x v="361"/>
    <d v="2014-10-10T00:00:00"/>
    <s v="Standard Class"/>
    <s v="TS-21370"/>
    <s v="Todd Sumrall"/>
    <s v="Corporate"/>
    <s v="United States"/>
    <s v="New York City"/>
    <s v="New York"/>
    <n v="10035"/>
    <s v="East"/>
    <s v="TEC-MA-10001047"/>
    <s v="Technology"/>
    <s v="Machines"/>
    <s v="3D Systems Cube Printer, 2nd Generation, Magenta"/>
    <n v="5199.96"/>
    <n v="4"/>
    <n v="0"/>
    <n v="1351.9895999999999"/>
  </r>
  <r>
    <n v="6342"/>
    <s v="US-2014-105830"/>
    <x v="3"/>
    <x v="413"/>
    <d v="2014-01-03T00:00:00"/>
    <s v="First Class"/>
    <s v="DB-13660"/>
    <s v="Duane Benoit"/>
    <s v="Consumer"/>
    <s v="United States"/>
    <s v="Lancaster"/>
    <s v="Ohio"/>
    <n v="43130"/>
    <s v="East"/>
    <s v="OFF-ST-10002554"/>
    <s v="Office Supplies"/>
    <s v="Storage"/>
    <s v="Tennsco Industrial Shelving"/>
    <n v="156.512"/>
    <n v="4"/>
    <n v="0.2"/>
    <n v="-35.215199999999996"/>
  </r>
  <r>
    <n v="6343"/>
    <s v="CA-2012-146255"/>
    <x v="1"/>
    <x v="1105"/>
    <d v="2012-03-10T00:00:00"/>
    <s v="First Class"/>
    <s v="EM-14140"/>
    <s v="Eugene Moren"/>
    <s v="Home Office"/>
    <s v="United States"/>
    <s v="Newark"/>
    <s v="Delaware"/>
    <n v="19711"/>
    <s v="East"/>
    <s v="TEC-AC-10004469"/>
    <s v="Technology"/>
    <s v="Accessories"/>
    <s v="Microsoft Sculpt Comfort Mouse"/>
    <n v="119.85000000000001"/>
    <n v="3"/>
    <n v="0"/>
    <n v="52.734000000000009"/>
  </r>
  <r>
    <n v="6344"/>
    <s v="CA-2012-146255"/>
    <x v="1"/>
    <x v="1105"/>
    <d v="2012-03-10T00:00:00"/>
    <s v="First Class"/>
    <s v="EM-14140"/>
    <s v="Eugene Moren"/>
    <s v="Home Office"/>
    <s v="United States"/>
    <s v="Newark"/>
    <s v="Delaware"/>
    <n v="19711"/>
    <s v="East"/>
    <s v="OFF-BI-10000309"/>
    <s v="Office Supplies"/>
    <s v="Binders"/>
    <s v="GBC Twin Loop Wire Binding Elements, 9/16&quot; Spine, Black"/>
    <n v="30.44"/>
    <n v="2"/>
    <n v="0"/>
    <n v="14.9156"/>
  </r>
  <r>
    <n v="6345"/>
    <s v="CA-2012-146255"/>
    <x v="1"/>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2-146255"/>
    <x v="1"/>
    <x v="1105"/>
    <d v="2012-03-10T00:00:00"/>
    <s v="First Class"/>
    <s v="EM-14140"/>
    <s v="Eugene Moren"/>
    <s v="Home Office"/>
    <s v="United States"/>
    <s v="Newark"/>
    <s v="Delaware"/>
    <n v="19711"/>
    <s v="East"/>
    <s v="TEC-PH-10001619"/>
    <s v="Technology"/>
    <s v="Phones"/>
    <s v="LG G3"/>
    <n v="587.97"/>
    <n v="3"/>
    <n v="0"/>
    <n v="170.51129999999998"/>
  </r>
  <r>
    <n v="6347"/>
    <s v="CA-2014-104822"/>
    <x v="3"/>
    <x v="179"/>
    <d v="2014-10-21T00:00:00"/>
    <s v="Same Day"/>
    <s v="RB-19465"/>
    <s v="Rick Bensley"/>
    <s v="Home Office"/>
    <s v="United States"/>
    <s v="New York City"/>
    <s v="New York"/>
    <n v="10024"/>
    <s v="East"/>
    <s v="OFF-LA-10002034"/>
    <s v="Office Supplies"/>
    <s v="Labels"/>
    <s v="Avery 478"/>
    <n v="24.55"/>
    <n v="5"/>
    <n v="0"/>
    <n v="12.029499999999999"/>
  </r>
  <r>
    <n v="6348"/>
    <s v="CA-2012-104486"/>
    <x v="1"/>
    <x v="489"/>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2-104486"/>
    <x v="1"/>
    <x v="489"/>
    <d v="2012-05-06T00:00:00"/>
    <s v="Standard Class"/>
    <s v="PO-18850"/>
    <s v="Patrick O'Brill"/>
    <s v="Consumer"/>
    <s v="United States"/>
    <s v="San Francisco"/>
    <s v="California"/>
    <n v="94109"/>
    <s v="West"/>
    <s v="OFF-ST-10000876"/>
    <s v="Office Supplies"/>
    <s v="Storage"/>
    <s v="Eldon Simplefile Box Office"/>
    <n v="37.32"/>
    <n v="3"/>
    <n v="0"/>
    <n v="10.4496"/>
  </r>
  <r>
    <n v="6350"/>
    <s v="CA-2012-104486"/>
    <x v="1"/>
    <x v="489"/>
    <d v="2012-05-06T00:00:00"/>
    <s v="Standard Class"/>
    <s v="PO-18850"/>
    <s v="Patrick O'Brill"/>
    <s v="Consumer"/>
    <s v="United States"/>
    <s v="San Francisco"/>
    <s v="California"/>
    <n v="94109"/>
    <s v="West"/>
    <s v="OFF-SU-10002573"/>
    <s v="Office Supplies"/>
    <s v="Supplies"/>
    <s v="Acme 10&quot; Easy Grip Assistive Scissors"/>
    <n v="35.06"/>
    <n v="2"/>
    <n v="0"/>
    <n v="10.517999999999997"/>
  </r>
  <r>
    <n v="6351"/>
    <s v="CA-2014-161557"/>
    <x v="3"/>
    <x v="213"/>
    <d v="2014-09-09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4-161130"/>
    <x v="3"/>
    <x v="132"/>
    <d v="2014-11-09T00:00:00"/>
    <s v="Standard Class"/>
    <s v="BF-11275"/>
    <s v="Beth Fritzler"/>
    <s v="Corporate"/>
    <s v="United States"/>
    <s v="Miami"/>
    <s v="Florida"/>
    <n v="33178"/>
    <s v="South"/>
    <s v="TEC-PH-10002549"/>
    <s v="Technology"/>
    <s v="Phones"/>
    <s v="Polycom SoundPoint IP 450 VoIP phone"/>
    <n v="361.37600000000003"/>
    <n v="2"/>
    <n v="0.2"/>
    <n v="27.103200000000001"/>
  </r>
  <r>
    <n v="6353"/>
    <s v="US-2012-161347"/>
    <x v="1"/>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2-109015"/>
    <x v="1"/>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2-109015"/>
    <x v="1"/>
    <x v="684"/>
    <d v="2012-09-12T00:00:00"/>
    <s v="Standard Class"/>
    <s v="BS-11590"/>
    <s v="Brendan Sweed"/>
    <s v="Corporate"/>
    <s v="United States"/>
    <s v="New York City"/>
    <s v="New York"/>
    <n v="10011"/>
    <s v="East"/>
    <s v="TEC-PH-10002922"/>
    <s v="Technology"/>
    <s v="Phones"/>
    <s v="ShoreTel ShorePhone IP 230 VoIP phone"/>
    <n v="337.98"/>
    <n v="2"/>
    <n v="0"/>
    <n v="101.39399999999998"/>
  </r>
  <r>
    <n v="6356"/>
    <s v="CA-2011-110611"/>
    <x v="2"/>
    <x v="191"/>
    <d v="2011-10-13T00:00:00"/>
    <s v="Standard Class"/>
    <s v="JD-16015"/>
    <s v="Joy Daniels"/>
    <s v="Consumer"/>
    <s v="United States"/>
    <s v="Philadelphia"/>
    <s v="Pennsylvania"/>
    <n v="19120"/>
    <s v="East"/>
    <s v="OFF-ST-10000642"/>
    <s v="Office Supplies"/>
    <s v="Storage"/>
    <s v="Tennsco Lockers, Gray"/>
    <n v="83.920000000000016"/>
    <n v="5"/>
    <n v="0.2"/>
    <n v="-13.637000000000011"/>
  </r>
  <r>
    <n v="6357"/>
    <s v="CA-2014-139080"/>
    <x v="3"/>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4-139080"/>
    <x v="3"/>
    <x v="205"/>
    <d v="2014-01-29T00:00:00"/>
    <s v="Standard Class"/>
    <s v="CS-12250"/>
    <s v="Chris Selesnick"/>
    <s v="Corporate"/>
    <s v="United States"/>
    <s v="Seattle"/>
    <s v="Washington"/>
    <n v="98103"/>
    <s v="West"/>
    <s v="OFF-PA-10004621"/>
    <s v="Office Supplies"/>
    <s v="Paper"/>
    <s v="Xerox 212"/>
    <n v="25.92"/>
    <n v="4"/>
    <n v="0"/>
    <n v="12.441600000000001"/>
  </r>
  <r>
    <n v="6359"/>
    <s v="CA-2014-139080"/>
    <x v="3"/>
    <x v="205"/>
    <d v="2014-01-29T00:00:00"/>
    <s v="Standard Class"/>
    <s v="CS-12250"/>
    <s v="Chris Selesnick"/>
    <s v="Corporate"/>
    <s v="United States"/>
    <s v="Seattle"/>
    <s v="Washington"/>
    <n v="98103"/>
    <s v="West"/>
    <s v="OFF-PA-10002262"/>
    <s v="Office Supplies"/>
    <s v="Paper"/>
    <s v="Xerox 192"/>
    <n v="6.48"/>
    <n v="1"/>
    <n v="0"/>
    <n v="3.1104000000000003"/>
  </r>
  <r>
    <n v="6360"/>
    <s v="CA-2014-139080"/>
    <x v="3"/>
    <x v="205"/>
    <d v="2014-01-29T00:00:00"/>
    <s v="Standard Class"/>
    <s v="CS-12250"/>
    <s v="Chris Selesnick"/>
    <s v="Corporate"/>
    <s v="United States"/>
    <s v="Seattle"/>
    <s v="Washington"/>
    <n v="98103"/>
    <s v="West"/>
    <s v="TEC-PH-10004100"/>
    <s v="Technology"/>
    <s v="Phones"/>
    <s v="Griffin GC17055 Auxiliary Audio Cable"/>
    <n v="86.352000000000004"/>
    <n v="6"/>
    <n v="0.2"/>
    <n v="8.6352000000000011"/>
  </r>
  <r>
    <n v="6361"/>
    <s v="CA-2012-115693"/>
    <x v="1"/>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1-107993"/>
    <x v="2"/>
    <x v="641"/>
    <d v="2011-11-30T00:00:00"/>
    <s v="Standard Class"/>
    <s v="SE-20110"/>
    <s v="Sanjit Engle"/>
    <s v="Consumer"/>
    <s v="United States"/>
    <s v="Springfield"/>
    <s v="Oregon"/>
    <n v="97477"/>
    <s v="West"/>
    <s v="OFF-AR-10003179"/>
    <s v="Office Supplies"/>
    <s v="Art"/>
    <s v="Dixon Ticonderoga Core-Lock Colored Pencils"/>
    <n v="51.016000000000005"/>
    <n v="7"/>
    <n v="0.2"/>
    <n v="8.2900999999999954"/>
  </r>
  <r>
    <n v="6363"/>
    <s v="CA-2014-110443"/>
    <x v="3"/>
    <x v="610"/>
    <d v="2014-11-26T00:00:00"/>
    <s v="Standard Class"/>
    <s v="CK-12205"/>
    <s v="Chloris Kastensmidt"/>
    <s v="Consumer"/>
    <s v="United States"/>
    <s v="Renton"/>
    <s v="Washington"/>
    <n v="98059"/>
    <s v="West"/>
    <s v="OFF-BI-10001670"/>
    <s v="Office Supplies"/>
    <s v="Binders"/>
    <s v="Vinyl Sectional Post Binders"/>
    <n v="150.80000000000001"/>
    <n v="5"/>
    <n v="0.2"/>
    <n v="56.55"/>
  </r>
  <r>
    <n v="6364"/>
    <s v="CA-2014-110443"/>
    <x v="3"/>
    <x v="610"/>
    <d v="2014-11-26T00:00:00"/>
    <s v="Standard Class"/>
    <s v="CK-12205"/>
    <s v="Chloris Kastensmidt"/>
    <s v="Consumer"/>
    <s v="United States"/>
    <s v="Renton"/>
    <s v="Washington"/>
    <n v="98059"/>
    <s v="West"/>
    <s v="TEC-MA-10002073"/>
    <s v="Technology"/>
    <s v="Machines"/>
    <s v="3D Systems Cube Printer, 2nd Generation, White"/>
    <n v="1039.992"/>
    <n v="1"/>
    <n v="0.2"/>
    <n v="103.99920000000003"/>
  </r>
  <r>
    <n v="6365"/>
    <s v="CA-2014-110443"/>
    <x v="3"/>
    <x v="610"/>
    <d v="2014-11-26T00:00:00"/>
    <s v="Standard Class"/>
    <s v="CK-12205"/>
    <s v="Chloris Kastensmidt"/>
    <s v="Consumer"/>
    <s v="United States"/>
    <s v="Renton"/>
    <s v="Washington"/>
    <n v="98059"/>
    <s v="West"/>
    <s v="OFF-PA-10003797"/>
    <s v="Office Supplies"/>
    <s v="Paper"/>
    <s v="Xerox 209"/>
    <n v="51.84"/>
    <n v="8"/>
    <n v="0"/>
    <n v="24.883200000000002"/>
  </r>
  <r>
    <n v="6366"/>
    <s v="CA-2014-144848"/>
    <x v="3"/>
    <x v="1095"/>
    <d v="2014-04-06T00:00:00"/>
    <s v="First Class"/>
    <s v="DS-13030"/>
    <s v="Darrin Sayre"/>
    <s v="Home Office"/>
    <s v="United States"/>
    <s v="New York City"/>
    <s v="New York"/>
    <n v="10009"/>
    <s v="East"/>
    <s v="TEC-PH-10004006"/>
    <s v="Technology"/>
    <s v="Phones"/>
    <s v="Panasonic KX - TS880B Telephone"/>
    <n v="41.22"/>
    <n v="1"/>
    <n v="0"/>
    <n v="11.1294"/>
  </r>
  <r>
    <n v="6367"/>
    <s v="CA-2014-144848"/>
    <x v="3"/>
    <x v="1095"/>
    <d v="2014-04-06T00:00:00"/>
    <s v="First Class"/>
    <s v="DS-13030"/>
    <s v="Darrin Sayre"/>
    <s v="Home Office"/>
    <s v="United States"/>
    <s v="New York City"/>
    <s v="New York"/>
    <n v="10009"/>
    <s v="East"/>
    <s v="OFF-SU-10000646"/>
    <s v="Office Supplies"/>
    <s v="Supplies"/>
    <s v="Premier Automatic Letter Opener"/>
    <n v="240.37"/>
    <n v="1"/>
    <n v="0"/>
    <n v="7.2111000000000161"/>
  </r>
  <r>
    <n v="6368"/>
    <s v="CA-2014-144848"/>
    <x v="3"/>
    <x v="1095"/>
    <d v="2014-04-06T00:00:00"/>
    <s v="First Class"/>
    <s v="DS-13030"/>
    <s v="Darrin Sayre"/>
    <s v="Home Office"/>
    <s v="United States"/>
    <s v="New York City"/>
    <s v="New York"/>
    <n v="10009"/>
    <s v="East"/>
    <s v="TEC-PH-10002262"/>
    <s v="Technology"/>
    <s v="Phones"/>
    <s v="LG Electronics Tone+ HBS-730 Bluetooth Headset"/>
    <n v="119.02"/>
    <n v="2"/>
    <n v="0"/>
    <n v="33.325600000000009"/>
  </r>
  <r>
    <n v="6369"/>
    <s v="US-2014-147998"/>
    <x v="3"/>
    <x v="240"/>
    <d v="2014-05-25T00:00:00"/>
    <s v="Standard Class"/>
    <s v="SA-20830"/>
    <s v="Sue Ann Reed"/>
    <s v="Consumer"/>
    <s v="United States"/>
    <s v="San Jose"/>
    <s v="California"/>
    <n v="95123"/>
    <s v="West"/>
    <s v="OFF-BI-10002082"/>
    <s v="Office Supplies"/>
    <s v="Binders"/>
    <s v="GBC Twin Loop Wire Binding Elements"/>
    <n v="133.12"/>
    <n v="5"/>
    <n v="0.2"/>
    <n v="49.92"/>
  </r>
  <r>
    <n v="6370"/>
    <s v="CA-2013-103919"/>
    <x v="0"/>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3-113425"/>
    <x v="0"/>
    <x v="831"/>
    <d v="2013-11-22T00:00:00"/>
    <s v="Same Day"/>
    <s v="JK-16120"/>
    <s v="Julie Kriz"/>
    <s v="Home Office"/>
    <s v="United States"/>
    <s v="New York City"/>
    <s v="New York"/>
    <n v="10009"/>
    <s v="East"/>
    <s v="FUR-BO-10002598"/>
    <s v="Furniture"/>
    <s v="Bookcases"/>
    <s v="Hon Metal Bookcases, Putty"/>
    <n v="113.56800000000001"/>
    <n v="2"/>
    <n v="0.2"/>
    <n v="12.776399999999988"/>
  </r>
  <r>
    <n v="6372"/>
    <s v="CA-2014-143035"/>
    <x v="3"/>
    <x v="621"/>
    <d v="2014-10-06T00:00:00"/>
    <s v="Second Class"/>
    <s v="CC-12430"/>
    <s v="Chuck Clark"/>
    <s v="Home Office"/>
    <s v="United States"/>
    <s v="New York City"/>
    <s v="New York"/>
    <n v="10009"/>
    <s v="East"/>
    <s v="FUR-FU-10001934"/>
    <s v="Furniture"/>
    <s v="Furnishings"/>
    <s v="Magnifier Swing Arm Lamp"/>
    <n v="83.92"/>
    <n v="4"/>
    <n v="0"/>
    <n v="21.819200000000002"/>
  </r>
  <r>
    <n v="6373"/>
    <s v="CA-2014-143035"/>
    <x v="3"/>
    <x v="621"/>
    <d v="2014-10-06T00:00:00"/>
    <s v="Second Class"/>
    <s v="CC-12430"/>
    <s v="Chuck Clark"/>
    <s v="Home Office"/>
    <s v="United States"/>
    <s v="New York City"/>
    <s v="New York"/>
    <n v="10009"/>
    <s v="East"/>
    <s v="OFF-AR-10001130"/>
    <s v="Office Supplies"/>
    <s v="Art"/>
    <s v="Quartet Alpha White Chalk, 12/Pack"/>
    <n v="6.63"/>
    <n v="3"/>
    <n v="0"/>
    <n v="3.1160999999999999"/>
  </r>
  <r>
    <n v="6374"/>
    <s v="CA-2014-143035"/>
    <x v="3"/>
    <x v="621"/>
    <d v="2014-10-06T00:00:00"/>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1-107811"/>
    <x v="2"/>
    <x v="333"/>
    <d v="2011-05-03T00:00:00"/>
    <s v="Standard Class"/>
    <s v="LA-16780"/>
    <s v="Laura Armstrong"/>
    <s v="Corporate"/>
    <s v="United States"/>
    <s v="Memphis"/>
    <s v="Tennessee"/>
    <n v="38109"/>
    <s v="South"/>
    <s v="FUR-CH-10001394"/>
    <s v="Furniture"/>
    <s v="Chairs"/>
    <s v="Global Leather Executive Chair"/>
    <n v="561.58400000000006"/>
    <n v="2"/>
    <n v="0.2"/>
    <n v="70.197999999999922"/>
  </r>
  <r>
    <n v="6376"/>
    <s v="CA-2011-107811"/>
    <x v="2"/>
    <x v="333"/>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3-163216"/>
    <x v="0"/>
    <x v="877"/>
    <d v="2013-10-11T00:00:00"/>
    <s v="First Class"/>
    <s v="AW-10930"/>
    <s v="Arthur Wiediger"/>
    <s v="Home Office"/>
    <s v="United States"/>
    <s v="Philadelphia"/>
    <s v="Pennsylvania"/>
    <n v="19143"/>
    <s v="East"/>
    <s v="OFF-LA-10000134"/>
    <s v="Office Supplies"/>
    <s v="Labels"/>
    <s v="Avery 511"/>
    <n v="4.9280000000000008"/>
    <n v="2"/>
    <n v="0.2"/>
    <n v="1.7247999999999997"/>
  </r>
  <r>
    <n v="6378"/>
    <s v="US-2013-116442"/>
    <x v="0"/>
    <x v="272"/>
    <d v="2013-12-23T00:00:00"/>
    <s v="Standard Class"/>
    <s v="BP-11230"/>
    <s v="Benjamin Patterson"/>
    <s v="Consumer"/>
    <s v="United States"/>
    <s v="Los Angeles"/>
    <s v="California"/>
    <n v="90004"/>
    <s v="West"/>
    <s v="FUR-FU-10002364"/>
    <s v="Furniture"/>
    <s v="Furnishings"/>
    <s v="Eldon Expressions Wood Desk Accessories, Oak"/>
    <n v="14.76"/>
    <n v="2"/>
    <n v="0"/>
    <n v="4.2803999999999984"/>
  </r>
  <r>
    <n v="6379"/>
    <s v="CA-2014-150623"/>
    <x v="3"/>
    <x v="318"/>
    <d v="2014-04-15T00:00:00"/>
    <s v="Standard Class"/>
    <s v="DB-13360"/>
    <s v="Dennis Bolton"/>
    <s v="Home Office"/>
    <s v="United States"/>
    <s v="Waterbury"/>
    <s v="Connecticut"/>
    <n v="6708"/>
    <s v="East"/>
    <s v="TEC-AC-10004571"/>
    <s v="Technology"/>
    <s v="Accessories"/>
    <s v="Logitech G700s Rechargeable Gaming Mouse"/>
    <n v="99.99"/>
    <n v="1"/>
    <n v="0"/>
    <n v="41.995800000000003"/>
  </r>
  <r>
    <n v="6380"/>
    <s v="CA-2014-150623"/>
    <x v="3"/>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1-163797"/>
    <x v="2"/>
    <x v="918"/>
    <d v="2011-04-13T00:00:00"/>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3-127236"/>
    <x v="0"/>
    <x v="892"/>
    <d v="2013-04-03T00:00:00"/>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3-127236"/>
    <x v="0"/>
    <x v="892"/>
    <d v="2013-04-03T00:00:00"/>
    <s v="Standard Class"/>
    <s v="TB-21595"/>
    <s v="Troy Blackwell"/>
    <s v="Consumer"/>
    <s v="United States"/>
    <s v="Springfield"/>
    <s v="Ohio"/>
    <n v="45503"/>
    <s v="East"/>
    <s v="TEC-PH-10000141"/>
    <s v="Technology"/>
    <s v="Phones"/>
    <s v="Clearsounds A400"/>
    <n v="158.37599999999998"/>
    <n v="4"/>
    <n v="0.4"/>
    <n v="-36.954399999999993"/>
  </r>
  <r>
    <n v="6384"/>
    <s v="US-2014-104661"/>
    <x v="3"/>
    <x v="787"/>
    <d v="2014-01-19T00:00:00"/>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4-104661"/>
    <x v="3"/>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4-104661"/>
    <x v="3"/>
    <x v="787"/>
    <d v="2014-01-19T00:00:00"/>
    <s v="First Class"/>
    <s v="TB-21250"/>
    <s v="Tim Brockman"/>
    <s v="Consumer"/>
    <s v="United States"/>
    <s v="Austin"/>
    <s v="Texas"/>
    <n v="78745"/>
    <s v="Central"/>
    <s v="TEC-AC-10002331"/>
    <s v="Technology"/>
    <s v="Accessories"/>
    <s v="Maxell 74 Minute CDR, 10/Pack"/>
    <n v="62.591999999999999"/>
    <n v="8"/>
    <n v="0.2"/>
    <n v="13.300799999999999"/>
  </r>
  <r>
    <n v="6387"/>
    <s v="US-2014-104661"/>
    <x v="3"/>
    <x v="787"/>
    <d v="2014-01-19T00:00:00"/>
    <s v="First Class"/>
    <s v="TB-21250"/>
    <s v="Tim Brockman"/>
    <s v="Consumer"/>
    <s v="United States"/>
    <s v="Austin"/>
    <s v="Texas"/>
    <n v="78745"/>
    <s v="Central"/>
    <s v="OFF-BI-10001098"/>
    <s v="Office Supplies"/>
    <s v="Binders"/>
    <s v="Acco D-Ring Binder w/DublLock"/>
    <n v="4.2759999999999989"/>
    <n v="1"/>
    <n v="0.8"/>
    <n v="-6.6278000000000006"/>
  </r>
  <r>
    <n v="6388"/>
    <s v="CA-2011-134103"/>
    <x v="2"/>
    <x v="1106"/>
    <d v="2011-02-05T00:00:00"/>
    <s v="Standard Class"/>
    <s v="MV-18190"/>
    <s v="Mike Vittorini"/>
    <s v="Consumer"/>
    <s v="United States"/>
    <s v="Detroit"/>
    <s v="Michigan"/>
    <n v="48234"/>
    <s v="Central"/>
    <s v="OFF-PA-10001204"/>
    <s v="Office Supplies"/>
    <s v="Paper"/>
    <s v="Xerox 1972"/>
    <n v="10.56"/>
    <n v="2"/>
    <n v="0"/>
    <n v="4.7519999999999998"/>
  </r>
  <r>
    <n v="6389"/>
    <s v="CA-2011-134103"/>
    <x v="2"/>
    <x v="1106"/>
    <d v="2011-02-05T00:00:00"/>
    <s v="Standard Class"/>
    <s v="MV-18190"/>
    <s v="Mike Vittorini"/>
    <s v="Consumer"/>
    <s v="United States"/>
    <s v="Detroit"/>
    <s v="Michigan"/>
    <n v="48234"/>
    <s v="Central"/>
    <s v="OFF-ST-10000991"/>
    <s v="Office Supplies"/>
    <s v="Storage"/>
    <s v="Space Solutions HD Industrial Steel Shelving."/>
    <n v="229.94"/>
    <n v="2"/>
    <n v="0"/>
    <n v="6.8982000000000028"/>
  </r>
  <r>
    <n v="6390"/>
    <s v="CA-2012-147529"/>
    <x v="1"/>
    <x v="1107"/>
    <d v="2012-02-11T00:00:00"/>
    <s v="Standard Class"/>
    <s v="DK-12835"/>
    <s v="Damala Kotsonis"/>
    <s v="Corporate"/>
    <s v="United States"/>
    <s v="Springfield"/>
    <s v="Virginia"/>
    <n v="22153"/>
    <s v="South"/>
    <s v="OFF-EN-10000056"/>
    <s v="Office Supplies"/>
    <s v="Envelopes"/>
    <s v="Cameo Buff Policy Envelopes"/>
    <n v="311.14999999999998"/>
    <n v="5"/>
    <n v="0"/>
    <n v="146.24049999999997"/>
  </r>
  <r>
    <n v="6391"/>
    <s v="CA-2012-147529"/>
    <x v="1"/>
    <x v="1107"/>
    <d v="2012-02-11T00:00:00"/>
    <s v="Standard Class"/>
    <s v="DK-12835"/>
    <s v="Damala Kotsonis"/>
    <s v="Corporate"/>
    <s v="United States"/>
    <s v="Springfield"/>
    <s v="Virginia"/>
    <n v="22153"/>
    <s v="South"/>
    <s v="OFF-PA-10003349"/>
    <s v="Office Supplies"/>
    <s v="Paper"/>
    <s v="Xerox 1957"/>
    <n v="12.96"/>
    <n v="2"/>
    <n v="0"/>
    <n v="6.3504000000000005"/>
  </r>
  <r>
    <n v="6392"/>
    <s v="CA-2013-129126"/>
    <x v="0"/>
    <x v="882"/>
    <d v="2013-12-20T00:00:00"/>
    <s v="Standard Class"/>
    <s v="PK-19075"/>
    <s v="Pete Kriz"/>
    <s v="Consumer"/>
    <s v="United States"/>
    <s v="New York City"/>
    <s v="New York"/>
    <n v="10011"/>
    <s v="East"/>
    <s v="OFF-PA-10001471"/>
    <s v="Office Supplies"/>
    <s v="Paper"/>
    <s v="Strathmore Photo Frame Cards"/>
    <n v="14.62"/>
    <n v="2"/>
    <n v="0"/>
    <n v="6.7251999999999992"/>
  </r>
  <r>
    <n v="6393"/>
    <s v="CA-2013-129126"/>
    <x v="0"/>
    <x v="882"/>
    <d v="2013-12-20T00:00:00"/>
    <s v="Standard Class"/>
    <s v="PK-19075"/>
    <s v="Pete Kriz"/>
    <s v="Consumer"/>
    <s v="United States"/>
    <s v="New York City"/>
    <s v="New York"/>
    <n v="10011"/>
    <s v="East"/>
    <s v="OFF-LA-10003190"/>
    <s v="Office Supplies"/>
    <s v="Labels"/>
    <s v="Avery 474"/>
    <n v="5.76"/>
    <n v="2"/>
    <n v="0"/>
    <n v="2.8224"/>
  </r>
  <r>
    <n v="6394"/>
    <s v="CA-2013-129126"/>
    <x v="0"/>
    <x v="882"/>
    <d v="2013-12-20T00:00:00"/>
    <s v="Standard Class"/>
    <s v="PK-19075"/>
    <s v="Pete Kriz"/>
    <s v="Consumer"/>
    <s v="United States"/>
    <s v="New York City"/>
    <s v="New York"/>
    <n v="10011"/>
    <s v="East"/>
    <s v="OFF-FA-10000621"/>
    <s v="Office Supplies"/>
    <s v="Fasteners"/>
    <s v="OIC Colored Binder Clips, Assorted Sizes"/>
    <n v="21.48"/>
    <n v="6"/>
    <n v="0"/>
    <n v="10.5252"/>
  </r>
  <r>
    <n v="6395"/>
    <s v="CA-2013-129126"/>
    <x v="0"/>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3-129126"/>
    <x v="0"/>
    <x v="882"/>
    <d v="2013-12-20T00:00:00"/>
    <s v="Standard Class"/>
    <s v="PK-19075"/>
    <s v="Pete Kriz"/>
    <s v="Consumer"/>
    <s v="United States"/>
    <s v="New York City"/>
    <s v="New York"/>
    <n v="10011"/>
    <s v="East"/>
    <s v="OFF-ST-10004507"/>
    <s v="Office Supplies"/>
    <s v="Storage"/>
    <s v="Advantus Rolling Storage Box"/>
    <n v="17.149999999999999"/>
    <n v="1"/>
    <n v="0"/>
    <n v="4.6304999999999996"/>
  </r>
  <r>
    <n v="6397"/>
    <s v="CA-2013-129126"/>
    <x v="0"/>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4-131632"/>
    <x v="3"/>
    <x v="1108"/>
    <d v="2014-11-05T00:00:00"/>
    <s v="Standard Class"/>
    <s v="AH-10120"/>
    <s v="Adrian Hane"/>
    <s v="Home Office"/>
    <s v="United States"/>
    <s v="Dallas"/>
    <s v="Texas"/>
    <n v="75217"/>
    <s v="Central"/>
    <s v="OFF-AR-10003651"/>
    <s v="Office Supplies"/>
    <s v="Art"/>
    <s v="Newell 350"/>
    <n v="5.2480000000000002"/>
    <n v="2"/>
    <n v="0.2"/>
    <n v="0.59039999999999915"/>
  </r>
  <r>
    <n v="6399"/>
    <s v="CA-2014-151981"/>
    <x v="3"/>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s v="New Hampshire"/>
    <n v="3301"/>
    <s v="East"/>
    <s v="OFF-LA-10002195"/>
    <s v="Office Supplies"/>
    <s v="Labels"/>
    <s v="Avery 481"/>
    <n v="24.64"/>
    <n v="8"/>
    <n v="0"/>
    <n v="11.827199999999999"/>
  </r>
  <r>
    <n v="6401"/>
    <s v="CA-2014-151981"/>
    <x v="3"/>
    <x v="634"/>
    <d v="2014-08-13T00:00:00"/>
    <s v="Standard Class"/>
    <s v="GM-14455"/>
    <s v="Gary Mitchum"/>
    <s v="Home Office"/>
    <s v="United States"/>
    <s v="Concord"/>
    <s v="New Hampshire"/>
    <n v="3301"/>
    <s v="East"/>
    <s v="OFF-AR-10000380"/>
    <s v="Office Supplies"/>
    <s v="Art"/>
    <s v="Hunt PowerHouse Electric Pencil Sharpener, Blue"/>
    <n v="227.88"/>
    <n v="6"/>
    <n v="0"/>
    <n v="68.363999999999976"/>
  </r>
  <r>
    <n v="6402"/>
    <s v="CA-2014-125472"/>
    <x v="3"/>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4-125472"/>
    <x v="3"/>
    <x v="1109"/>
    <d v="2014-06-01T00:00:00"/>
    <s v="First Class"/>
    <s v="BD-11725"/>
    <s v="Bruce Degenhardt"/>
    <s v="Consumer"/>
    <s v="United States"/>
    <s v="Lafayette"/>
    <s v="Louisiana"/>
    <n v="70506"/>
    <s v="South"/>
    <s v="OFF-BI-10000591"/>
    <s v="Office Supplies"/>
    <s v="Binders"/>
    <s v="Avery Binder Labels"/>
    <n v="3.89"/>
    <n v="1"/>
    <n v="0"/>
    <n v="1.8672"/>
  </r>
  <r>
    <n v="6404"/>
    <s v="CA-2014-125472"/>
    <x v="3"/>
    <x v="1109"/>
    <d v="2014-06-01T00:00:00"/>
    <s v="First Class"/>
    <s v="BD-11725"/>
    <s v="Bruce Degenhardt"/>
    <s v="Consumer"/>
    <s v="United States"/>
    <s v="Lafayette"/>
    <s v="Louisiana"/>
    <n v="70506"/>
    <s v="South"/>
    <s v="FUR-FU-10001731"/>
    <s v="Furniture"/>
    <s v="Furnishings"/>
    <s v="Acrylic Self-Standing Desk Frames"/>
    <n v="8.01"/>
    <n v="3"/>
    <n v="0"/>
    <n v="3.0438000000000001"/>
  </r>
  <r>
    <n v="6405"/>
    <s v="CA-2012-156328"/>
    <x v="1"/>
    <x v="672"/>
    <d v="2012-12-05T00:00:00"/>
    <s v="Standard Class"/>
    <s v="RM-19375"/>
    <s v="Raymond Messe"/>
    <s v="Consumer"/>
    <s v="United States"/>
    <s v="Raleigh"/>
    <s v="North Carolina"/>
    <n v="27604"/>
    <s v="South"/>
    <s v="TEC-PH-10001198"/>
    <s v="Technology"/>
    <s v="Phones"/>
    <s v="Avaya 4621SW VoIP phone"/>
    <n v="177.48000000000002"/>
    <n v="3"/>
    <n v="0.2"/>
    <n v="19.966499999999982"/>
  </r>
  <r>
    <n v="6406"/>
    <s v="CA-2014-154074"/>
    <x v="3"/>
    <x v="515"/>
    <d v="2014-09-03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4-154074"/>
    <x v="3"/>
    <x v="515"/>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4-161774"/>
    <x v="3"/>
    <x v="304"/>
    <d v="2014-05-16T00:00:00"/>
    <s v="First Class"/>
    <s v="GT-14710"/>
    <s v="Greg Tran"/>
    <s v="Consumer"/>
    <s v="United States"/>
    <s v="Houston"/>
    <s v="Texas"/>
    <n v="77041"/>
    <s v="Central"/>
    <s v="FUR-CH-10003981"/>
    <s v="Furniture"/>
    <s v="Chairs"/>
    <s v="Global Commerce Series Low-Back Swivel/Tilt Chairs"/>
    <n v="899.43"/>
    <n v="5"/>
    <n v="0.3"/>
    <n v="-12.84900000000016"/>
  </r>
  <r>
    <n v="6409"/>
    <s v="CA-2014-161774"/>
    <x v="3"/>
    <x v="304"/>
    <d v="2014-05-16T00:00:00"/>
    <s v="First Class"/>
    <s v="GT-14710"/>
    <s v="Greg Tran"/>
    <s v="Consumer"/>
    <s v="United States"/>
    <s v="Houston"/>
    <s v="Texas"/>
    <n v="77041"/>
    <s v="Central"/>
    <s v="OFF-AR-10001446"/>
    <s v="Office Supplies"/>
    <s v="Art"/>
    <s v="Newell 309"/>
    <n v="46.2"/>
    <n v="5"/>
    <n v="0.2"/>
    <n v="5.7749999999999986"/>
  </r>
  <r>
    <n v="6410"/>
    <s v="CA-2014-161774"/>
    <x v="3"/>
    <x v="304"/>
    <d v="2014-05-16T00:00:00"/>
    <s v="First Class"/>
    <s v="GT-14710"/>
    <s v="Greg Tran"/>
    <s v="Consumer"/>
    <s v="United States"/>
    <s v="Houston"/>
    <s v="Texas"/>
    <n v="77041"/>
    <s v="Central"/>
    <s v="OFF-PA-10000300"/>
    <s v="Office Supplies"/>
    <s v="Paper"/>
    <s v="Xerox 1936"/>
    <n v="47.952000000000005"/>
    <n v="3"/>
    <n v="0.2"/>
    <n v="16.183799999999998"/>
  </r>
  <r>
    <n v="6411"/>
    <s v="CA-2014-161774"/>
    <x v="3"/>
    <x v="304"/>
    <d v="2014-05-16T00:00:00"/>
    <s v="First Class"/>
    <s v="GT-14710"/>
    <s v="Greg Tran"/>
    <s v="Consumer"/>
    <s v="United States"/>
    <s v="Houston"/>
    <s v="Texas"/>
    <n v="77041"/>
    <s v="Central"/>
    <s v="TEC-PH-10004071"/>
    <s v="Technology"/>
    <s v="Phones"/>
    <s v="PayAnywhere Card Reader"/>
    <n v="7.9920000000000009"/>
    <n v="1"/>
    <n v="0.2"/>
    <n v="0.69930000000000003"/>
  </r>
  <r>
    <n v="6412"/>
    <s v="CA-2014-161774"/>
    <x v="3"/>
    <x v="304"/>
    <d v="2014-05-16T00:00:00"/>
    <s v="First Class"/>
    <s v="GT-14710"/>
    <s v="Greg Tran"/>
    <s v="Consumer"/>
    <s v="United States"/>
    <s v="Houston"/>
    <s v="Texas"/>
    <n v="77041"/>
    <s v="Central"/>
    <s v="OFF-PA-10003134"/>
    <s v="Office Supplies"/>
    <s v="Paper"/>
    <s v="Xerox 1937"/>
    <n v="76.864000000000004"/>
    <n v="2"/>
    <n v="0.2"/>
    <n v="26.902399999999993"/>
  </r>
  <r>
    <n v="6413"/>
    <s v="CA-2014-151211"/>
    <x v="3"/>
    <x v="629"/>
    <d v="2014-08-24T00:00:00"/>
    <s v="Standard Class"/>
    <s v="AH-10120"/>
    <s v="Adrian Hane"/>
    <s v="Home Office"/>
    <s v="United States"/>
    <s v="Louisville"/>
    <s v="Kentucky"/>
    <n v="40214"/>
    <s v="South"/>
    <s v="OFF-BI-10002735"/>
    <s v="Office Supplies"/>
    <s v="Binders"/>
    <s v="GBC Prestige Therm-A-Bind Covers"/>
    <n v="102.93"/>
    <n v="3"/>
    <n v="0"/>
    <n v="48.377100000000006"/>
  </r>
  <r>
    <n v="6414"/>
    <s v="CA-2014-151211"/>
    <x v="3"/>
    <x v="629"/>
    <d v="2014-08-24T00:00:00"/>
    <s v="Standard Class"/>
    <s v="AH-10120"/>
    <s v="Adrian Hane"/>
    <s v="Home Office"/>
    <s v="United States"/>
    <s v="Louisville"/>
    <s v="Kentucky"/>
    <n v="40214"/>
    <s v="South"/>
    <s v="TEC-AC-10004510"/>
    <s v="Technology"/>
    <s v="Accessories"/>
    <s v="Logitech Desktop MK120 Mouse and keyboard Combo"/>
    <n v="98.16"/>
    <n v="6"/>
    <n v="0"/>
    <n v="9.8159999999999954"/>
  </r>
  <r>
    <n v="6415"/>
    <s v="CA-2014-142671"/>
    <x v="3"/>
    <x v="468"/>
    <d v="2014-11-15T00:00:00"/>
    <s v="Second Class"/>
    <s v="DR-12940"/>
    <s v="Daniel Raglin"/>
    <s v="Home Office"/>
    <s v="United States"/>
    <s v="Hollywood"/>
    <s v="Florida"/>
    <n v="33021"/>
    <s v="South"/>
    <s v="OFF-BI-10004099"/>
    <s v="Office Supplies"/>
    <s v="Binders"/>
    <s v="GBC VeloBinder Strips"/>
    <n v="11.520000000000001"/>
    <n v="5"/>
    <n v="0.7"/>
    <n v="-7.6799999999999962"/>
  </r>
  <r>
    <n v="6416"/>
    <s v="CA-2014-144750"/>
    <x v="3"/>
    <x v="170"/>
    <d v="2014-08-22T00:00:00"/>
    <s v="Same Day"/>
    <s v="DL-13495"/>
    <s v="Dionis Lloyd"/>
    <s v="Corporate"/>
    <s v="United States"/>
    <s v="Chandler"/>
    <s v="Arizona"/>
    <n v="85224"/>
    <s v="West"/>
    <s v="OFF-PA-10003395"/>
    <s v="Office Supplies"/>
    <s v="Paper"/>
    <s v="Xerox 1941"/>
    <n v="83.88"/>
    <n v="1"/>
    <n v="0.2"/>
    <n v="29.357999999999997"/>
  </r>
  <r>
    <n v="6417"/>
    <s v="CA-2013-111976"/>
    <x v="0"/>
    <x v="387"/>
    <d v="2013-03-13T00:00:00"/>
    <s v="Standard Class"/>
    <s v="BD-11620"/>
    <s v="Brian DeCherney"/>
    <s v="Consumer"/>
    <s v="United States"/>
    <s v="Philadelphia"/>
    <s v="Pennsylvania"/>
    <n v="19120"/>
    <s v="East"/>
    <s v="TEC-PH-10002890"/>
    <s v="Technology"/>
    <s v="Phones"/>
    <s v="AT&amp;T 17929 Lendline Telephone"/>
    <n v="108.57600000000001"/>
    <n v="4"/>
    <n v="0.4"/>
    <n v="-25.334400000000002"/>
  </r>
  <r>
    <n v="6418"/>
    <s v="CA-2013-111976"/>
    <x v="0"/>
    <x v="387"/>
    <d v="2013-03-13T00:00:00"/>
    <s v="Standard Class"/>
    <s v="BD-11620"/>
    <s v="Brian DeCherney"/>
    <s v="Consumer"/>
    <s v="United States"/>
    <s v="Philadelphia"/>
    <s v="Pennsylvania"/>
    <n v="19120"/>
    <s v="East"/>
    <s v="OFF-FA-10004968"/>
    <s v="Office Supplies"/>
    <s v="Fasteners"/>
    <s v="Rubber Band Ball"/>
    <n v="5.9840000000000009"/>
    <n v="2"/>
    <n v="0.2"/>
    <n v="-1.3463999999999998"/>
  </r>
  <r>
    <n v="6419"/>
    <s v="CA-2013-140130"/>
    <x v="0"/>
    <x v="731"/>
    <d v="2013-11-06T00:00:00"/>
    <s v="Standard Class"/>
    <s v="HW-14935"/>
    <s v="Helen Wasserman"/>
    <s v="Corporate"/>
    <s v="United States"/>
    <s v="Tulsa"/>
    <s v="Oklahoma"/>
    <n v="74133"/>
    <s v="Central"/>
    <s v="OFF-SU-10001218"/>
    <s v="Office Supplies"/>
    <s v="Supplies"/>
    <s v="Fiskars Softgrip Scissors"/>
    <n v="21.96"/>
    <n v="2"/>
    <n v="0"/>
    <n v="6.1488000000000014"/>
  </r>
  <r>
    <n v="6420"/>
    <s v="CA-2013-140130"/>
    <x v="0"/>
    <x v="731"/>
    <d v="2013-11-06T00:00:00"/>
    <s v="Standard Class"/>
    <s v="HW-14935"/>
    <s v="Helen Wasserman"/>
    <s v="Corporate"/>
    <s v="United States"/>
    <s v="Tulsa"/>
    <s v="Oklahoma"/>
    <n v="74133"/>
    <s v="Central"/>
    <s v="FUR-CH-10002084"/>
    <s v="Furniture"/>
    <s v="Chairs"/>
    <s v="Hon Mobius Operator's Chair"/>
    <n v="368.96999999999997"/>
    <n v="3"/>
    <n v="0"/>
    <n v="81.173400000000001"/>
  </r>
  <r>
    <n v="6421"/>
    <s v="CA-2013-140130"/>
    <x v="0"/>
    <x v="731"/>
    <d v="2013-11-06T00:00:00"/>
    <s v="Standard Class"/>
    <s v="HW-14935"/>
    <s v="Helen Wasserman"/>
    <s v="Corporate"/>
    <s v="United States"/>
    <s v="Tulsa"/>
    <s v="Oklahoma"/>
    <n v="74133"/>
    <s v="Central"/>
    <s v="OFF-AR-10004269"/>
    <s v="Office Supplies"/>
    <s v="Art"/>
    <s v="Newell 31"/>
    <n v="12.39"/>
    <n v="3"/>
    <n v="0"/>
    <n v="3.4692000000000003"/>
  </r>
  <r>
    <n v="6422"/>
    <s v="CA-2013-140130"/>
    <x v="0"/>
    <x v="731"/>
    <d v="2013-11-06T00:00:00"/>
    <s v="Standard Class"/>
    <s v="HW-14935"/>
    <s v="Helen Wasserman"/>
    <s v="Corporate"/>
    <s v="United States"/>
    <s v="Tulsa"/>
    <s v="Oklahoma"/>
    <n v="74133"/>
    <s v="Central"/>
    <s v="OFF-ST-10001128"/>
    <s v="Office Supplies"/>
    <s v="Storage"/>
    <s v="Carina Mini System Audio Rack, Model AR050B"/>
    <n v="332.94"/>
    <n v="3"/>
    <n v="0"/>
    <n v="9.9882000000000204"/>
  </r>
  <r>
    <n v="6423"/>
    <s v="CA-2011-159121"/>
    <x v="2"/>
    <x v="711"/>
    <d v="2011-08-01T00:00:00"/>
    <s v="Standard Class"/>
    <s v="JO-15145"/>
    <s v="Jack O'Briant"/>
    <s v="Corporate"/>
    <s v="United States"/>
    <s v="Draper"/>
    <s v="Utah"/>
    <n v="84020"/>
    <s v="West"/>
    <s v="TEC-AC-10002006"/>
    <s v="Technology"/>
    <s v="Accessories"/>
    <s v="Memorex Micro Travel Drive 16 GB"/>
    <n v="111.93"/>
    <n v="7"/>
    <n v="0"/>
    <n v="34.698299999999996"/>
  </r>
  <r>
    <n v="6424"/>
    <s v="CA-2012-149650"/>
    <x v="1"/>
    <x v="1040"/>
    <d v="2012-10-27T00:00:00"/>
    <s v="First Class"/>
    <s v="RD-19660"/>
    <s v="Robert Dilbeck"/>
    <s v="Home Office"/>
    <s v="United States"/>
    <s v="Oakland"/>
    <s v="California"/>
    <n v="94601"/>
    <s v="West"/>
    <s v="FUR-CH-10003956"/>
    <s v="Furniture"/>
    <s v="Chairs"/>
    <s v="Novimex High-Tech Fabric Mesh Task Chair"/>
    <n v="454.27200000000005"/>
    <n v="8"/>
    <n v="0.2"/>
    <n v="-73.819200000000052"/>
  </r>
  <r>
    <n v="6425"/>
    <s v="CA-2014-115777"/>
    <x v="3"/>
    <x v="971"/>
    <d v="2014-08-25T00:00:00"/>
    <s v="Standard Class"/>
    <s v="DO-13645"/>
    <s v="Doug O'Connell"/>
    <s v="Consumer"/>
    <s v="United States"/>
    <s v="Lawrence"/>
    <s v="Massachusetts"/>
    <n v="1841"/>
    <s v="East"/>
    <s v="OFF-PA-10000552"/>
    <s v="Office Supplies"/>
    <s v="Paper"/>
    <s v="Xerox 200"/>
    <n v="19.440000000000001"/>
    <n v="3"/>
    <n v="0"/>
    <n v="9.3312000000000008"/>
  </r>
  <r>
    <n v="6426"/>
    <s v="CA-2013-143714"/>
    <x v="0"/>
    <x v="454"/>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3-143714"/>
    <x v="0"/>
    <x v="454"/>
    <d v="2013-05-28T00:00:00"/>
    <s v="Standard Class"/>
    <s v="CC-12370"/>
    <s v="Christopher Conant"/>
    <s v="Consumer"/>
    <s v="United States"/>
    <s v="Philadelphia"/>
    <s v="Pennsylvania"/>
    <n v="19120"/>
    <s v="East"/>
    <s v="OFF-BI-10004308"/>
    <s v="Office Supplies"/>
    <s v="Binders"/>
    <s v="Avery Legal 4-Ring Binder"/>
    <n v="6.2940000000000014"/>
    <n v="1"/>
    <n v="0.7"/>
    <n v="-4.1959999999999997"/>
  </r>
  <r>
    <n v="6428"/>
    <s v="CA-2013-143714"/>
    <x v="0"/>
    <x v="454"/>
    <d v="2013-05-28T00:00:00"/>
    <s v="Standard Class"/>
    <s v="CC-12370"/>
    <s v="Christopher Conant"/>
    <s v="Consumer"/>
    <s v="United States"/>
    <s v="Philadelphia"/>
    <s v="Pennsylvania"/>
    <n v="19120"/>
    <s v="East"/>
    <s v="OFF-PA-10000029"/>
    <s v="Office Supplies"/>
    <s v="Paper"/>
    <s v="Xerox 224"/>
    <n v="10.368000000000002"/>
    <n v="2"/>
    <n v="0.2"/>
    <n v="3.6288"/>
  </r>
  <r>
    <n v="6429"/>
    <s v="CA-2013-143714"/>
    <x v="0"/>
    <x v="454"/>
    <d v="2013-05-28T00:00:00"/>
    <s v="Standard Class"/>
    <s v="CC-12370"/>
    <s v="Christopher Conant"/>
    <s v="Consumer"/>
    <s v="United States"/>
    <s v="Philadelphia"/>
    <s v="Pennsylvania"/>
    <n v="19120"/>
    <s v="East"/>
    <s v="TEC-PH-10004080"/>
    <s v="Technology"/>
    <s v="Phones"/>
    <s v="Avaya 5410 Digital phone"/>
    <n v="122.38199999999999"/>
    <n v="3"/>
    <n v="0.4"/>
    <n v="-24.476399999999998"/>
  </r>
  <r>
    <n v="6430"/>
    <s v="CA-2011-165764"/>
    <x v="2"/>
    <x v="93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1-165764"/>
    <x v="2"/>
    <x v="935"/>
    <d v="2011-11-07T00:00:00"/>
    <s v="Standard Class"/>
    <s v="SH-20395"/>
    <s v="Shahid Hopkins"/>
    <s v="Consumer"/>
    <s v="United States"/>
    <s v="Jacksonville"/>
    <s v="North Carolina"/>
    <n v="28540"/>
    <s v="South"/>
    <s v="FUR-TA-10001768"/>
    <s v="Furniture"/>
    <s v="Tables"/>
    <s v="Hon Racetrack Conference Tables"/>
    <n v="945.03600000000006"/>
    <n v="6"/>
    <n v="0.4"/>
    <n v="-299.26140000000009"/>
  </r>
  <r>
    <n v="6432"/>
    <s v="CA-2011-165764"/>
    <x v="2"/>
    <x v="935"/>
    <d v="2011-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1-165764"/>
    <x v="2"/>
    <x v="935"/>
    <d v="2011-11-07T00:00:00"/>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2-121405"/>
    <x v="1"/>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s v="Illinois"/>
    <n v="60610"/>
    <s v="Central"/>
    <s v="TEC-PH-10002890"/>
    <s v="Technology"/>
    <s v="Phones"/>
    <s v="AT&amp;T 17929 Lendline Telephone"/>
    <n v="180.96"/>
    <n v="5"/>
    <n v="0.2"/>
    <n v="13.571999999999996"/>
  </r>
  <r>
    <n v="6436"/>
    <s v="US-2014-116897"/>
    <x v="3"/>
    <x v="837"/>
    <d v="2014-05-30T00:00:00"/>
    <s v="First Class"/>
    <s v="JG-15160"/>
    <s v="James Galang"/>
    <s v="Consumer"/>
    <s v="United States"/>
    <s v="Pocatello"/>
    <s v="Idaho"/>
    <n v="83201"/>
    <s v="West"/>
    <s v="FUR-FU-10004963"/>
    <s v="Furniture"/>
    <s v="Furnishings"/>
    <s v="Eldon 400 Class Desk Accessories, Black Carbon"/>
    <n v="35"/>
    <n v="4"/>
    <n v="0"/>
    <n v="14.700000000000003"/>
  </r>
  <r>
    <n v="6437"/>
    <s v="US-2014-116897"/>
    <x v="3"/>
    <x v="837"/>
    <d v="2014-05-30T00:00:00"/>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4-116897"/>
    <x v="3"/>
    <x v="837"/>
    <d v="2014-05-30T00:00:00"/>
    <s v="First Class"/>
    <s v="JG-15160"/>
    <s v="James Galang"/>
    <s v="Consumer"/>
    <s v="United States"/>
    <s v="Pocatello"/>
    <s v="Idaho"/>
    <n v="83201"/>
    <s v="West"/>
    <s v="TEC-PH-10004389"/>
    <s v="Technology"/>
    <s v="Phones"/>
    <s v="Nokia Lumia 925"/>
    <n v="302.37599999999998"/>
    <n v="3"/>
    <n v="0.2"/>
    <n v="22.678200000000018"/>
  </r>
  <r>
    <n v="6439"/>
    <s v="US-2014-113992"/>
    <x v="3"/>
    <x v="817"/>
    <d v="2014-12-20T00:00:00"/>
    <s v="Standard Class"/>
    <s v="LC-16885"/>
    <s v="Lena Creighton"/>
    <s v="Consumer"/>
    <s v="United States"/>
    <s v="Plano"/>
    <s v="Texas"/>
    <n v="75023"/>
    <s v="Central"/>
    <s v="FUR-TA-10000577"/>
    <s v="Furniture"/>
    <s v="Tables"/>
    <s v="Bretford CR4500 Series Slim Rectangular Table"/>
    <n v="974.98799999999983"/>
    <n v="4"/>
    <n v="0.3"/>
    <n v="-97.49879999999996"/>
  </r>
  <r>
    <n v="6440"/>
    <s v="CA-2011-166891"/>
    <x v="2"/>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3-101161"/>
    <x v="0"/>
    <x v="63"/>
    <d v="2013-10-21T00:00:00"/>
    <s v="Standard Class"/>
    <s v="BW-11110"/>
    <s v="Bart Watters"/>
    <s v="Corporate"/>
    <s v="United States"/>
    <s v="New York City"/>
    <s v="New York"/>
    <n v="10024"/>
    <s v="East"/>
    <s v="OFF-AR-10001860"/>
    <s v="Office Supplies"/>
    <s v="Art"/>
    <s v="BIC Liqua Brite Liner"/>
    <n v="34.700000000000003"/>
    <n v="5"/>
    <n v="0"/>
    <n v="12.492000000000001"/>
  </r>
  <r>
    <n v="6442"/>
    <s v="CA-2013-101161"/>
    <x v="0"/>
    <x v="6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3-101161"/>
    <x v="0"/>
    <x v="63"/>
    <d v="2013-10-21T00:00:00"/>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3-101161"/>
    <x v="0"/>
    <x v="63"/>
    <d v="2013-10-21T00:00:00"/>
    <s v="Standard Class"/>
    <s v="BW-11110"/>
    <s v="Bart Watters"/>
    <s v="Corporate"/>
    <s v="United States"/>
    <s v="New York City"/>
    <s v="New York"/>
    <n v="10024"/>
    <s v="East"/>
    <s v="OFF-LA-10000407"/>
    <s v="Office Supplies"/>
    <s v="Labels"/>
    <s v="Avery White Multi-Purpose Labels"/>
    <n v="24.900000000000002"/>
    <n v="5"/>
    <n v="0"/>
    <n v="11.454000000000001"/>
  </r>
  <r>
    <n v="6445"/>
    <s v="CA-2013-101161"/>
    <x v="0"/>
    <x v="63"/>
    <d v="2013-10-21T00:00:00"/>
    <s v="Standard Class"/>
    <s v="BW-11110"/>
    <s v="Bart Watters"/>
    <s v="Corporate"/>
    <s v="United States"/>
    <s v="New York City"/>
    <s v="New York"/>
    <n v="10024"/>
    <s v="East"/>
    <s v="FUR-FU-10003535"/>
    <s v="Furniture"/>
    <s v="Furnishings"/>
    <s v="Howard Miller Distant Time Traveler Alarm Clock"/>
    <n v="82.26"/>
    <n v="3"/>
    <n v="0"/>
    <n v="33.726600000000005"/>
  </r>
  <r>
    <n v="6446"/>
    <s v="CA-2012-151785"/>
    <x v="1"/>
    <x v="616"/>
    <d v="2012-03-10T00:00:00"/>
    <s v="Standard Class"/>
    <s v="JJ-15445"/>
    <s v="Jennifer Jackson"/>
    <s v="Consumer"/>
    <s v="United States"/>
    <s v="Chicago"/>
    <s v="Illinois"/>
    <n v="60623"/>
    <s v="Central"/>
    <s v="OFF-FA-10000611"/>
    <s v="Office Supplies"/>
    <s v="Fasteners"/>
    <s v="Binder Clips by OIC"/>
    <n v="7.1039999999999992"/>
    <n v="6"/>
    <n v="0.2"/>
    <n v="2.4863999999999997"/>
  </r>
  <r>
    <n v="6447"/>
    <s v="US-2014-119816"/>
    <x v="3"/>
    <x v="168"/>
    <d v="2014-03-07T00:00:00"/>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4-119816"/>
    <x v="3"/>
    <x v="168"/>
    <d v="2014-03-07T00:00:00"/>
    <s v="Second Class"/>
    <s v="TT-21460"/>
    <s v="Tonja Turnell"/>
    <s v="Home Office"/>
    <s v="United States"/>
    <s v="Houston"/>
    <s v="Texas"/>
    <n v="77095"/>
    <s v="Central"/>
    <s v="OFF-LA-10002381"/>
    <s v="Office Supplies"/>
    <s v="Labels"/>
    <s v="Avery 497"/>
    <n v="2.4640000000000004"/>
    <n v="1"/>
    <n v="0.2"/>
    <n v="0.86239999999999983"/>
  </r>
  <r>
    <n v="6449"/>
    <s v="US-2014-119816"/>
    <x v="3"/>
    <x v="168"/>
    <d v="2014-03-07T00:00:00"/>
    <s v="Second Class"/>
    <s v="TT-21460"/>
    <s v="Tonja Turnell"/>
    <s v="Home Office"/>
    <s v="United States"/>
    <s v="Houston"/>
    <s v="Texas"/>
    <n v="77095"/>
    <s v="Central"/>
    <s v="OFF-ST-10000918"/>
    <s v="Office Supplies"/>
    <s v="Storage"/>
    <s v="Crate-A-Files"/>
    <n v="8.7200000000000006"/>
    <n v="1"/>
    <n v="0.2"/>
    <n v="0.65399999999999947"/>
  </r>
  <r>
    <n v="6450"/>
    <s v="CA-2012-156510"/>
    <x v="1"/>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2-156510"/>
    <x v="1"/>
    <x v="12"/>
    <d v="2012-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2-156510"/>
    <x v="1"/>
    <x v="12"/>
    <d v="2012-09-29T00:00:00"/>
    <s v="Standard Class"/>
    <s v="EH-13990"/>
    <s v="Erica Hackney"/>
    <s v="Consumer"/>
    <s v="United States"/>
    <s v="Meriden"/>
    <s v="Connecticut"/>
    <n v="6450"/>
    <s v="East"/>
    <s v="OFF-AR-10004930"/>
    <s v="Office Supplies"/>
    <s v="Art"/>
    <s v="Turquoise Lead Holder with Pocket Clip"/>
    <n v="6.7"/>
    <n v="1"/>
    <n v="0"/>
    <n v="2.2109999999999994"/>
  </r>
  <r>
    <n v="6453"/>
    <s v="US-2012-110261"/>
    <x v="1"/>
    <x v="546"/>
    <d v="2012-12-23T00:00:00"/>
    <s v="Second Class"/>
    <s v="PR-18880"/>
    <s v="Patrick Ryan"/>
    <s v="Consumer"/>
    <s v="United States"/>
    <s v="Glenview"/>
    <s v="Illinois"/>
    <n v="60025"/>
    <s v="Central"/>
    <s v="TEC-PH-10001750"/>
    <s v="Technology"/>
    <s v="Phones"/>
    <s v="Samsung Rugby III"/>
    <n v="158.376"/>
    <n v="3"/>
    <n v="0.2"/>
    <n v="13.857900000000008"/>
  </r>
  <r>
    <n v="6454"/>
    <s v="CA-2012-125710"/>
    <x v="1"/>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4-161102"/>
    <x v="3"/>
    <x v="689"/>
    <d v="2014-08-04T00:00:00"/>
    <s v="First Class"/>
    <s v="EC-14050"/>
    <s v="Erin Creighton"/>
    <s v="Consumer"/>
    <s v="United States"/>
    <s v="San Francisco"/>
    <s v="California"/>
    <n v="94110"/>
    <s v="West"/>
    <s v="OFF-ST-10003442"/>
    <s v="Office Supplies"/>
    <s v="Storage"/>
    <s v="Eldon Portable Mobile Manager"/>
    <n v="56.56"/>
    <n v="2"/>
    <n v="0"/>
    <n v="15.2712"/>
  </r>
  <r>
    <n v="6456"/>
    <s v="CA-2014-161102"/>
    <x v="3"/>
    <x v="689"/>
    <d v="2014-08-04T00:00:00"/>
    <s v="First Class"/>
    <s v="EC-14050"/>
    <s v="Erin Creighton"/>
    <s v="Consumer"/>
    <s v="United States"/>
    <s v="San Francisco"/>
    <s v="California"/>
    <n v="94110"/>
    <s v="West"/>
    <s v="FUR-FU-10003142"/>
    <s v="Furniture"/>
    <s v="Furnishings"/>
    <s v="Master Big Foot Doorstop, Beige"/>
    <n v="36.96"/>
    <n v="7"/>
    <n v="0"/>
    <n v="11.457599999999998"/>
  </r>
  <r>
    <n v="6457"/>
    <s v="CA-2011-110065"/>
    <x v="2"/>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1-110065"/>
    <x v="2"/>
    <x v="79"/>
    <d v="2011-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4-133361"/>
    <x v="3"/>
    <x v="304"/>
    <d v="2014-05-18T00:00:00"/>
    <s v="First Class"/>
    <s v="AJ-10780"/>
    <s v="Anthony Jacobs"/>
    <s v="Corporate"/>
    <s v="United States"/>
    <s v="Baltimore"/>
    <s v="Maryland"/>
    <n v="21215"/>
    <s v="East"/>
    <s v="OFF-AR-10001919"/>
    <s v="Office Supplies"/>
    <s v="Art"/>
    <s v="OIC #2 Pencils, Medium Soft"/>
    <n v="3.76"/>
    <n v="2"/>
    <n v="0"/>
    <n v="1.0903999999999998"/>
  </r>
  <r>
    <n v="6460"/>
    <s v="US-2014-133361"/>
    <x v="3"/>
    <x v="304"/>
    <d v="2014-05-18T00:00:00"/>
    <s v="First Class"/>
    <s v="AJ-10780"/>
    <s v="Anthony Jacobs"/>
    <s v="Corporate"/>
    <s v="United States"/>
    <s v="Baltimore"/>
    <s v="Maryland"/>
    <n v="21215"/>
    <s v="East"/>
    <s v="OFF-AR-10003045"/>
    <s v="Office Supplies"/>
    <s v="Art"/>
    <s v="Prang Colored Pencils"/>
    <n v="14.7"/>
    <n v="5"/>
    <n v="0"/>
    <n v="6.6150000000000002"/>
  </r>
  <r>
    <n v="6461"/>
    <s v="US-2014-133361"/>
    <x v="3"/>
    <x v="304"/>
    <d v="2014-05-18T00:00:00"/>
    <s v="First Class"/>
    <s v="AJ-10780"/>
    <s v="Anthony Jacobs"/>
    <s v="Corporate"/>
    <s v="United States"/>
    <s v="Baltimore"/>
    <s v="Maryland"/>
    <n v="21215"/>
    <s v="East"/>
    <s v="OFF-AR-10003338"/>
    <s v="Office Supplies"/>
    <s v="Art"/>
    <s v="Eberhard Faber 3 1/2&quot; Golf Pencils"/>
    <n v="37.200000000000003"/>
    <n v="5"/>
    <n v="0"/>
    <n v="9.3000000000000007"/>
  </r>
  <r>
    <n v="6462"/>
    <s v="US-2014-133361"/>
    <x v="3"/>
    <x v="304"/>
    <d v="2014-05-18T00:00:00"/>
    <s v="First Class"/>
    <s v="AJ-10780"/>
    <s v="Anthony Jacobs"/>
    <s v="Corporate"/>
    <s v="United States"/>
    <s v="Baltimore"/>
    <s v="Maryland"/>
    <n v="21215"/>
    <s v="East"/>
    <s v="TEC-AC-10003280"/>
    <s v="Technology"/>
    <s v="Accessories"/>
    <s v="Belkin F8E887 USB Wired Ergonomic Keyboard"/>
    <n v="89.97"/>
    <n v="3"/>
    <n v="0"/>
    <n v="18.893699999999995"/>
  </r>
  <r>
    <n v="6463"/>
    <s v="US-2014-133361"/>
    <x v="3"/>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4-133361"/>
    <x v="3"/>
    <x v="304"/>
    <d v="2014-05-18T00:00:00"/>
    <s v="First Class"/>
    <s v="AJ-10780"/>
    <s v="Anthony Jacobs"/>
    <s v="Corporate"/>
    <s v="United States"/>
    <s v="Baltimore"/>
    <s v="Maryland"/>
    <n v="21215"/>
    <s v="East"/>
    <s v="OFF-LA-10004544"/>
    <s v="Office Supplies"/>
    <s v="Labels"/>
    <s v="Avery 505"/>
    <n v="74"/>
    <n v="5"/>
    <n v="0"/>
    <n v="37"/>
  </r>
  <r>
    <n v="6465"/>
    <s v="US-2013-155404"/>
    <x v="0"/>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2-114503"/>
    <x v="1"/>
    <x v="50"/>
    <d v="2012-11-17T00:00:00"/>
    <s v="Standard Class"/>
    <s v="AA-10375"/>
    <s v="Allen Armold"/>
    <s v="Consumer"/>
    <s v="United States"/>
    <s v="Lebanon"/>
    <s v="Tennessee"/>
    <n v="37087"/>
    <s v="South"/>
    <s v="OFF-ST-10003572"/>
    <s v="Office Supplies"/>
    <s v="Storage"/>
    <s v="Portfile Personal File Boxes"/>
    <n v="84.960000000000008"/>
    <n v="6"/>
    <n v="0.2"/>
    <n v="6.3719999999999999"/>
  </r>
  <r>
    <n v="6467"/>
    <s v="CA-2014-153080"/>
    <x v="3"/>
    <x v="1053"/>
    <d v="2014-05-26T00:00:00"/>
    <s v="Second Class"/>
    <s v="EH-13945"/>
    <s v="Eric Hoffmann"/>
    <s v="Consumer"/>
    <s v="United States"/>
    <s v="Los Angeles"/>
    <s v="California"/>
    <n v="90008"/>
    <s v="West"/>
    <s v="TEC-AC-10002331"/>
    <s v="Technology"/>
    <s v="Accessories"/>
    <s v="Maxell 74 Minute CDR, 10/Pack"/>
    <n v="68.459999999999994"/>
    <n v="7"/>
    <n v="0"/>
    <n v="25.330199999999998"/>
  </r>
  <r>
    <n v="6468"/>
    <s v="CA-2013-163804"/>
    <x v="0"/>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3-163804"/>
    <x v="0"/>
    <x v="499"/>
    <d v="2013-12-09T00:00:00"/>
    <s v="Standard Class"/>
    <s v="DB-13270"/>
    <s v="Deborah Brumfield"/>
    <s v="Home Office"/>
    <s v="United States"/>
    <s v="Providence"/>
    <s v="Rhode Island"/>
    <n v="2908"/>
    <s v="East"/>
    <s v="TEC-PH-10000441"/>
    <s v="Technology"/>
    <s v="Phones"/>
    <s v="VTech DS6151"/>
    <n v="629.94999999999993"/>
    <n v="5"/>
    <n v="0"/>
    <n v="176.38600000000002"/>
  </r>
  <r>
    <n v="6470"/>
    <s v="CA-2013-163804"/>
    <x v="0"/>
    <x v="499"/>
    <d v="2013-12-09T00:00:00"/>
    <s v="Standard Class"/>
    <s v="DB-13270"/>
    <s v="Deborah Brumfield"/>
    <s v="Home Office"/>
    <s v="United States"/>
    <s v="Providence"/>
    <s v="Rhode Island"/>
    <n v="2908"/>
    <s v="East"/>
    <s v="FUR-FU-10004864"/>
    <s v="Furniture"/>
    <s v="Furnishings"/>
    <s v="Eldon 500 Class Desk Accessories"/>
    <n v="72.42"/>
    <n v="6"/>
    <n v="0"/>
    <n v="23.898600000000002"/>
  </r>
  <r>
    <n v="6471"/>
    <s v="CA-2012-108532"/>
    <x v="1"/>
    <x v="1111"/>
    <d v="2012-09-02T00:00:00"/>
    <s v="Standard Class"/>
    <s v="CC-12100"/>
    <s v="Chad Cunningham"/>
    <s v="Home Office"/>
    <s v="United States"/>
    <s v="Detroit"/>
    <s v="Michigan"/>
    <n v="48234"/>
    <s v="Central"/>
    <s v="TEC-PH-10001750"/>
    <s v="Technology"/>
    <s v="Phones"/>
    <s v="Samsung Rugby III"/>
    <n v="131.97999999999999"/>
    <n v="2"/>
    <n v="0"/>
    <n v="35.634600000000006"/>
  </r>
  <r>
    <n v="6472"/>
    <s v="CA-2012-108532"/>
    <x v="1"/>
    <x v="1111"/>
    <d v="2012-09-02T00:00:00"/>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1-151897"/>
    <x v="2"/>
    <x v="571"/>
    <d v="2011-06-10T00:00:00"/>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3-113292"/>
    <x v="0"/>
    <x v="196"/>
    <d v="2013-03-21T00:00:00"/>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1-149524"/>
    <x v="2"/>
    <x v="1112"/>
    <d v="2011-01-16T00:00:00"/>
    <s v="First Class"/>
    <s v="BS-11590"/>
    <s v="Brendan Sweed"/>
    <s v="Corporate"/>
    <s v="United States"/>
    <s v="Philadelphia"/>
    <s v="Pennsylvania"/>
    <n v="19140"/>
    <s v="East"/>
    <s v="FUR-BO-10003433"/>
    <s v="Furniture"/>
    <s v="Bookcases"/>
    <s v="Sauder Cornerstone Collection Library"/>
    <n v="61.96"/>
    <n v="4"/>
    <n v="0.5"/>
    <n v="-53.285600000000009"/>
  </r>
  <r>
    <n v="6476"/>
    <s v="CA-2014-140872"/>
    <x v="3"/>
    <x v="95"/>
    <d v="2014-06-11T00:00:00"/>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4-140872"/>
    <x v="3"/>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4-140872"/>
    <x v="3"/>
    <x v="95"/>
    <d v="2014-06-11T00:00:00"/>
    <s v="Standard Class"/>
    <s v="NR-18550"/>
    <s v="Nick Radford"/>
    <s v="Consumer"/>
    <s v="United States"/>
    <s v="Pembroke Pines"/>
    <s v="Florida"/>
    <n v="33024"/>
    <s v="South"/>
    <s v="TEC-AC-10003832"/>
    <s v="Technology"/>
    <s v="Accessories"/>
    <s v="Logitech P710e Mobile Speakerphone"/>
    <n v="205.99200000000002"/>
    <n v="1"/>
    <n v="0.2"/>
    <n v="-2.5749000000000279"/>
  </r>
  <r>
    <n v="6479"/>
    <s v="CA-2014-140872"/>
    <x v="3"/>
    <x v="95"/>
    <d v="2014-06-11T00:00:00"/>
    <s v="Standard Class"/>
    <s v="NR-18550"/>
    <s v="Nick Radford"/>
    <s v="Consumer"/>
    <s v="United States"/>
    <s v="Pembroke Pines"/>
    <s v="Florida"/>
    <n v="33024"/>
    <s v="South"/>
    <s v="OFF-PA-10000809"/>
    <s v="Office Supplies"/>
    <s v="Paper"/>
    <s v="Xerox 206"/>
    <n v="15.552000000000003"/>
    <n v="3"/>
    <n v="0.2"/>
    <n v="5.4432"/>
  </r>
  <r>
    <n v="6480"/>
    <s v="CA-2014-140872"/>
    <x v="3"/>
    <x v="95"/>
    <d v="2014-06-11T00:00:00"/>
    <s v="Standard Class"/>
    <s v="NR-18550"/>
    <s v="Nick Radford"/>
    <s v="Consumer"/>
    <s v="United States"/>
    <s v="Pembroke Pines"/>
    <s v="Florida"/>
    <n v="33024"/>
    <s v="South"/>
    <s v="TEC-PH-10000441"/>
    <s v="Technology"/>
    <s v="Phones"/>
    <s v="VTech DS6151"/>
    <n v="503.96000000000004"/>
    <n v="5"/>
    <n v="0.2"/>
    <n v="50.396000000000015"/>
  </r>
  <r>
    <n v="6481"/>
    <s v="CA-2014-140872"/>
    <x v="3"/>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4-140872"/>
    <x v="3"/>
    <x v="95"/>
    <d v="2014-06-11T00:00:00"/>
    <s v="Standard Class"/>
    <s v="NR-18550"/>
    <s v="Nick Radford"/>
    <s v="Consumer"/>
    <s v="United States"/>
    <s v="Pembroke Pines"/>
    <s v="Florida"/>
    <n v="33024"/>
    <s v="South"/>
    <s v="FUR-BO-10002824"/>
    <s v="Furniture"/>
    <s v="Bookcases"/>
    <s v="Bush Mission Pointe Library"/>
    <n v="241.56799999999998"/>
    <n v="2"/>
    <n v="0.2"/>
    <n v="0"/>
  </r>
  <r>
    <n v="6483"/>
    <s v="CA-2014-140872"/>
    <x v="3"/>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4-113908"/>
    <x v="3"/>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4-113908"/>
    <x v="3"/>
    <x v="95"/>
    <d v="2014-06-10T00:00:00"/>
    <s v="Standard Class"/>
    <s v="KN-16390"/>
    <s v="Katherine Nockton"/>
    <s v="Corporate"/>
    <s v="United States"/>
    <s v="New York City"/>
    <s v="New York"/>
    <n v="10011"/>
    <s v="East"/>
    <s v="TEC-MA-10003173"/>
    <s v="Technology"/>
    <s v="Machines"/>
    <s v="Hewlett-Packard 300S Scientific Calculator"/>
    <n v="78.66"/>
    <n v="6"/>
    <n v="0"/>
    <n v="36.183599999999991"/>
  </r>
  <r>
    <n v="6486"/>
    <s v="CA-2014-113908"/>
    <x v="3"/>
    <x v="95"/>
    <d v="2014-06-10T00:00:00"/>
    <s v="Standard Class"/>
    <s v="KN-16390"/>
    <s v="Katherine Nockton"/>
    <s v="Corporate"/>
    <s v="United States"/>
    <s v="New York City"/>
    <s v="New York"/>
    <n v="10011"/>
    <s v="East"/>
    <s v="OFF-PA-10004156"/>
    <s v="Office Supplies"/>
    <s v="Paper"/>
    <s v="Xerox 188"/>
    <n v="45.36"/>
    <n v="4"/>
    <n v="0"/>
    <n v="22.226399999999998"/>
  </r>
  <r>
    <n v="6487"/>
    <s v="CA-2012-120621"/>
    <x v="1"/>
    <x v="1113"/>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2-120621"/>
    <x v="1"/>
    <x v="1113"/>
    <d v="2012-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2-120621"/>
    <x v="1"/>
    <x v="1113"/>
    <d v="2012-03-26T00:00:00"/>
    <s v="Standard Class"/>
    <s v="JW-16075"/>
    <s v="Julia West"/>
    <s v="Consumer"/>
    <s v="United States"/>
    <s v="Jacksonville"/>
    <s v="North Carolina"/>
    <n v="28540"/>
    <s v="South"/>
    <s v="OFF-PA-10002254"/>
    <s v="Office Supplies"/>
    <s v="Paper"/>
    <s v="Xerox 1883"/>
    <n v="295.45600000000002"/>
    <n v="14"/>
    <n v="0.2"/>
    <n v="96.023199999999974"/>
  </r>
  <r>
    <n v="6490"/>
    <s v="US-2014-148866"/>
    <x v="3"/>
    <x v="20"/>
    <d v="2014-09-25T00:00:00"/>
    <s v="Standard Class"/>
    <s v="JM-15535"/>
    <s v="Jessica Myrick"/>
    <s v="Consumer"/>
    <s v="United States"/>
    <s v="New York City"/>
    <s v="New York"/>
    <n v="10011"/>
    <s v="East"/>
    <s v="OFF-PA-10004782"/>
    <s v="Office Supplies"/>
    <s v="Paper"/>
    <s v="Xerox 228"/>
    <n v="32.400000000000006"/>
    <n v="5"/>
    <n v="0"/>
    <n v="15.552000000000001"/>
  </r>
  <r>
    <n v="6491"/>
    <s v="CA-2011-149594"/>
    <x v="2"/>
    <x v="1114"/>
    <d v="2011-09-19T00:00:00"/>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3-113845"/>
    <x v="0"/>
    <x v="73"/>
    <d v="2013-11-26T00:00:00"/>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3-113845"/>
    <x v="0"/>
    <x v="73"/>
    <d v="2013-11-26T00:00:00"/>
    <s v="Standard Class"/>
    <s v="FA-14230"/>
    <s v="Frank Atkinson"/>
    <s v="Corporate"/>
    <s v="United States"/>
    <s v="Orlando"/>
    <s v="Florida"/>
    <n v="32839"/>
    <s v="South"/>
    <s v="OFF-ST-10003327"/>
    <s v="Office Supplies"/>
    <s v="Storage"/>
    <s v="Akro-Mils 12-Gallon Tote"/>
    <n v="39.72"/>
    <n v="5"/>
    <n v="0.2"/>
    <n v="4.4684999999999953"/>
  </r>
  <r>
    <n v="6494"/>
    <s v="CA-2013-113845"/>
    <x v="0"/>
    <x v="73"/>
    <d v="2013-11-26T00:00:00"/>
    <s v="Standard Class"/>
    <s v="FA-14230"/>
    <s v="Frank Atkinson"/>
    <s v="Corporate"/>
    <s v="United States"/>
    <s v="Orlando"/>
    <s v="Florida"/>
    <n v="32839"/>
    <s v="South"/>
    <s v="TEC-PH-10003357"/>
    <s v="Technology"/>
    <s v="Phones"/>
    <s v="Grandstream GXP2100 Mainstream Business Phone"/>
    <n v="244.768"/>
    <n v="4"/>
    <n v="0.2"/>
    <n v="24.476800000000004"/>
  </r>
  <r>
    <n v="6495"/>
    <s v="CA-2014-111262"/>
    <x v="3"/>
    <x v="960"/>
    <d v="2014-11-02T00:00:00"/>
    <s v="Second Class"/>
    <s v="KH-16510"/>
    <s v="Keith Herrera"/>
    <s v="Consumer"/>
    <s v="United States"/>
    <s v="Houston"/>
    <s v="Texas"/>
    <n v="77095"/>
    <s v="Central"/>
    <s v="TEC-AC-10002167"/>
    <s v="Technology"/>
    <s v="Accessories"/>
    <s v="Imation 8gb Micro Traveldrive Usb 2.0 Flash Drive"/>
    <n v="24"/>
    <n v="2"/>
    <n v="0.2"/>
    <n v="-2.6999999999999993"/>
  </r>
  <r>
    <n v="6496"/>
    <s v="CA-2014-111262"/>
    <x v="3"/>
    <x v="960"/>
    <d v="2014-11-02T00:00:00"/>
    <s v="Second Class"/>
    <s v="KH-16510"/>
    <s v="Keith Herrera"/>
    <s v="Consumer"/>
    <s v="United States"/>
    <s v="Houston"/>
    <s v="Texas"/>
    <n v="77095"/>
    <s v="Central"/>
    <s v="OFF-PA-10001937"/>
    <s v="Office Supplies"/>
    <s v="Paper"/>
    <s v="Xerox 21"/>
    <n v="15.552000000000003"/>
    <n v="3"/>
    <n v="0.2"/>
    <n v="5.4432"/>
  </r>
  <r>
    <n v="6497"/>
    <s v="CA-2014-111262"/>
    <x v="3"/>
    <x v="960"/>
    <d v="2014-11-02T00:00:00"/>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2-103135"/>
    <x v="1"/>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2-103135"/>
    <x v="1"/>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2-103135"/>
    <x v="1"/>
    <x v="1115"/>
    <d v="2012-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2-103135"/>
    <x v="1"/>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1-129147"/>
    <x v="2"/>
    <x v="981"/>
    <d v="2011-11-06T00:00:00"/>
    <s v="Standard Class"/>
    <s v="LC-17050"/>
    <s v="Liz Carlisle"/>
    <s v="Consumer"/>
    <s v="United States"/>
    <s v="Medina"/>
    <s v="Ohio"/>
    <n v="44256"/>
    <s v="East"/>
    <s v="TEC-PH-10001299"/>
    <s v="Technology"/>
    <s v="Phones"/>
    <s v="Polycom CX300 Desktop Phone USB VoIP phone"/>
    <n v="539.96399999999994"/>
    <n v="6"/>
    <n v="0.4"/>
    <n v="-107.99280000000002"/>
  </r>
  <r>
    <n v="6503"/>
    <s v="CA-2011-129147"/>
    <x v="2"/>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s v="Ohio"/>
    <n v="44256"/>
    <s v="East"/>
    <s v="OFF-BI-10001098"/>
    <s v="Office Supplies"/>
    <s v="Binders"/>
    <s v="Acco D-Ring Binder w/DublLock"/>
    <n v="19.242000000000001"/>
    <n v="3"/>
    <n v="0.7"/>
    <n v="-13.4694"/>
  </r>
  <r>
    <n v="6505"/>
    <s v="CA-2014-128265"/>
    <x v="3"/>
    <x v="701"/>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3-152331"/>
    <x v="0"/>
    <x v="190"/>
    <d v="2013-07-01T00:00:00"/>
    <s v="Standard Class"/>
    <s v="LD-16855"/>
    <s v="Lela Donovan"/>
    <s v="Corporate"/>
    <s v="United States"/>
    <s v="Chicago"/>
    <s v="Illinois"/>
    <n v="60653"/>
    <s v="Central"/>
    <s v="OFF-AR-10001547"/>
    <s v="Office Supplies"/>
    <s v="Art"/>
    <s v="Newell 311"/>
    <n v="5.3040000000000003"/>
    <n v="3"/>
    <n v="0.2"/>
    <n v="0.46409999999999996"/>
  </r>
  <r>
    <n v="6507"/>
    <s v="US-2013-128909"/>
    <x v="0"/>
    <x v="790"/>
    <d v="2013-10-12T00:00:00"/>
    <s v="Second Class"/>
    <s v="SP-20545"/>
    <s v="Sibella Parks"/>
    <s v="Corporate"/>
    <s v="United States"/>
    <s v="Philadelphia"/>
    <s v="Pennsylvania"/>
    <n v="19143"/>
    <s v="East"/>
    <s v="OFF-PA-10001593"/>
    <s v="Office Supplies"/>
    <s v="Paper"/>
    <s v="Xerox 1947"/>
    <n v="19.136000000000003"/>
    <n v="4"/>
    <n v="0.2"/>
    <n v="5.9799999999999986"/>
  </r>
  <r>
    <n v="6508"/>
    <s v="US-2013-128909"/>
    <x v="0"/>
    <x v="790"/>
    <d v="2013-10-12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4-102197"/>
    <x v="3"/>
    <x v="698"/>
    <d v="2014-12-27T00:00:00"/>
    <s v="Standard Class"/>
    <s v="DK-13150"/>
    <s v="David Kendrick"/>
    <s v="Corporate"/>
    <s v="United States"/>
    <s v="New York City"/>
    <s v="New York"/>
    <n v="10009"/>
    <s v="East"/>
    <s v="OFF-PA-10001970"/>
    <s v="Office Supplies"/>
    <s v="Paper"/>
    <s v="Xerox 1908"/>
    <n v="279.89999999999998"/>
    <n v="5"/>
    <n v="0"/>
    <n v="137.15100000000001"/>
  </r>
  <r>
    <n v="6510"/>
    <s v="CA-2014-102197"/>
    <x v="3"/>
    <x v="698"/>
    <d v="2014-12-27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4-102197"/>
    <x v="3"/>
    <x v="698"/>
    <d v="2014-12-27T00:00:00"/>
    <s v="Standard Class"/>
    <s v="DK-13150"/>
    <s v="David Kendrick"/>
    <s v="Corporate"/>
    <s v="United States"/>
    <s v="New York City"/>
    <s v="New York"/>
    <n v="10009"/>
    <s v="East"/>
    <s v="OFF-PA-10004156"/>
    <s v="Office Supplies"/>
    <s v="Paper"/>
    <s v="Xerox 188"/>
    <n v="34.019999999999996"/>
    <n v="3"/>
    <n v="0"/>
    <n v="16.669799999999999"/>
  </r>
  <r>
    <n v="6512"/>
    <s v="CA-2014-167640"/>
    <x v="3"/>
    <x v="904"/>
    <d v="2014-03-11T00:00:00"/>
    <s v="Standard Class"/>
    <s v="FC-14245"/>
    <s v="Frank Carlisle"/>
    <s v="Home Office"/>
    <s v="United States"/>
    <s v="San Francisco"/>
    <s v="California"/>
    <n v="94109"/>
    <s v="West"/>
    <s v="OFF-AR-10003158"/>
    <s v="Office Supplies"/>
    <s v="Art"/>
    <s v="Fluorescent Highlighters by Dixon"/>
    <n v="23.88"/>
    <n v="6"/>
    <n v="0"/>
    <n v="8.1191999999999993"/>
  </r>
  <r>
    <n v="6513"/>
    <s v="CA-2014-167640"/>
    <x v="3"/>
    <x v="904"/>
    <d v="2014-03-11T00:00:00"/>
    <s v="Standard Class"/>
    <s v="FC-14245"/>
    <s v="Frank Carlisle"/>
    <s v="Home Office"/>
    <s v="United States"/>
    <s v="San Francisco"/>
    <s v="California"/>
    <n v="94109"/>
    <s v="West"/>
    <s v="OFF-LA-10004559"/>
    <s v="Office Supplies"/>
    <s v="Labels"/>
    <s v="Avery 49"/>
    <n v="11.52"/>
    <n v="4"/>
    <n v="0"/>
    <n v="5.6448"/>
  </r>
  <r>
    <n v="6514"/>
    <s v="CA-2014-167640"/>
    <x v="3"/>
    <x v="904"/>
    <d v="2014-03-11T00:00:00"/>
    <s v="Standard Class"/>
    <s v="FC-14245"/>
    <s v="Frank Carlisle"/>
    <s v="Home Office"/>
    <s v="United States"/>
    <s v="San Francisco"/>
    <s v="California"/>
    <n v="94109"/>
    <s v="West"/>
    <s v="OFF-PA-10001033"/>
    <s v="Office Supplies"/>
    <s v="Paper"/>
    <s v="Xerox 1893"/>
    <n v="286.93"/>
    <n v="7"/>
    <n v="0"/>
    <n v="140.59569999999999"/>
  </r>
  <r>
    <n v="6515"/>
    <s v="CA-2014-167640"/>
    <x v="3"/>
    <x v="904"/>
    <d v="2014-03-11T00:00:00"/>
    <s v="Standard Class"/>
    <s v="FC-14245"/>
    <s v="Frank Carlisle"/>
    <s v="Home Office"/>
    <s v="United States"/>
    <s v="San Francisco"/>
    <s v="California"/>
    <n v="94109"/>
    <s v="West"/>
    <s v="TEC-PH-10001336"/>
    <s v="Technology"/>
    <s v="Phones"/>
    <s v="Digium D40 VoIP phone"/>
    <n v="206.38400000000001"/>
    <n v="2"/>
    <n v="0.2"/>
    <n v="23.218199999999996"/>
  </r>
  <r>
    <n v="6516"/>
    <s v="US-2014-116652"/>
    <x v="3"/>
    <x v="175"/>
    <d v="2014-09-20T00:00:00"/>
    <s v="Standard Class"/>
    <s v="RD-19480"/>
    <s v="Rick Duston"/>
    <s v="Consumer"/>
    <s v="United States"/>
    <s v="San Francisco"/>
    <s v="California"/>
    <n v="94122"/>
    <s v="West"/>
    <s v="FUR-CH-10002961"/>
    <s v="Furniture"/>
    <s v="Chairs"/>
    <s v="Leather Task Chair, Black"/>
    <n v="218.35200000000003"/>
    <n v="3"/>
    <n v="0.2"/>
    <n v="0"/>
  </r>
  <r>
    <n v="6517"/>
    <s v="US-2014-116652"/>
    <x v="3"/>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4-116652"/>
    <x v="3"/>
    <x v="175"/>
    <d v="2014-09-20T00:00:00"/>
    <s v="Standard Class"/>
    <s v="RD-19480"/>
    <s v="Rick Duston"/>
    <s v="Consumer"/>
    <s v="United States"/>
    <s v="San Francisco"/>
    <s v="California"/>
    <n v="94122"/>
    <s v="West"/>
    <s v="OFF-AR-10001915"/>
    <s v="Office Supplies"/>
    <s v="Art"/>
    <s v="Peel-Off China Markers"/>
    <n v="99.3"/>
    <n v="10"/>
    <n v="0"/>
    <n v="41.706000000000003"/>
  </r>
  <r>
    <n v="6519"/>
    <s v="US-2014-116652"/>
    <x v="3"/>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8"/>
  </r>
  <r>
    <n v="6520"/>
    <s v="US-2014-116652"/>
    <x v="3"/>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4-138289"/>
    <x v="3"/>
    <x v="1034"/>
    <d v="2014-01-19T00:00:00"/>
    <s v="Second Class"/>
    <s v="AR-10540"/>
    <s v="Andy Reiter"/>
    <s v="Consumer"/>
    <s v="United States"/>
    <s v="Jackson"/>
    <s v="Michigan"/>
    <n v="49201"/>
    <s v="Central"/>
    <s v="OFF-BI-10004995"/>
    <s v="Office Supplies"/>
    <s v="Binders"/>
    <s v="GBC DocuBind P400 Electric Binding System"/>
    <n v="5443.96"/>
    <n v="4"/>
    <n v="0"/>
    <n v="2504.2215999999999"/>
  </r>
  <r>
    <n v="6522"/>
    <s v="CA-2014-138289"/>
    <x v="3"/>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4-138289"/>
    <x v="3"/>
    <x v="1034"/>
    <d v="2014-01-19T00:00:00"/>
    <s v="Second Class"/>
    <s v="AR-10540"/>
    <s v="Andy Reiter"/>
    <s v="Consumer"/>
    <s v="United States"/>
    <s v="Jackson"/>
    <s v="Michigan"/>
    <n v="49201"/>
    <s v="Central"/>
    <s v="OFF-PA-10001260"/>
    <s v="Office Supplies"/>
    <s v="Paper"/>
    <s v="TOPS Money Receipt Book, Consecutively Numbered in Red,"/>
    <n v="56.07"/>
    <n v="7"/>
    <n v="0"/>
    <n v="25.231499999999997"/>
  </r>
  <r>
    <n v="6524"/>
    <s v="CA-2013-129308"/>
    <x v="0"/>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3-129308"/>
    <x v="0"/>
    <x v="274"/>
    <d v="2013-07-14T00:00:00"/>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3-129308"/>
    <x v="0"/>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3-157791"/>
    <x v="0"/>
    <x v="443"/>
    <d v="2013-12-29T00:00:00"/>
    <s v="Second Class"/>
    <s v="CA-11965"/>
    <s v="Carol Adams"/>
    <s v="Corporate"/>
    <s v="United States"/>
    <s v="Warwick"/>
    <s v="Rhode Island"/>
    <n v="2886"/>
    <s v="East"/>
    <s v="TEC-CO-10002095"/>
    <s v="Technology"/>
    <s v="Copiers"/>
    <s v="Hewlett Packard 610 Color Digital Copier / Printer"/>
    <n v="1999.96"/>
    <n v="4"/>
    <n v="0"/>
    <n v="899.98199999999997"/>
  </r>
  <r>
    <n v="6529"/>
    <s v="CA-2011-146864"/>
    <x v="2"/>
    <x v="1091"/>
    <d v="2011-12-26T00:00:00"/>
    <s v="Standard Class"/>
    <s v="BT-11530"/>
    <s v="Bradley Talbott"/>
    <s v="Home Office"/>
    <s v="United States"/>
    <s v="New York City"/>
    <s v="New York"/>
    <n v="10024"/>
    <s v="East"/>
    <s v="OFF-ST-10004946"/>
    <s v="Office Supplies"/>
    <s v="Storage"/>
    <s v="Desktop 3-Pocket Hot File"/>
    <n v="216.4"/>
    <n v="4"/>
    <n v="0"/>
    <n v="56.26400000000001"/>
  </r>
  <r>
    <n v="6530"/>
    <s v="CA-2011-103744"/>
    <x v="2"/>
    <x v="1116"/>
    <d v="2011-02-28T00:00:00"/>
    <s v="Standard Class"/>
    <s v="MG-17875"/>
    <s v="Michael Grace"/>
    <s v="Home Office"/>
    <s v="United States"/>
    <s v="El Paso"/>
    <s v="Texas"/>
    <n v="79907"/>
    <s v="Central"/>
    <s v="OFF-LA-10004425"/>
    <s v="Office Supplies"/>
    <s v="Labels"/>
    <s v="Staples"/>
    <n v="6.9360000000000008"/>
    <n v="3"/>
    <n v="0.2"/>
    <n v="2.3409000000000004"/>
  </r>
  <r>
    <n v="6531"/>
    <s v="CA-2011-103744"/>
    <x v="2"/>
    <x v="1116"/>
    <d v="2011-02-28T00:00:00"/>
    <s v="Standard Class"/>
    <s v="MG-17875"/>
    <s v="Michael Grace"/>
    <s v="Home Office"/>
    <s v="United States"/>
    <s v="El Paso"/>
    <s v="Texas"/>
    <n v="79907"/>
    <s v="Central"/>
    <s v="OFF-BI-10000320"/>
    <s v="Office Supplies"/>
    <s v="Binders"/>
    <s v="GBC Plastic Binding Combs"/>
    <n v="4.427999999999999"/>
    <n v="3"/>
    <n v="0.8"/>
    <n v="-6.8633999999999986"/>
  </r>
  <r>
    <n v="6532"/>
    <s v="US-2014-107384"/>
    <x v="3"/>
    <x v="769"/>
    <d v="2014-12-09T00:00:00"/>
    <s v="Standard Class"/>
    <s v="TP-21130"/>
    <s v="Theone Pippenger"/>
    <s v="Consumer"/>
    <s v="United States"/>
    <s v="Rochester"/>
    <s v="Minnesota"/>
    <n v="55901"/>
    <s v="Central"/>
    <s v="OFF-AR-10001315"/>
    <s v="Office Supplies"/>
    <s v="Art"/>
    <s v="Newell 310"/>
    <n v="8.8000000000000007"/>
    <n v="5"/>
    <n v="0"/>
    <n v="2.5519999999999996"/>
  </r>
  <r>
    <n v="6533"/>
    <s v="US-2014-107384"/>
    <x v="3"/>
    <x v="769"/>
    <d v="2014-12-09T00:00:00"/>
    <s v="Standard Class"/>
    <s v="TP-21130"/>
    <s v="Theone Pippenger"/>
    <s v="Consumer"/>
    <s v="United States"/>
    <s v="Rochester"/>
    <s v="Minnesota"/>
    <n v="55901"/>
    <s v="Central"/>
    <s v="TEC-AC-10004595"/>
    <s v="Technology"/>
    <s v="Accessories"/>
    <s v="First Data TMFD35 PIN Pad"/>
    <n v="142.80000000000001"/>
    <n v="1"/>
    <n v="0"/>
    <n v="29.988"/>
  </r>
  <r>
    <n v="6534"/>
    <s v="US-2014-107384"/>
    <x v="3"/>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1-128209"/>
    <x v="2"/>
    <x v="664"/>
    <d v="2011-11-22T00:00:00"/>
    <s v="Standard Class"/>
    <s v="GT-14710"/>
    <s v="Greg Tran"/>
    <s v="Consumer"/>
    <s v="United States"/>
    <s v="Buffalo"/>
    <s v="New York"/>
    <n v="14215"/>
    <s v="East"/>
    <s v="OFF-BI-10001359"/>
    <s v="Office Supplies"/>
    <s v="Binders"/>
    <s v="GBC DocuBind TL300 Electric Binding System"/>
    <n v="2152.7760000000003"/>
    <n v="3"/>
    <n v="0.2"/>
    <n v="726.56189999999981"/>
  </r>
  <r>
    <n v="6536"/>
    <s v="CA-2011-128209"/>
    <x v="2"/>
    <x v="664"/>
    <d v="2011-11-22T00:00:00"/>
    <s v="Standard Class"/>
    <s v="GT-14710"/>
    <s v="Greg Tran"/>
    <s v="Consumer"/>
    <s v="United States"/>
    <s v="Buffalo"/>
    <s v="New York"/>
    <n v="14215"/>
    <s v="East"/>
    <s v="FUR-BO-10002213"/>
    <s v="Furniture"/>
    <s v="Bookcases"/>
    <s v="DMI Eclipse Executive Suite Bookcases"/>
    <n v="4007.8400000000006"/>
    <n v="10"/>
    <n v="0.2"/>
    <n v="-50.098000000000297"/>
  </r>
  <r>
    <n v="6537"/>
    <s v="CA-2011-169684"/>
    <x v="2"/>
    <x v="22"/>
    <d v="2011-10-23T00:00:00"/>
    <s v="First Class"/>
    <s v="FH-14365"/>
    <s v="Fred Hopkins"/>
    <s v="Corporate"/>
    <s v="United States"/>
    <s v="Knoxville"/>
    <s v="Tennessee"/>
    <n v="37918"/>
    <s v="South"/>
    <s v="FUR-TA-10003008"/>
    <s v="Furniture"/>
    <s v="Tables"/>
    <s v="Lesro Round Back Collection Coffee Table, End Table"/>
    <n v="328.59000000000003"/>
    <n v="3"/>
    <n v="0.4"/>
    <n v="-147.8655"/>
  </r>
  <r>
    <n v="6538"/>
    <s v="CA-2011-169684"/>
    <x v="2"/>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2-109862"/>
    <x v="1"/>
    <x v="969"/>
    <d v="2012-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2-109862"/>
    <x v="1"/>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4-107888"/>
    <x v="3"/>
    <x v="673"/>
    <d v="2014-11-20T00:00:00"/>
    <s v="First Class"/>
    <s v="CC-12220"/>
    <s v="Chris Cortes"/>
    <s v="Consumer"/>
    <s v="United States"/>
    <s v="Seattle"/>
    <s v="Washington"/>
    <n v="98103"/>
    <s v="West"/>
    <s v="OFF-PA-10001363"/>
    <s v="Office Supplies"/>
    <s v="Paper"/>
    <s v="Xerox 1933"/>
    <n v="73.679999999999993"/>
    <n v="6"/>
    <n v="0"/>
    <n v="34.629599999999996"/>
  </r>
  <r>
    <n v="6542"/>
    <s v="US-2014-107888"/>
    <x v="3"/>
    <x v="673"/>
    <d v="2014-11-20T00:00:00"/>
    <s v="First Class"/>
    <s v="CC-12220"/>
    <s v="Chris Cortes"/>
    <s v="Consumer"/>
    <s v="United States"/>
    <s v="Seattle"/>
    <s v="Washington"/>
    <n v="98103"/>
    <s v="West"/>
    <s v="FUR-FU-10003394"/>
    <s v="Furniture"/>
    <s v="Furnishings"/>
    <s v="Tenex &quot;The Solids&quot; Textured Chair Mats"/>
    <n v="139.91999999999999"/>
    <n v="2"/>
    <n v="0"/>
    <n v="23.786399999999986"/>
  </r>
  <r>
    <n v="6543"/>
    <s v="US-2014-107888"/>
    <x v="3"/>
    <x v="673"/>
    <d v="2014-11-20T00:00:00"/>
    <s v="First Class"/>
    <s v="CC-12220"/>
    <s v="Chris Cortes"/>
    <s v="Consumer"/>
    <s v="United States"/>
    <s v="Seattle"/>
    <s v="Washington"/>
    <n v="98103"/>
    <s v="West"/>
    <s v="TEC-PH-10003171"/>
    <s v="Technology"/>
    <s v="Phones"/>
    <s v="Plantronics Encore H101 Dual Earpieces Headset"/>
    <n v="107.88"/>
    <n v="3"/>
    <n v="0.2"/>
    <n v="10.787999999999997"/>
  </r>
  <r>
    <n v="6544"/>
    <s v="US-2014-107888"/>
    <x v="3"/>
    <x v="673"/>
    <d v="2014-11-20T00:00:00"/>
    <s v="First Class"/>
    <s v="CC-12220"/>
    <s v="Chris Cortes"/>
    <s v="Consumer"/>
    <s v="United States"/>
    <s v="Seattle"/>
    <s v="Washington"/>
    <n v="98103"/>
    <s v="West"/>
    <s v="OFF-ST-10003123"/>
    <s v="Office Supplies"/>
    <s v="Storage"/>
    <s v="Fellowes Bases and Tops For Staxonsteel/High-Stak Systems"/>
    <n v="33.29"/>
    <n v="1"/>
    <n v="0"/>
    <n v="7.9895999999999994"/>
  </r>
  <r>
    <n v="6545"/>
    <s v="US-2014-154872"/>
    <x v="3"/>
    <x v="304"/>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4-154872"/>
    <x v="3"/>
    <x v="304"/>
    <d v="2014-05-19T00:00:00"/>
    <s v="Standard Class"/>
    <s v="DP-13000"/>
    <s v="Darren Powers"/>
    <s v="Consumer"/>
    <s v="United States"/>
    <s v="Cleveland"/>
    <s v="Ohio"/>
    <n v="44105"/>
    <s v="East"/>
    <s v="OFF-LA-10000973"/>
    <s v="Office Supplies"/>
    <s v="Labels"/>
    <s v="Avery 502"/>
    <n v="5.04"/>
    <n v="2"/>
    <n v="0.2"/>
    <n v="1.764"/>
  </r>
  <r>
    <n v="6547"/>
    <s v="US-2014-154872"/>
    <x v="3"/>
    <x v="304"/>
    <d v="2014-05-19T00:00:00"/>
    <s v="Standard Class"/>
    <s v="DP-13000"/>
    <s v="Darren Powers"/>
    <s v="Consumer"/>
    <s v="United States"/>
    <s v="Cleveland"/>
    <s v="Ohio"/>
    <n v="44105"/>
    <s v="East"/>
    <s v="OFF-PA-10000483"/>
    <s v="Office Supplies"/>
    <s v="Paper"/>
    <s v="Xerox 19"/>
    <n v="24.784000000000002"/>
    <n v="1"/>
    <n v="0.2"/>
    <n v="7.7449999999999983"/>
  </r>
  <r>
    <n v="6548"/>
    <s v="CA-2011-113880"/>
    <x v="2"/>
    <x v="72"/>
    <d v="2011-03-05T00:00:00"/>
    <s v="Standard Class"/>
    <s v="VF-21715"/>
    <s v="Vicky Freymann"/>
    <s v="Home Office"/>
    <s v="United States"/>
    <s v="Elmhurst"/>
    <s v="Illinois"/>
    <n v="60126"/>
    <s v="Central"/>
    <s v="FUR-CH-10000863"/>
    <s v="Furniture"/>
    <s v="Chairs"/>
    <s v="Novimex Swivel Fabric Task Chair"/>
    <n v="634.11599999999999"/>
    <n v="6"/>
    <n v="0.3"/>
    <n v="-172.11720000000003"/>
  </r>
  <r>
    <n v="6549"/>
    <s v="CA-2011-113880"/>
    <x v="2"/>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2-164966"/>
    <x v="1"/>
    <x v="117"/>
    <d v="2012-08-01T00:00:00"/>
    <s v="First Class"/>
    <s v="GH-14410"/>
    <s v="Gary Hansen"/>
    <s v="Home Office"/>
    <s v="United States"/>
    <s v="Lakeville"/>
    <s v="Minnesota"/>
    <n v="55044"/>
    <s v="Central"/>
    <s v="FUR-CH-10002304"/>
    <s v="Furniture"/>
    <s v="Chairs"/>
    <s v="Global Stack Chair without Arms, Black"/>
    <n v="155.88"/>
    <n v="6"/>
    <n v="0"/>
    <n v="38.970000000000006"/>
  </r>
  <r>
    <n v="6551"/>
    <s v="CA-2012-126739"/>
    <x v="1"/>
    <x v="549"/>
    <d v="2012-11-03T00:00:00"/>
    <s v="Second Class"/>
    <s v="JH-16180"/>
    <s v="Justin Hirsh"/>
    <s v="Consumer"/>
    <s v="United States"/>
    <s v="New York City"/>
    <s v="New York"/>
    <n v="10035"/>
    <s v="East"/>
    <s v="FUR-CH-10000422"/>
    <s v="Furniture"/>
    <s v="Chairs"/>
    <s v="Global Highback Leather Tilter in Burgundy"/>
    <n v="327.56399999999996"/>
    <n v="4"/>
    <n v="0.1"/>
    <n v="21.837600000000023"/>
  </r>
  <r>
    <n v="6552"/>
    <s v="CA-2014-161578"/>
    <x v="3"/>
    <x v="819"/>
    <d v="2014-12-22T00:00:00"/>
    <s v="Second Class"/>
    <s v="RB-19465"/>
    <s v="Rick Bensley"/>
    <s v="Home Office"/>
    <s v="United States"/>
    <s v="Los Angeles"/>
    <s v="California"/>
    <n v="90036"/>
    <s v="West"/>
    <s v="OFF-PA-10002986"/>
    <s v="Office Supplies"/>
    <s v="Paper"/>
    <s v="Xerox 1898"/>
    <n v="13.36"/>
    <n v="2"/>
    <n v="0"/>
    <n v="6.4127999999999998"/>
  </r>
  <r>
    <n v="6553"/>
    <s v="CA-2014-161578"/>
    <x v="3"/>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1-137092"/>
    <x v="2"/>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1-137092"/>
    <x v="2"/>
    <x v="22"/>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1-137092"/>
    <x v="2"/>
    <x v="22"/>
    <d v="2011-10-22T00:00:00"/>
    <s v="Second Class"/>
    <s v="LS-16975"/>
    <s v="Lindsay Shagiari"/>
    <s v="Home Office"/>
    <s v="United States"/>
    <s v="Chicago"/>
    <s v="Illinois"/>
    <n v="60653"/>
    <s v="Central"/>
    <s v="OFF-PA-10002109"/>
    <s v="Office Supplies"/>
    <s v="Paper"/>
    <s v="Wirebound Voice Message Log Book"/>
    <n v="3.8079999999999998"/>
    <n v="1"/>
    <n v="0.2"/>
    <n v="1.2375999999999996"/>
  </r>
  <r>
    <n v="6557"/>
    <s v="CA-2011-137092"/>
    <x v="2"/>
    <x v="22"/>
    <d v="2011-10-22T00:00:00"/>
    <s v="Second Class"/>
    <s v="LS-16975"/>
    <s v="Lindsay Shagiari"/>
    <s v="Home Office"/>
    <s v="United States"/>
    <s v="Chicago"/>
    <s v="Illinois"/>
    <n v="60653"/>
    <s v="Central"/>
    <s v="OFF-BI-10000632"/>
    <s v="Office Supplies"/>
    <s v="Binders"/>
    <s v="Satellite Sectional Post Binders"/>
    <n v="8.6819999999999968"/>
    <n v="1"/>
    <n v="0.8"/>
    <n v="-14.759400000000003"/>
  </r>
  <r>
    <n v="6558"/>
    <s v="CA-2011-137092"/>
    <x v="2"/>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s v="New York"/>
    <n v="14215"/>
    <s v="East"/>
    <s v="FUR-CH-10004997"/>
    <s v="Furniture"/>
    <s v="Chairs"/>
    <s v="Hon Every-Day Series Multi-Task Chairs"/>
    <n v="1522.6379999999999"/>
    <n v="9"/>
    <n v="0.1"/>
    <n v="169.18200000000004"/>
  </r>
  <r>
    <n v="6560"/>
    <s v="CA-2013-160941"/>
    <x v="0"/>
    <x v="658"/>
    <d v="2013-07-27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3-160941"/>
    <x v="0"/>
    <x v="658"/>
    <d v="2013-07-27T00:00:00"/>
    <s v="Standard Class"/>
    <s v="DK-12835"/>
    <s v="Damala Kotsonis"/>
    <s v="Corporate"/>
    <s v="United States"/>
    <s v="Roseville"/>
    <s v="California"/>
    <n v="95661"/>
    <s v="West"/>
    <s v="OFF-LA-10003766"/>
    <s v="Office Supplies"/>
    <s v="Labels"/>
    <s v="Self-Adhesive Removable Labels"/>
    <n v="3.15"/>
    <n v="1"/>
    <n v="0"/>
    <n v="1.512"/>
  </r>
  <r>
    <n v="6562"/>
    <s v="CA-2014-144680"/>
    <x v="3"/>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1-166086"/>
    <x v="2"/>
    <x v="1118"/>
    <d v="2011-05-12T00:00:00"/>
    <s v="Standard Class"/>
    <s v="CT-11995"/>
    <s v="Carol Triggs"/>
    <s v="Consumer"/>
    <s v="United States"/>
    <s v="Lawrence"/>
    <s v="Massachusetts"/>
    <n v="1841"/>
    <s v="East"/>
    <s v="FUR-TA-10003469"/>
    <s v="Furniture"/>
    <s v="Tables"/>
    <s v="Balt Split Level Computer Training Table"/>
    <n v="194.25"/>
    <n v="2"/>
    <n v="0.3"/>
    <n v="-38.849999999999994"/>
  </r>
  <r>
    <n v="6565"/>
    <s v="CA-2011-166086"/>
    <x v="2"/>
    <x v="1118"/>
    <d v="2011-05-12T00:00:00"/>
    <s v="Standard Class"/>
    <s v="CT-11995"/>
    <s v="Carol Triggs"/>
    <s v="Consumer"/>
    <s v="United States"/>
    <s v="Lawrence"/>
    <s v="Massachusetts"/>
    <n v="1841"/>
    <s v="East"/>
    <s v="OFF-AR-10002578"/>
    <s v="Office Supplies"/>
    <s v="Art"/>
    <s v="Newell 335"/>
    <n v="8.64"/>
    <n v="3"/>
    <n v="0"/>
    <n v="2.5055999999999998"/>
  </r>
  <r>
    <n v="6566"/>
    <s v="CA-2011-166086"/>
    <x v="2"/>
    <x v="1118"/>
    <d v="2011-05-12T00:00:00"/>
    <s v="Standard Class"/>
    <s v="CT-11995"/>
    <s v="Carol Triggs"/>
    <s v="Consumer"/>
    <s v="United States"/>
    <s v="Lawrence"/>
    <s v="Massachusetts"/>
    <n v="1841"/>
    <s v="East"/>
    <s v="FUR-CH-10004675"/>
    <s v="Furniture"/>
    <s v="Chairs"/>
    <s v="Lifetime Advantage Folding Chairs, 4/Carton"/>
    <n v="872.32"/>
    <n v="4"/>
    <n v="0"/>
    <n v="244.24959999999999"/>
  </r>
  <r>
    <n v="6567"/>
    <s v="CA-2014-131282"/>
    <x v="3"/>
    <x v="1119"/>
    <d v="2014-02-09T00:00:00"/>
    <s v="Second Class"/>
    <s v="CB-12025"/>
    <s v="Cassandra Brandow"/>
    <s v="Consumer"/>
    <s v="United States"/>
    <s v="Waco"/>
    <s v="Texas"/>
    <n v="76706"/>
    <s v="Central"/>
    <s v="OFF-BI-10004632"/>
    <s v="Office Supplies"/>
    <s v="Binders"/>
    <s v="Ibico Hi-Tech Manual Binding System"/>
    <n v="243.99199999999996"/>
    <n v="4"/>
    <n v="0.8"/>
    <n v="-426.9860000000001"/>
  </r>
  <r>
    <n v="6568"/>
    <s v="CA-2014-131282"/>
    <x v="3"/>
    <x v="1119"/>
    <d v="2014-02-09T00:00:00"/>
    <s v="Second Class"/>
    <s v="CB-12025"/>
    <s v="Cassandra Brandow"/>
    <s v="Consumer"/>
    <s v="United States"/>
    <s v="Waco"/>
    <s v="Texas"/>
    <n v="76706"/>
    <s v="Central"/>
    <s v="OFF-AR-10003087"/>
    <s v="Office Supplies"/>
    <s v="Art"/>
    <s v="Staples"/>
    <n v="7.120000000000001"/>
    <n v="5"/>
    <n v="0.2"/>
    <n v="0.71199999999999974"/>
  </r>
  <r>
    <n v="6569"/>
    <s v="CA-2011-100678"/>
    <x v="2"/>
    <x v="891"/>
    <d v="2011-04-22T00:00:00"/>
    <s v="Standard Class"/>
    <s v="KM-16720"/>
    <s v="Kunst Miller"/>
    <s v="Consumer"/>
    <s v="United States"/>
    <s v="Houston"/>
    <s v="Texas"/>
    <n v="77095"/>
    <s v="Central"/>
    <s v="OFF-AR-10001868"/>
    <s v="Office Supplies"/>
    <s v="Art"/>
    <s v="Prang Dustless Chalk Sticks"/>
    <n v="2.6880000000000002"/>
    <n v="2"/>
    <n v="0.2"/>
    <n v="1.008"/>
  </r>
  <r>
    <n v="6570"/>
    <s v="CA-2011-100678"/>
    <x v="2"/>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1-100678"/>
    <x v="2"/>
    <x v="891"/>
    <d v="2011-04-22T00:00:00"/>
    <s v="Standard Class"/>
    <s v="KM-16720"/>
    <s v="Kunst Miller"/>
    <s v="Consumer"/>
    <s v="United States"/>
    <s v="Houston"/>
    <s v="Texas"/>
    <n v="77095"/>
    <s v="Central"/>
    <s v="OFF-EN-10000056"/>
    <s v="Office Supplies"/>
    <s v="Envelopes"/>
    <s v="Cameo Buff Policy Envelopes"/>
    <n v="149.352"/>
    <n v="3"/>
    <n v="0.2"/>
    <n v="50.40629999999998"/>
  </r>
  <r>
    <n v="6572"/>
    <s v="CA-2011-100678"/>
    <x v="2"/>
    <x v="891"/>
    <d v="2011-04-22T00:00:00"/>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3-161543"/>
    <x v="0"/>
    <x v="1120"/>
    <d v="2013-05-17T00:00:00"/>
    <s v="Standard Class"/>
    <s v="RD-19720"/>
    <s v="Roger Demir"/>
    <s v="Consumer"/>
    <s v="United States"/>
    <s v="Seattle"/>
    <s v="Washington"/>
    <n v="98105"/>
    <s v="West"/>
    <s v="OFF-PA-10003971"/>
    <s v="Office Supplies"/>
    <s v="Paper"/>
    <s v="Xerox 1965"/>
    <n v="11.96"/>
    <n v="2"/>
    <n v="0"/>
    <n v="5.8604000000000003"/>
  </r>
  <r>
    <n v="6574"/>
    <s v="CA-2013-160535"/>
    <x v="0"/>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3-160535"/>
    <x v="0"/>
    <x v="881"/>
    <d v="2013-12-01T00:00:00"/>
    <s v="Standard Class"/>
    <s v="BP-11050"/>
    <s v="Barry Pond"/>
    <s v="Corporate"/>
    <s v="United States"/>
    <s v="Plainfield"/>
    <s v="New Jersey"/>
    <n v="7060"/>
    <s v="East"/>
    <s v="TEC-MA-10004255"/>
    <s v="Technology"/>
    <s v="Machines"/>
    <s v="Konica Minolta magicolor 1690MF Multifunction Printer"/>
    <n v="319.92"/>
    <n v="8"/>
    <n v="0"/>
    <n v="118.37040000000002"/>
  </r>
  <r>
    <n v="6576"/>
    <s v="CA-2014-123085"/>
    <x v="3"/>
    <x v="448"/>
    <d v="2014-03-09T00:00:00"/>
    <s v="Standard Class"/>
    <s v="EJ-13720"/>
    <s v="Ed Jacobs"/>
    <s v="Consumer"/>
    <s v="United States"/>
    <s v="Los Angeles"/>
    <s v="California"/>
    <n v="90008"/>
    <s v="West"/>
    <s v="TEC-AC-10000990"/>
    <s v="Technology"/>
    <s v="Accessories"/>
    <s v="Imation Bio 2GB USB Flash Drive Imation Corp"/>
    <n v="1049.44"/>
    <n v="8"/>
    <n v="0"/>
    <n v="440.76480000000004"/>
  </r>
  <r>
    <n v="6577"/>
    <s v="CA-2014-123085"/>
    <x v="3"/>
    <x v="448"/>
    <d v="2014-03-09T00:00:00"/>
    <s v="Standard Class"/>
    <s v="EJ-13720"/>
    <s v="Ed Jacobs"/>
    <s v="Consumer"/>
    <s v="United States"/>
    <s v="Los Angeles"/>
    <s v="California"/>
    <n v="90008"/>
    <s v="West"/>
    <s v="FUR-CH-10003968"/>
    <s v="Furniture"/>
    <s v="Chairs"/>
    <s v="Novimex Turbo Task Chair"/>
    <n v="170.35200000000003"/>
    <n v="3"/>
    <n v="0.2"/>
    <n v="-17.035200000000003"/>
  </r>
  <r>
    <n v="6578"/>
    <s v="CA-2012-153752"/>
    <x v="1"/>
    <x v="401"/>
    <d v="2012-12-11T00:00:00"/>
    <s v="Second Class"/>
    <s v="RO-19780"/>
    <s v="Rose O'Brian"/>
    <s v="Consumer"/>
    <s v="United States"/>
    <s v="Arlington"/>
    <s v="Virginia"/>
    <n v="22204"/>
    <s v="South"/>
    <s v="TEC-PH-10001615"/>
    <s v="Technology"/>
    <s v="Phones"/>
    <s v="AT&amp;T CL82213"/>
    <n v="173.94"/>
    <n v="6"/>
    <n v="0"/>
    <n v="50.442599999999977"/>
  </r>
  <r>
    <n v="6579"/>
    <s v="CA-2011-103660"/>
    <x v="2"/>
    <x v="55"/>
    <d v="2011-08-30T00:00:00"/>
    <s v="Standard Class"/>
    <s v="MW-18220"/>
    <s v="Mitch Webber"/>
    <s v="Consumer"/>
    <s v="United States"/>
    <s v="Seattle"/>
    <s v="Washington"/>
    <n v="98103"/>
    <s v="West"/>
    <s v="TEC-PH-10000895"/>
    <s v="Technology"/>
    <s v="Phones"/>
    <s v="Polycom VVX 310 VoIP phone"/>
    <n v="1007.9440000000002"/>
    <n v="7"/>
    <n v="0.2"/>
    <n v="75.595799999999997"/>
  </r>
  <r>
    <n v="6580"/>
    <s v="CA-2013-169887"/>
    <x v="0"/>
    <x v="332"/>
    <d v="2013-10-23T00:00:00"/>
    <s v="Same Day"/>
    <s v="MS-17530"/>
    <s v="MaryBeth Skach"/>
    <s v="Consumer"/>
    <s v="United States"/>
    <s v="Seattle"/>
    <s v="Washington"/>
    <n v="98105"/>
    <s v="West"/>
    <s v="OFF-PA-10003001"/>
    <s v="Office Supplies"/>
    <s v="Paper"/>
    <s v="Xerox 1986"/>
    <n v="6.68"/>
    <n v="1"/>
    <n v="0"/>
    <n v="3.2063999999999999"/>
  </r>
  <r>
    <n v="6581"/>
    <s v="CA-2013-169887"/>
    <x v="0"/>
    <x v="332"/>
    <d v="2013-10-23T00:00:00"/>
    <s v="Same Day"/>
    <s v="MS-17530"/>
    <s v="MaryBeth Skach"/>
    <s v="Consumer"/>
    <s v="United States"/>
    <s v="Seattle"/>
    <s v="Washington"/>
    <n v="98105"/>
    <s v="West"/>
    <s v="OFF-AR-10002766"/>
    <s v="Office Supplies"/>
    <s v="Art"/>
    <s v="Prang Drawing Pencil Set"/>
    <n v="8.34"/>
    <n v="3"/>
    <n v="0"/>
    <n v="2.2517999999999998"/>
  </r>
  <r>
    <n v="6582"/>
    <s v="CA-2013-169887"/>
    <x v="0"/>
    <x v="332"/>
    <d v="2013-10-23T00:00:00"/>
    <s v="Same Day"/>
    <s v="MS-17530"/>
    <s v="MaryBeth Skach"/>
    <s v="Consumer"/>
    <s v="United States"/>
    <s v="Seattle"/>
    <s v="Washington"/>
    <n v="98105"/>
    <s v="West"/>
    <s v="FUR-FU-10003095"/>
    <s v="Furniture"/>
    <s v="Furnishings"/>
    <s v="Linden 12&quot; Wall Clock With Oak Frame"/>
    <n v="101.94"/>
    <n v="3"/>
    <n v="0"/>
    <n v="30.581999999999987"/>
  </r>
  <r>
    <n v="6583"/>
    <s v="CA-2013-148516"/>
    <x v="0"/>
    <x v="1121"/>
    <d v="2013-08-12T00:00:00"/>
    <s v="Standard Class"/>
    <s v="DW-13585"/>
    <s v="Dorothy Wardle"/>
    <s v="Corporate"/>
    <s v="United States"/>
    <s v="Edmonds"/>
    <s v="Washington"/>
    <n v="98026"/>
    <s v="West"/>
    <s v="TEC-AC-10003610"/>
    <s v="Technology"/>
    <s v="Accessories"/>
    <s v="Logitech Illuminated - Keyboard"/>
    <n v="179.97"/>
    <n v="3"/>
    <n v="0"/>
    <n v="86.385600000000011"/>
  </r>
  <r>
    <n v="6584"/>
    <s v="CA-2014-104731"/>
    <x v="3"/>
    <x v="246"/>
    <d v="2014-07-28T00:00:00"/>
    <s v="Standard Class"/>
    <s v="AM-10705"/>
    <s v="Anne McFarland"/>
    <s v="Consumer"/>
    <s v="United States"/>
    <s v="Salem"/>
    <s v="Virginia"/>
    <n v="24153"/>
    <s v="South"/>
    <s v="OFF-AR-10003727"/>
    <s v="Office Supplies"/>
    <s v="Art"/>
    <s v="Berol Giant Pencil Sharpener"/>
    <n v="101.94"/>
    <n v="6"/>
    <n v="0"/>
    <n v="29.562599999999986"/>
  </r>
  <r>
    <n v="6585"/>
    <s v="CA-2014-104731"/>
    <x v="3"/>
    <x v="246"/>
    <d v="2014-07-28T00:00:00"/>
    <s v="Standard Class"/>
    <s v="AM-10705"/>
    <s v="Anne McFarland"/>
    <s v="Consumer"/>
    <s v="United States"/>
    <s v="Salem"/>
    <s v="Virginia"/>
    <n v="24153"/>
    <s v="South"/>
    <s v="TEC-PH-10002660"/>
    <s v="Technology"/>
    <s v="Phones"/>
    <s v="Nortel Networks T7316 E Nt8 B27"/>
    <n v="271.95999999999998"/>
    <n v="4"/>
    <n v="0"/>
    <n v="67.990000000000009"/>
  </r>
  <r>
    <n v="6586"/>
    <s v="CA-2014-104731"/>
    <x v="3"/>
    <x v="246"/>
    <d v="2014-07-28T00:00:00"/>
    <s v="Standard Class"/>
    <s v="AM-10705"/>
    <s v="Anne McFarland"/>
    <s v="Consumer"/>
    <s v="United States"/>
    <s v="Salem"/>
    <s v="Virginia"/>
    <n v="24153"/>
    <s v="South"/>
    <s v="FUR-FU-10003274"/>
    <s v="Furniture"/>
    <s v="Furnishings"/>
    <s v="Regeneration Desk Collection"/>
    <n v="8.8000000000000007"/>
    <n v="5"/>
    <n v="0"/>
    <n v="3.8720000000000003"/>
  </r>
  <r>
    <n v="6587"/>
    <s v="CA-2014-104731"/>
    <x v="3"/>
    <x v="246"/>
    <d v="2014-07-28T00:00:00"/>
    <s v="Standard Class"/>
    <s v="AM-10705"/>
    <s v="Anne McFarland"/>
    <s v="Consumer"/>
    <s v="United States"/>
    <s v="Salem"/>
    <s v="Virginia"/>
    <n v="24153"/>
    <s v="South"/>
    <s v="OFF-AR-10003829"/>
    <s v="Office Supplies"/>
    <s v="Art"/>
    <s v="Newell 35"/>
    <n v="19.68"/>
    <n v="6"/>
    <n v="0"/>
    <n v="5.7071999999999976"/>
  </r>
  <r>
    <n v="6588"/>
    <s v="CA-2014-104731"/>
    <x v="3"/>
    <x v="246"/>
    <d v="2014-07-28T00:00:00"/>
    <s v="Standard Class"/>
    <s v="AM-10705"/>
    <s v="Anne McFarland"/>
    <s v="Consumer"/>
    <s v="United States"/>
    <s v="Salem"/>
    <s v="Virginia"/>
    <n v="24153"/>
    <s v="South"/>
    <s v="FUR-BO-10003441"/>
    <s v="Furniture"/>
    <s v="Bookcases"/>
    <s v="Bush Westfield Collection Bookcases, Fully Assembled"/>
    <n v="302.94"/>
    <n v="3"/>
    <n v="0"/>
    <n v="69.67619999999998"/>
  </r>
  <r>
    <n v="6589"/>
    <s v="CA-2014-104731"/>
    <x v="3"/>
    <x v="246"/>
    <d v="2014-07-28T00:00:00"/>
    <s v="Standard Class"/>
    <s v="AM-10705"/>
    <s v="Anne McFarland"/>
    <s v="Consumer"/>
    <s v="United States"/>
    <s v="Salem"/>
    <s v="Virginia"/>
    <n v="24153"/>
    <s v="South"/>
    <s v="OFF-BI-10003355"/>
    <s v="Office Supplies"/>
    <s v="Binders"/>
    <s v="Cardinal Holdit Business Card Pockets"/>
    <n v="14.940000000000001"/>
    <n v="3"/>
    <n v="0"/>
    <n v="7.1712000000000007"/>
  </r>
  <r>
    <n v="6590"/>
    <s v="CA-2014-104731"/>
    <x v="3"/>
    <x v="246"/>
    <d v="2014-07-28T00:00:00"/>
    <s v="Standard Class"/>
    <s v="AM-10705"/>
    <s v="Anne McFarland"/>
    <s v="Consumer"/>
    <s v="United States"/>
    <s v="Salem"/>
    <s v="Virginia"/>
    <n v="24153"/>
    <s v="South"/>
    <s v="OFF-SU-10003505"/>
    <s v="Office Supplies"/>
    <s v="Supplies"/>
    <s v="Premier Electric Letter Opener"/>
    <n v="231.72"/>
    <n v="2"/>
    <n v="0"/>
    <n v="11.585999999999984"/>
  </r>
  <r>
    <n v="6591"/>
    <s v="CA-2011-164749"/>
    <x v="2"/>
    <x v="893"/>
    <d v="2011-03-26T00:00:00"/>
    <s v="First Class"/>
    <s v="BG-11740"/>
    <s v="Bruce Geld"/>
    <s v="Consumer"/>
    <s v="United States"/>
    <s v="Delray Beach"/>
    <s v="Florida"/>
    <n v="33445"/>
    <s v="South"/>
    <s v="OFF-LA-10004484"/>
    <s v="Office Supplies"/>
    <s v="Labels"/>
    <s v="Avery 476"/>
    <n v="9.9120000000000008"/>
    <n v="3"/>
    <n v="0.2"/>
    <n v="3.2213999999999996"/>
  </r>
  <r>
    <n v="6592"/>
    <s v="CA-2012-103716"/>
    <x v="1"/>
    <x v="28"/>
    <d v="2012-05-06T00:00:00"/>
    <s v="Standard Class"/>
    <s v="KB-16585"/>
    <s v="Ken Black"/>
    <s v="Corporate"/>
    <s v="United States"/>
    <s v="San Francisco"/>
    <s v="California"/>
    <n v="94110"/>
    <s v="West"/>
    <s v="OFF-AR-10000658"/>
    <s v="Office Supplies"/>
    <s v="Art"/>
    <s v="Newell 324"/>
    <n v="34.650000000000006"/>
    <n v="3"/>
    <n v="0"/>
    <n v="9.702"/>
  </r>
  <r>
    <n v="6593"/>
    <s v="CA-2012-103716"/>
    <x v="1"/>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3-126795"/>
    <x v="0"/>
    <x v="900"/>
    <d v="2013-06-17T00:00:00"/>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2-146290"/>
    <x v="1"/>
    <x v="124"/>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4-157112"/>
    <x v="3"/>
    <x v="756"/>
    <d v="2014-04-27T00:00:00"/>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4-157112"/>
    <x v="3"/>
    <x v="756"/>
    <d v="2014-04-27T00:00:00"/>
    <s v="First Class"/>
    <s v="GG-14650"/>
    <s v="Greg Guthrie"/>
    <s v="Corporate"/>
    <s v="United States"/>
    <s v="Columbus"/>
    <s v="Ohio"/>
    <n v="43229"/>
    <s v="East"/>
    <s v="OFF-PA-10001804"/>
    <s v="Office Supplies"/>
    <s v="Paper"/>
    <s v="Xerox 195"/>
    <n v="5.3440000000000003"/>
    <n v="1"/>
    <n v="0.2"/>
    <n v="1.8703999999999998"/>
  </r>
  <r>
    <n v="6598"/>
    <s v="CA-2011-169257"/>
    <x v="2"/>
    <x v="571"/>
    <d v="2011-06-12T00:00:00"/>
    <s v="Standard Class"/>
    <s v="SV-20785"/>
    <s v="Stewart Visinsky"/>
    <s v="Consumer"/>
    <s v="United States"/>
    <s v="Jacksonville"/>
    <s v="Florida"/>
    <n v="32216"/>
    <s v="South"/>
    <s v="OFF-BI-10002557"/>
    <s v="Office Supplies"/>
    <s v="Binders"/>
    <s v="Presstex Flexible Ring Binders"/>
    <n v="1.3650000000000002"/>
    <n v="1"/>
    <n v="0.7"/>
    <n v="-0.9099999999999997"/>
  </r>
  <r>
    <n v="6599"/>
    <s v="CA-2011-169257"/>
    <x v="2"/>
    <x v="571"/>
    <d v="2011-06-12T00:00:00"/>
    <s v="Standard Class"/>
    <s v="SV-20785"/>
    <s v="Stewart Visinsky"/>
    <s v="Consumer"/>
    <s v="United States"/>
    <s v="Jacksonville"/>
    <s v="Florida"/>
    <n v="32216"/>
    <s v="South"/>
    <s v="OFF-PA-10002319"/>
    <s v="Office Supplies"/>
    <s v="Paper"/>
    <s v="Xerox 1944"/>
    <n v="62.015999999999998"/>
    <n v="2"/>
    <n v="0.2"/>
    <n v="22.480800000000002"/>
  </r>
  <r>
    <n v="6600"/>
    <s v="CA-2011-154095"/>
    <x v="2"/>
    <x v="266"/>
    <d v="2011-12-07T00:00:00"/>
    <s v="Standard Class"/>
    <s v="ON-18715"/>
    <s v="Odella Nelson"/>
    <s v="Corporate"/>
    <s v="United States"/>
    <s v="Clinton"/>
    <s v="Maryland"/>
    <n v="20735"/>
    <s v="East"/>
    <s v="FUR-FU-10003849"/>
    <s v="Furniture"/>
    <s v="Furnishings"/>
    <s v="DAX Metal Frame, Desktop, Stepped-Edge"/>
    <n v="60.72"/>
    <n v="3"/>
    <n v="0"/>
    <n v="23.680799999999998"/>
  </r>
  <r>
    <n v="6601"/>
    <s v="CA-2011-154095"/>
    <x v="2"/>
    <x v="266"/>
    <d v="2011-12-07T00:00:00"/>
    <s v="Standard Class"/>
    <s v="ON-18715"/>
    <s v="Odella Nelson"/>
    <s v="Corporate"/>
    <s v="United States"/>
    <s v="Clinton"/>
    <s v="Maryland"/>
    <n v="20735"/>
    <s v="East"/>
    <s v="OFF-PA-10002923"/>
    <s v="Office Supplies"/>
    <s v="Paper"/>
    <s v="Xerox 1942"/>
    <n v="146.82"/>
    <n v="3"/>
    <n v="0"/>
    <n v="73.41"/>
  </r>
  <r>
    <n v="6602"/>
    <s v="CA-2011-154095"/>
    <x v="2"/>
    <x v="266"/>
    <d v="2011-12-07T00:00:00"/>
    <s v="Standard Class"/>
    <s v="ON-18715"/>
    <s v="Odella Nelson"/>
    <s v="Corporate"/>
    <s v="United States"/>
    <s v="Clinton"/>
    <s v="Maryland"/>
    <n v="20735"/>
    <s v="East"/>
    <s v="FUR-CH-10004754"/>
    <s v="Furniture"/>
    <s v="Chairs"/>
    <s v="Global Stack Chair with Arms, Black"/>
    <n v="239.84"/>
    <n v="8"/>
    <n v="0"/>
    <n v="64.756799999999998"/>
  </r>
  <r>
    <n v="6603"/>
    <s v="CA-2011-154095"/>
    <x v="2"/>
    <x v="266"/>
    <d v="2011-12-07T00:00:00"/>
    <s v="Standard Class"/>
    <s v="ON-18715"/>
    <s v="Odella Nelson"/>
    <s v="Corporate"/>
    <s v="United States"/>
    <s v="Clinton"/>
    <s v="Maryland"/>
    <n v="20735"/>
    <s v="East"/>
    <s v="OFF-LA-10000634"/>
    <s v="Office Supplies"/>
    <s v="Labels"/>
    <s v="Avery 509"/>
    <n v="15.66"/>
    <n v="6"/>
    <n v="0"/>
    <n v="7.2035999999999998"/>
  </r>
  <r>
    <n v="6604"/>
    <s v="CA-2014-146346"/>
    <x v="3"/>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3-148852"/>
    <x v="0"/>
    <x v="439"/>
    <d v="2013-06-01T00:00:00"/>
    <s v="Standard Class"/>
    <s v="SV-20785"/>
    <s v="Stewart Visinsky"/>
    <s v="Consumer"/>
    <s v="United States"/>
    <s v="Santa Ana"/>
    <s v="California"/>
    <n v="92704"/>
    <s v="West"/>
    <s v="OFF-FA-10003467"/>
    <s v="Office Supplies"/>
    <s v="Fasteners"/>
    <s v="Alliance Big Bands Rubber Bands, 12/Pack"/>
    <n v="5.9399999999999995"/>
    <n v="3"/>
    <n v="0"/>
    <n v="0"/>
  </r>
  <r>
    <n v="6606"/>
    <s v="CA-2013-148852"/>
    <x v="0"/>
    <x v="439"/>
    <d v="2013-06-01T00:00:00"/>
    <s v="Standard Class"/>
    <s v="SV-20785"/>
    <s v="Stewart Visinsky"/>
    <s v="Consumer"/>
    <s v="United States"/>
    <s v="Santa Ana"/>
    <s v="California"/>
    <n v="92704"/>
    <s v="West"/>
    <s v="OFF-PA-10001293"/>
    <s v="Office Supplies"/>
    <s v="Paper"/>
    <s v="Xerox 1946"/>
    <n v="45.36"/>
    <n v="7"/>
    <n v="0"/>
    <n v="21.772800000000004"/>
  </r>
  <r>
    <n v="6607"/>
    <s v="CA-2013-148852"/>
    <x v="0"/>
    <x v="439"/>
    <d v="2013-06-01T00:00:00"/>
    <s v="Standard Class"/>
    <s v="SV-20785"/>
    <s v="Stewart Visinsky"/>
    <s v="Consumer"/>
    <s v="United States"/>
    <s v="Santa Ana"/>
    <s v="California"/>
    <n v="92704"/>
    <s v="West"/>
    <s v="TEC-PH-10003885"/>
    <s v="Technology"/>
    <s v="Phones"/>
    <s v="Cisco SPA508G"/>
    <n v="211.16800000000001"/>
    <n v="4"/>
    <n v="0.2"/>
    <n v="23.756399999999985"/>
  </r>
  <r>
    <n v="6608"/>
    <s v="CA-2013-148852"/>
    <x v="0"/>
    <x v="439"/>
    <d v="2013-06-01T00:00:00"/>
    <s v="Standard Class"/>
    <s v="SV-20785"/>
    <s v="Stewart Visinsky"/>
    <s v="Consumer"/>
    <s v="United States"/>
    <s v="Santa Ana"/>
    <s v="California"/>
    <n v="92704"/>
    <s v="West"/>
    <s v="FUR-CH-10004860"/>
    <s v="Furniture"/>
    <s v="Chairs"/>
    <s v="Global Low Back Tilter Chair"/>
    <n v="484.70400000000006"/>
    <n v="6"/>
    <n v="0.2"/>
    <n v="-84.823200000000071"/>
  </r>
  <r>
    <n v="6609"/>
    <s v="CA-2013-148852"/>
    <x v="0"/>
    <x v="439"/>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2-118906"/>
    <x v="1"/>
    <x v="366"/>
    <d v="2012-03-10T00:00:00"/>
    <s v="Same Day"/>
    <s v="KB-16585"/>
    <s v="Ken Black"/>
    <s v="Corporate"/>
    <s v="United States"/>
    <s v="Clinton"/>
    <s v="Maryland"/>
    <n v="20735"/>
    <s v="East"/>
    <s v="OFF-ST-10002406"/>
    <s v="Office Supplies"/>
    <s v="Storage"/>
    <s v="Pizazz Global Quick File"/>
    <n v="89.820000000000007"/>
    <n v="6"/>
    <n v="0"/>
    <n v="25.149600000000007"/>
  </r>
  <r>
    <n v="6611"/>
    <s v="CA-2013-168921"/>
    <x v="0"/>
    <x v="201"/>
    <d v="2013-10-23T00:00:00"/>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2-107678"/>
    <x v="1"/>
    <x v="1122"/>
    <d v="2012-04-28T00:00:00"/>
    <s v="Standard Class"/>
    <s v="JK-16090"/>
    <s v="Juliana Krohn"/>
    <s v="Consumer"/>
    <s v="United States"/>
    <s v="Louisville"/>
    <s v="Kentucky"/>
    <n v="40214"/>
    <s v="South"/>
    <s v="FUR-CH-10001891"/>
    <s v="Furniture"/>
    <s v="Chairs"/>
    <s v="Global Deluxe Office Fabric Chairs"/>
    <n v="191.96"/>
    <n v="2"/>
    <n v="0"/>
    <n v="51.829200000000014"/>
  </r>
  <r>
    <n v="6613"/>
    <s v="CA-2012-107678"/>
    <x v="1"/>
    <x v="1122"/>
    <d v="2012-04-28T00:00:00"/>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2-107678"/>
    <x v="1"/>
    <x v="1122"/>
    <d v="2012-04-28T00:00:00"/>
    <s v="Standard Class"/>
    <s v="JK-16090"/>
    <s v="Juliana Krohn"/>
    <s v="Consumer"/>
    <s v="United States"/>
    <s v="Louisville"/>
    <s v="Kentucky"/>
    <n v="40214"/>
    <s v="South"/>
    <s v="TEC-PH-10002103"/>
    <s v="Technology"/>
    <s v="Phones"/>
    <s v="Jabra SPEAK 410"/>
    <n v="469.95"/>
    <n v="5"/>
    <n v="0"/>
    <n v="131.58600000000001"/>
  </r>
  <r>
    <n v="6615"/>
    <s v="CA-2012-107678"/>
    <x v="1"/>
    <x v="1122"/>
    <d v="2012-04-28T00:00:00"/>
    <s v="Standard Class"/>
    <s v="JK-16090"/>
    <s v="Juliana Krohn"/>
    <s v="Consumer"/>
    <s v="United States"/>
    <s v="Louisville"/>
    <s v="Kentucky"/>
    <n v="40214"/>
    <s v="South"/>
    <s v="FUR-FU-10003394"/>
    <s v="Furniture"/>
    <s v="Furnishings"/>
    <s v="Tenex &quot;The Solids&quot; Textured Chair Mats"/>
    <n v="209.88"/>
    <n v="3"/>
    <n v="0"/>
    <n v="35.679599999999979"/>
  </r>
  <r>
    <n v="6616"/>
    <s v="CA-2013-123512"/>
    <x v="0"/>
    <x v="26"/>
    <d v="2013-06-20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s v="California"/>
    <n v="90045"/>
    <s v="West"/>
    <s v="OFF-LA-10000081"/>
    <s v="Office Supplies"/>
    <s v="Labels"/>
    <s v="Avery 496"/>
    <n v="22.5"/>
    <n v="6"/>
    <n v="0"/>
    <n v="10.799999999999999"/>
  </r>
  <r>
    <n v="6618"/>
    <s v="CA-2013-123512"/>
    <x v="0"/>
    <x v="26"/>
    <d v="2013-06-20T00:00:00"/>
    <s v="First Class"/>
    <s v="MV-18190"/>
    <s v="Mike Vittorini"/>
    <s v="Consumer"/>
    <s v="United States"/>
    <s v="Los Angeles"/>
    <s v="California"/>
    <n v="90045"/>
    <s v="West"/>
    <s v="OFF-PA-10001497"/>
    <s v="Office Supplies"/>
    <s v="Paper"/>
    <s v="Xerox 1914"/>
    <n v="219.84"/>
    <n v="4"/>
    <n v="0"/>
    <n v="107.7216"/>
  </r>
  <r>
    <n v="6619"/>
    <s v="US-2014-167402"/>
    <x v="3"/>
    <x v="1123"/>
    <d v="2014-01-19T00:00:00"/>
    <s v="Second Class"/>
    <s v="CP-12085"/>
    <s v="Cathy Prescott"/>
    <s v="Corporate"/>
    <s v="United States"/>
    <s v="Springfield"/>
    <s v="Missouri"/>
    <n v="65807"/>
    <s v="Central"/>
    <s v="OFF-PA-10004983"/>
    <s v="Office Supplies"/>
    <s v="Paper"/>
    <s v="Xerox 23"/>
    <n v="32.400000000000006"/>
    <n v="5"/>
    <n v="0"/>
    <n v="15.552000000000001"/>
  </r>
  <r>
    <n v="6620"/>
    <s v="US-2014-167402"/>
    <x v="3"/>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4-167402"/>
    <x v="3"/>
    <x v="1123"/>
    <d v="2014-01-19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4-167402"/>
    <x v="3"/>
    <x v="1123"/>
    <d v="2014-01-19T00:00:00"/>
    <s v="Second Class"/>
    <s v="CP-12085"/>
    <s v="Cathy Prescott"/>
    <s v="Corporate"/>
    <s v="United States"/>
    <s v="Springfield"/>
    <s v="Missouri"/>
    <n v="65807"/>
    <s v="Central"/>
    <s v="FUR-BO-10001608"/>
    <s v="Furniture"/>
    <s v="Bookcases"/>
    <s v="Hon Metal Bookcases, Black"/>
    <n v="212.94"/>
    <n v="3"/>
    <n v="0"/>
    <n v="53.235000000000014"/>
  </r>
  <r>
    <n v="6623"/>
    <s v="CA-2011-130449"/>
    <x v="2"/>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1-130449"/>
    <x v="2"/>
    <x v="1124"/>
    <d v="2011-09-09T00:00:00"/>
    <s v="First Class"/>
    <s v="VP-21760"/>
    <s v="Victoria Pisteka"/>
    <s v="Corporate"/>
    <s v="United States"/>
    <s v="San Francisco"/>
    <s v="California"/>
    <n v="94109"/>
    <s v="West"/>
    <s v="OFF-LA-10001934"/>
    <s v="Office Supplies"/>
    <s v="Labels"/>
    <s v="Avery 516"/>
    <n v="58.48"/>
    <n v="8"/>
    <n v="0"/>
    <n v="27.485599999999998"/>
  </r>
  <r>
    <n v="6625"/>
    <s v="CA-2012-141250"/>
    <x v="1"/>
    <x v="1125"/>
    <d v="2012-01-23T00:00:00"/>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2-141250"/>
    <x v="1"/>
    <x v="1125"/>
    <d v="2012-01-23T00:00:00"/>
    <s v="Standard Class"/>
    <s v="PM-18940"/>
    <s v="Paul MacIntyre"/>
    <s v="Consumer"/>
    <s v="United States"/>
    <s v="Texas City"/>
    <s v="Texas"/>
    <n v="77590"/>
    <s v="Central"/>
    <s v="FUR-CH-10004875"/>
    <s v="Furniture"/>
    <s v="Chairs"/>
    <s v="Harbour Creations 67200 Series Stacking Chairs"/>
    <n v="199.304"/>
    <n v="4"/>
    <n v="0.3"/>
    <n v="-8.5416000000000025"/>
  </r>
  <r>
    <n v="6627"/>
    <s v="CA-2011-145541"/>
    <x v="2"/>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1-138513"/>
    <x v="2"/>
    <x v="235"/>
    <d v="2011-05-27T00:00:00"/>
    <s v="Standard Class"/>
    <s v="EH-13990"/>
    <s v="Erica Hackney"/>
    <s v="Consumer"/>
    <s v="United States"/>
    <s v="Bellevue"/>
    <s v="Washington"/>
    <n v="98006"/>
    <s v="West"/>
    <s v="OFF-PA-10003177"/>
    <s v="Office Supplies"/>
    <s v="Paper"/>
    <s v="Xerox 1999"/>
    <n v="12.96"/>
    <n v="2"/>
    <n v="0"/>
    <n v="6.2208000000000006"/>
  </r>
  <r>
    <n v="6629"/>
    <s v="CA-2012-135489"/>
    <x v="1"/>
    <x v="444"/>
    <d v="2012-09-22T00:00:00"/>
    <s v="Second Class"/>
    <s v="GW-14605"/>
    <s v="Giulietta Weimer"/>
    <s v="Consumer"/>
    <s v="United States"/>
    <s v="New York City"/>
    <s v="New York"/>
    <n v="10024"/>
    <s v="East"/>
    <s v="TEC-PH-10000011"/>
    <s v="Technology"/>
    <s v="Phones"/>
    <s v="PureGear Roll-On Screen Protector"/>
    <n v="279.85999999999996"/>
    <n v="14"/>
    <n v="0"/>
    <n v="134.33279999999996"/>
  </r>
  <r>
    <n v="6630"/>
    <s v="CA-2012-125696"/>
    <x v="1"/>
    <x v="653"/>
    <d v="2012-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3-105081"/>
    <x v="0"/>
    <x v="591"/>
    <d v="2013-12-31T00:00:00"/>
    <s v="Standard Class"/>
    <s v="JE-15715"/>
    <s v="Joe Elijah"/>
    <s v="Consumer"/>
    <s v="United States"/>
    <s v="Seattle"/>
    <s v="Washington"/>
    <n v="98115"/>
    <s v="West"/>
    <s v="FUR-CH-10000847"/>
    <s v="Furniture"/>
    <s v="Chairs"/>
    <s v="Global Executive Mid-Back Manager's Chair"/>
    <n v="698.35200000000009"/>
    <n v="3"/>
    <n v="0.2"/>
    <n v="52.376399999999961"/>
  </r>
  <r>
    <n v="6632"/>
    <s v="CA-2013-105081"/>
    <x v="0"/>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3-146857"/>
    <x v="0"/>
    <x v="715"/>
    <d v="2013-05-09T00:00:00"/>
    <s v="Second Class"/>
    <s v="BE-11455"/>
    <s v="Brad Eason"/>
    <s v="Home Office"/>
    <s v="United States"/>
    <s v="Springfield"/>
    <s v="Missouri"/>
    <n v="65807"/>
    <s v="Central"/>
    <s v="OFF-AP-10001205"/>
    <s v="Office Supplies"/>
    <s v="Appliances"/>
    <s v="Belkin 5 Outlet SurgeMaster Power Centers"/>
    <n v="54.48"/>
    <n v="1"/>
    <n v="0"/>
    <n v="15.254400000000004"/>
  </r>
  <r>
    <n v="6634"/>
    <s v="CA-2013-166275"/>
    <x v="0"/>
    <x v="1057"/>
    <d v="2013-10-25T00:00:00"/>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4-144498"/>
    <x v="3"/>
    <x v="636"/>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4-144498"/>
    <x v="3"/>
    <x v="636"/>
    <d v="2014-05-07T00:00:00"/>
    <s v="Same Day"/>
    <s v="MB-18085"/>
    <s v="Mick Brown"/>
    <s v="Consumer"/>
    <s v="United States"/>
    <s v="Charlotte"/>
    <s v="North Carolina"/>
    <n v="28205"/>
    <s v="South"/>
    <s v="TEC-PH-10004977"/>
    <s v="Technology"/>
    <s v="Phones"/>
    <s v="GE 30524EE4"/>
    <n v="627.16800000000012"/>
    <n v="4"/>
    <n v="0.2"/>
    <n v="70.55639999999994"/>
  </r>
  <r>
    <n v="6637"/>
    <s v="CA-2014-144498"/>
    <x v="3"/>
    <x v="636"/>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s v="New York"/>
    <n v="10011"/>
    <s v="East"/>
    <s v="OFF-AR-10001573"/>
    <s v="Office Supplies"/>
    <s v="Art"/>
    <s v="American Pencil"/>
    <n v="6.99"/>
    <n v="3"/>
    <n v="0"/>
    <n v="2.027099999999999"/>
  </r>
  <r>
    <n v="6639"/>
    <s v="CA-2014-103352"/>
    <x v="3"/>
    <x v="344"/>
    <d v="2014-12-01T00:00:00"/>
    <s v="Second Class"/>
    <s v="RP-19390"/>
    <s v="Resi Pölking"/>
    <s v="Consumer"/>
    <s v="United States"/>
    <s v="New York City"/>
    <s v="New York"/>
    <n v="10011"/>
    <s v="East"/>
    <s v="OFF-BI-10001196"/>
    <s v="Office Supplies"/>
    <s v="Binders"/>
    <s v="Avery Flip-Chart Easel Binder, Black"/>
    <n v="107.42400000000001"/>
    <n v="6"/>
    <n v="0.2"/>
    <n v="36.255599999999994"/>
  </r>
  <r>
    <n v="6640"/>
    <s v="CA-2011-108609"/>
    <x v="2"/>
    <x v="656"/>
    <d v="2011-11-02T00:00:00"/>
    <s v="Second Class"/>
    <s v="AJ-10780"/>
    <s v="Anthony Jacobs"/>
    <s v="Corporate"/>
    <s v="United States"/>
    <s v="Lorain"/>
    <s v="Ohio"/>
    <n v="44052"/>
    <s v="East"/>
    <s v="FUR-TA-10003954"/>
    <s v="Furniture"/>
    <s v="Tables"/>
    <s v="Hon 94000 Series Round Tables"/>
    <n v="1421.664"/>
    <n v="8"/>
    <n v="0.4"/>
    <n v="-734.52639999999997"/>
  </r>
  <r>
    <n v="6641"/>
    <s v="CA-2014-128328"/>
    <x v="3"/>
    <x v="485"/>
    <d v="2014-08-10T00:00:00"/>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4-128328"/>
    <x v="3"/>
    <x v="485"/>
    <d v="2014-08-10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4-128328"/>
    <x v="3"/>
    <x v="485"/>
    <d v="2014-08-10T00:00:00"/>
    <s v="Standard Class"/>
    <s v="PO-18865"/>
    <s v="Patrick O'Donnell"/>
    <s v="Consumer"/>
    <s v="United States"/>
    <s v="Indianapolis"/>
    <s v="Indiana"/>
    <n v="46203"/>
    <s v="Central"/>
    <s v="OFF-LA-10003498"/>
    <s v="Office Supplies"/>
    <s v="Labels"/>
    <s v="Avery 475"/>
    <n v="133.20000000000002"/>
    <n v="9"/>
    <n v="0"/>
    <n v="66.600000000000009"/>
  </r>
  <r>
    <n v="6644"/>
    <s v="US-2012-156496"/>
    <x v="1"/>
    <x v="544"/>
    <d v="2012-08-16T00:00:00"/>
    <s v="Standard Class"/>
    <s v="WB-21850"/>
    <s v="William Brown"/>
    <s v="Consumer"/>
    <s v="United States"/>
    <s v="Redmond"/>
    <s v="Oregon"/>
    <n v="97756"/>
    <s v="West"/>
    <s v="TEC-PH-10000576"/>
    <s v="Technology"/>
    <s v="Phones"/>
    <s v="AT&amp;T 1080 Corded phone"/>
    <n v="438.36800000000005"/>
    <n v="4"/>
    <n v="0.2"/>
    <n v="38.357200000000006"/>
  </r>
  <r>
    <n v="6645"/>
    <s v="US-2012-156496"/>
    <x v="1"/>
    <x v="544"/>
    <d v="2012-08-16T00:00:00"/>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2-156496"/>
    <x v="1"/>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3-127334"/>
    <x v="0"/>
    <x v="272"/>
    <d v="2013-12-22T00:00:00"/>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3-127334"/>
    <x v="0"/>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4-124779"/>
    <x v="3"/>
    <x v="565"/>
    <d v="2014-09-12T00:00:00"/>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4-124779"/>
    <x v="3"/>
    <x v="565"/>
    <d v="2014-09-12T00:00:00"/>
    <s v="First Class"/>
    <s v="BF-11020"/>
    <s v="Barry Französisch"/>
    <s v="Corporate"/>
    <s v="United States"/>
    <s v="Arlington"/>
    <s v="Texas"/>
    <n v="76017"/>
    <s v="Central"/>
    <s v="TEC-CO-10001943"/>
    <s v="Technology"/>
    <s v="Copiers"/>
    <s v="Canon PC-428 Personal Copier"/>
    <n v="319.98400000000004"/>
    <n v="2"/>
    <n v="0.2"/>
    <n v="107.99459999999999"/>
  </r>
  <r>
    <n v="6651"/>
    <s v="US-2014-124779"/>
    <x v="3"/>
    <x v="565"/>
    <d v="2014-09-12T00:00:00"/>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4-124779"/>
    <x v="3"/>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4-124779"/>
    <x v="3"/>
    <x v="565"/>
    <d v="2014-09-12T00:00:00"/>
    <s v="First Class"/>
    <s v="BF-11020"/>
    <s v="Barry Französisch"/>
    <s v="Corporate"/>
    <s v="United States"/>
    <s v="Arlington"/>
    <s v="Texas"/>
    <n v="76017"/>
    <s v="Central"/>
    <s v="OFF-PA-10000061"/>
    <s v="Office Supplies"/>
    <s v="Paper"/>
    <s v="Xerox 205"/>
    <n v="20.736000000000004"/>
    <n v="4"/>
    <n v="0.2"/>
    <n v="7.2576000000000001"/>
  </r>
  <r>
    <n v="6654"/>
    <s v="US-2014-124779"/>
    <x v="3"/>
    <x v="565"/>
    <d v="2014-09-12T00:00:00"/>
    <s v="First Class"/>
    <s v="BF-11020"/>
    <s v="Barry Französisch"/>
    <s v="Corporate"/>
    <s v="United States"/>
    <s v="Arlington"/>
    <s v="Texas"/>
    <n v="76017"/>
    <s v="Central"/>
    <s v="FUR-CH-10003535"/>
    <s v="Furniture"/>
    <s v="Chairs"/>
    <s v="Global Armless Task Chair, Royal Blue"/>
    <n v="213.42999999999995"/>
    <n v="5"/>
    <n v="0.3"/>
    <n v="-39.636999999999993"/>
  </r>
  <r>
    <n v="6655"/>
    <s v="CA-2014-135937"/>
    <x v="3"/>
    <x v="297"/>
    <d v="2014-02-28T00:00:00"/>
    <s v="Standard Class"/>
    <s v="KM-16375"/>
    <s v="Katherine Murray"/>
    <s v="Home Office"/>
    <s v="United States"/>
    <s v="Gilbert"/>
    <s v="Arizona"/>
    <n v="85234"/>
    <s v="West"/>
    <s v="TEC-PH-10004447"/>
    <s v="Technology"/>
    <s v="Phones"/>
    <s v="Toshiba IPT2010-SD IP Telephone"/>
    <n v="333.57600000000002"/>
    <n v="3"/>
    <n v="0.2"/>
    <n v="25.018199999999993"/>
  </r>
  <r>
    <n v="6656"/>
    <s v="CA-2014-135937"/>
    <x v="3"/>
    <x v="297"/>
    <d v="2014-02-28T00:00:00"/>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4-135937"/>
    <x v="3"/>
    <x v="297"/>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4-135937"/>
    <x v="3"/>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4-135937"/>
    <x v="3"/>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4-135937"/>
    <x v="3"/>
    <x v="297"/>
    <d v="2014-02-28T00:00:00"/>
    <s v="Standard Class"/>
    <s v="KM-16375"/>
    <s v="Katherine Murray"/>
    <s v="Home Office"/>
    <s v="United States"/>
    <s v="Gilbert"/>
    <s v="Arizona"/>
    <n v="85234"/>
    <s v="West"/>
    <s v="FUR-TA-10001039"/>
    <s v="Furniture"/>
    <s v="Tables"/>
    <s v="KI Adjustable-Height Table"/>
    <n v="386.91"/>
    <n v="9"/>
    <n v="0.5"/>
    <n v="-185.71679999999998"/>
  </r>
  <r>
    <n v="6661"/>
    <s v="CA-2012-129322"/>
    <x v="1"/>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2-129322"/>
    <x v="1"/>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2-129322"/>
    <x v="1"/>
    <x v="816"/>
    <d v="2012-08-10T00:00:00"/>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4-162173"/>
    <x v="3"/>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4-162173"/>
    <x v="3"/>
    <x v="40"/>
    <d v="2014-11-02T00:00:00"/>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3-115483"/>
    <x v="0"/>
    <x v="216"/>
    <d v="2013-07-19T00:00:00"/>
    <s v="Second Class"/>
    <s v="JS-15880"/>
    <s v="John Stevenson"/>
    <s v="Consumer"/>
    <s v="United States"/>
    <s v="Irving"/>
    <s v="Texas"/>
    <n v="75061"/>
    <s v="Central"/>
    <s v="OFF-PA-10001497"/>
    <s v="Office Supplies"/>
    <s v="Paper"/>
    <s v="Xerox 1914"/>
    <n v="219.84000000000003"/>
    <n v="5"/>
    <n v="0.2"/>
    <n v="79.691999999999979"/>
  </r>
  <r>
    <n v="6667"/>
    <s v="CA-2014-122175"/>
    <x v="3"/>
    <x v="605"/>
    <d v="2014-05-15T00:00:00"/>
    <s v="Second Class"/>
    <s v="CA-12775"/>
    <s v="Cynthia Arntzen"/>
    <s v="Consumer"/>
    <s v="United States"/>
    <s v="Vineland"/>
    <s v="New Jersey"/>
    <n v="8360"/>
    <s v="East"/>
    <s v="FUR-FU-10000719"/>
    <s v="Furniture"/>
    <s v="Furnishings"/>
    <s v="DAX Cubicle Frames, 8-1/2 x 11"/>
    <n v="42.85"/>
    <n v="5"/>
    <n v="0"/>
    <n v="15.426000000000002"/>
  </r>
  <r>
    <n v="6668"/>
    <s v="CA-2014-122175"/>
    <x v="3"/>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4-122175"/>
    <x v="3"/>
    <x v="605"/>
    <d v="2014-05-15T00:00:00"/>
    <s v="Second Class"/>
    <s v="CA-12775"/>
    <s v="Cynthia Arntzen"/>
    <s v="Consumer"/>
    <s v="United States"/>
    <s v="Vineland"/>
    <s v="New Jersey"/>
    <n v="8360"/>
    <s v="East"/>
    <s v="OFF-SU-10004661"/>
    <s v="Office Supplies"/>
    <s v="Supplies"/>
    <s v="Acme Titanium Bonded Scissors"/>
    <n v="17"/>
    <n v="2"/>
    <n v="0"/>
    <n v="4.42"/>
  </r>
  <r>
    <n v="6670"/>
    <s v="CA-2014-122175"/>
    <x v="3"/>
    <x v="605"/>
    <d v="2014-05-15T00:00:00"/>
    <s v="Second Class"/>
    <s v="CA-12775"/>
    <s v="Cynthia Arntzen"/>
    <s v="Consumer"/>
    <s v="United States"/>
    <s v="Vineland"/>
    <s v="New Jersey"/>
    <n v="8360"/>
    <s v="East"/>
    <s v="TEC-AC-10004859"/>
    <s v="Technology"/>
    <s v="Accessories"/>
    <s v="Maxell Pro 80 Minute CD-R, 10/Pack"/>
    <n v="87.4"/>
    <n v="5"/>
    <n v="0"/>
    <n v="34.960000000000008"/>
  </r>
  <r>
    <n v="6671"/>
    <s v="CA-2014-161088"/>
    <x v="3"/>
    <x v="1126"/>
    <d v="2014-05-30T00:00:00"/>
    <s v="Standard Class"/>
    <s v="MH-18115"/>
    <s v="Mick Hernandez"/>
    <s v="Home Office"/>
    <s v="United States"/>
    <s v="Columbus"/>
    <s v="Georgia"/>
    <n v="31907"/>
    <s v="South"/>
    <s v="OFF-BI-10002824"/>
    <s v="Office Supplies"/>
    <s v="Binders"/>
    <s v="Recycled Easel Ring Binders"/>
    <n v="29.84"/>
    <n v="2"/>
    <n v="0"/>
    <n v="13.427999999999997"/>
  </r>
  <r>
    <n v="6672"/>
    <s v="CA-2011-154837"/>
    <x v="2"/>
    <x v="709"/>
    <d v="2011-08-27T00:00:00"/>
    <s v="Second Class"/>
    <s v="RB-19645"/>
    <s v="Robert Barroso"/>
    <s v="Corporate"/>
    <s v="United States"/>
    <s v="Los Angeles"/>
    <s v="California"/>
    <n v="90032"/>
    <s v="West"/>
    <s v="OFF-BI-10001575"/>
    <s v="Office Supplies"/>
    <s v="Binders"/>
    <s v="GBC Linen Binding Covers"/>
    <n v="49.568000000000005"/>
    <n v="2"/>
    <n v="0.2"/>
    <n v="17.348799999999997"/>
  </r>
  <r>
    <n v="6673"/>
    <s v="CA-2012-153794"/>
    <x v="1"/>
    <x v="861"/>
    <d v="2012-09-16T00:00:00"/>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2-135510"/>
    <x v="1"/>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2-109337"/>
    <x v="1"/>
    <x v="82"/>
    <d v="2012-11-23T00:00:00"/>
    <s v="Second Class"/>
    <s v="DL-13330"/>
    <s v="Denise Leinenbach"/>
    <s v="Consumer"/>
    <s v="United States"/>
    <s v="Lawrence"/>
    <s v="Indiana"/>
    <n v="46226"/>
    <s v="Central"/>
    <s v="OFF-AR-10003759"/>
    <s v="Office Supplies"/>
    <s v="Art"/>
    <s v="Crayola Anti Dust Chalk, 12/Pack"/>
    <n v="10.92"/>
    <n v="6"/>
    <n v="0"/>
    <n v="4.9139999999999997"/>
  </r>
  <r>
    <n v="6676"/>
    <s v="CA-2012-109337"/>
    <x v="1"/>
    <x v="82"/>
    <d v="2012-11-23T00:00:00"/>
    <s v="Second Class"/>
    <s v="DL-13330"/>
    <s v="Denise Leinenbach"/>
    <s v="Consumer"/>
    <s v="United States"/>
    <s v="Lawrence"/>
    <s v="Indiana"/>
    <n v="46226"/>
    <s v="Central"/>
    <s v="TEC-MA-10002930"/>
    <s v="Technology"/>
    <s v="Machines"/>
    <s v="Ricoh - Ink Collector Unit for GX3000 Series Printers"/>
    <n v="83.9"/>
    <n v="2"/>
    <n v="0"/>
    <n v="22.653000000000006"/>
  </r>
  <r>
    <n v="6677"/>
    <s v="CA-2012-109337"/>
    <x v="1"/>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2-109337"/>
    <x v="1"/>
    <x v="82"/>
    <d v="2012-11-23T00:00:00"/>
    <s v="Second Class"/>
    <s v="DL-13330"/>
    <s v="Denise Leinenbach"/>
    <s v="Consumer"/>
    <s v="United States"/>
    <s v="Lawrence"/>
    <s v="Indiana"/>
    <n v="46226"/>
    <s v="Central"/>
    <s v="TEC-AC-10000990"/>
    <s v="Technology"/>
    <s v="Accessories"/>
    <s v="Imation Bio 2GB USB Flash Drive Imation Corp"/>
    <n v="393.54"/>
    <n v="3"/>
    <n v="0"/>
    <n v="165.28680000000003"/>
  </r>
  <r>
    <n v="6679"/>
    <s v="CA-2011-150329"/>
    <x v="2"/>
    <x v="982"/>
    <d v="2011-10-14T00:00:00"/>
    <s v="Standard Class"/>
    <s v="SD-20485"/>
    <s v="Shirley Daniels"/>
    <s v="Home Office"/>
    <s v="United States"/>
    <s v="Phoenix"/>
    <s v="Arizona"/>
    <n v="85023"/>
    <s v="West"/>
    <s v="FUR-FU-10003724"/>
    <s v="Furniture"/>
    <s v="Furnishings"/>
    <s v="Westinghouse Clip-On Gooseneck Lamps"/>
    <n v="46.872"/>
    <n v="7"/>
    <n v="0.2"/>
    <n v="3.5153999999999979"/>
  </r>
  <r>
    <n v="6680"/>
    <s v="CA-2014-145037"/>
    <x v="3"/>
    <x v="264"/>
    <d v="2014-09-08T00:00:00"/>
    <s v="Second Class"/>
    <s v="TB-21055"/>
    <s v="Ted Butterfield"/>
    <s v="Consumer"/>
    <s v="United States"/>
    <s v="Meriden"/>
    <s v="Connecticut"/>
    <n v="6450"/>
    <s v="East"/>
    <s v="OFF-ST-10000918"/>
    <s v="Office Supplies"/>
    <s v="Storage"/>
    <s v="Crate-A-Files"/>
    <n v="10.9"/>
    <n v="1"/>
    <n v="0"/>
    <n v="2.8339999999999996"/>
  </r>
  <r>
    <n v="6681"/>
    <s v="CA-2014-145037"/>
    <x v="3"/>
    <x v="264"/>
    <d v="2014-09-08T00:00:00"/>
    <s v="Second Class"/>
    <s v="TB-21055"/>
    <s v="Ted Butterfield"/>
    <s v="Consumer"/>
    <s v="United States"/>
    <s v="Meriden"/>
    <s v="Connecticut"/>
    <n v="6450"/>
    <s v="East"/>
    <s v="OFF-PA-10000157"/>
    <s v="Office Supplies"/>
    <s v="Paper"/>
    <s v="Xerox 191"/>
    <n v="79.92"/>
    <n v="4"/>
    <n v="0"/>
    <n v="37.562399999999997"/>
  </r>
  <r>
    <n v="6682"/>
    <s v="CA-2014-145037"/>
    <x v="3"/>
    <x v="264"/>
    <d v="2014-09-08T00:00:00"/>
    <s v="Second Class"/>
    <s v="TB-21055"/>
    <s v="Ted Butterfield"/>
    <s v="Consumer"/>
    <s v="United States"/>
    <s v="Meriden"/>
    <s v="Connecticut"/>
    <n v="6450"/>
    <s v="East"/>
    <s v="OFF-PA-10002499"/>
    <s v="Office Supplies"/>
    <s v="Paper"/>
    <s v="Xerox 1890"/>
    <n v="146.82"/>
    <n v="3"/>
    <n v="0"/>
    <n v="73.41"/>
  </r>
  <r>
    <n v="6683"/>
    <s v="CA-2014-154466"/>
    <x v="3"/>
    <x v="314"/>
    <d v="2014-01-03T00:00:00"/>
    <s v="First Class"/>
    <s v="DP-13390"/>
    <s v="Dennis Pardue"/>
    <s v="Home Office"/>
    <s v="United States"/>
    <s v="Franklin"/>
    <s v="Wisconsin"/>
    <n v="53132"/>
    <s v="Central"/>
    <s v="OFF-BI-10002012"/>
    <s v="Office Supplies"/>
    <s v="Binders"/>
    <s v="Wilson Jones Easy Flow II Sheet Lifters"/>
    <n v="3.6"/>
    <n v="2"/>
    <n v="0"/>
    <n v="1.728"/>
  </r>
  <r>
    <n v="6684"/>
    <s v="CA-2011-109134"/>
    <x v="2"/>
    <x v="1127"/>
    <d v="2011-11-10T00:00:00"/>
    <s v="Standard Class"/>
    <s v="DE-13255"/>
    <s v="Deanra Eno"/>
    <s v="Home Office"/>
    <s v="United States"/>
    <s v="Los Angeles"/>
    <s v="California"/>
    <n v="90008"/>
    <s v="West"/>
    <s v="FUR-FU-10000320"/>
    <s v="Furniture"/>
    <s v="Furnishings"/>
    <s v="OIC Stacking Trays"/>
    <n v="20.04"/>
    <n v="6"/>
    <n v="0"/>
    <n v="8.8176000000000023"/>
  </r>
  <r>
    <n v="6685"/>
    <s v="US-2012-129637"/>
    <x v="1"/>
    <x v="997"/>
    <d v="2012-12-22T00:00:00"/>
    <s v="Standard Class"/>
    <s v="MC-18100"/>
    <s v="Mick Crebagga"/>
    <s v="Consumer"/>
    <s v="United States"/>
    <s v="Bloomington"/>
    <s v="Illinois"/>
    <n v="61701"/>
    <s v="Central"/>
    <s v="OFF-ST-10003716"/>
    <s v="Office Supplies"/>
    <s v="Storage"/>
    <s v="Tennsco Double-Tier Lockers"/>
    <n v="180.01600000000002"/>
    <n v="1"/>
    <n v="0.2"/>
    <n v="-15.751400000000004"/>
  </r>
  <r>
    <n v="6686"/>
    <s v="US-2012-129637"/>
    <x v="1"/>
    <x v="997"/>
    <d v="2012-12-22T00:00:00"/>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2-129637"/>
    <x v="1"/>
    <x v="997"/>
    <d v="2012-12-22T00:00:00"/>
    <s v="Standard Class"/>
    <s v="MC-18100"/>
    <s v="Mick Crebagga"/>
    <s v="Consumer"/>
    <s v="United States"/>
    <s v="Bloomington"/>
    <s v="Illinois"/>
    <n v="61701"/>
    <s v="Central"/>
    <s v="OFF-AR-10003829"/>
    <s v="Office Supplies"/>
    <s v="Art"/>
    <s v="Newell 35"/>
    <n v="13.120000000000001"/>
    <n v="5"/>
    <n v="0.2"/>
    <n v="1.4759999999999982"/>
  </r>
  <r>
    <n v="6688"/>
    <s v="CA-2012-165162"/>
    <x v="1"/>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4-140494"/>
    <x v="3"/>
    <x v="434"/>
    <d v="2014-03-16T00:00:00"/>
    <s v="Second Class"/>
    <s v="CM-11815"/>
    <s v="Candace McMahon"/>
    <s v="Corporate"/>
    <s v="United States"/>
    <s v="San Francisco"/>
    <s v="California"/>
    <n v="94109"/>
    <s v="West"/>
    <s v="TEC-AC-10004568"/>
    <s v="Technology"/>
    <s v="Accessories"/>
    <s v="Maxell LTO Ultrium - 800 GB"/>
    <n v="111.96"/>
    <n v="4"/>
    <n v="0"/>
    <n v="21.27239999999999"/>
  </r>
  <r>
    <n v="6690"/>
    <s v="CA-2014-104108"/>
    <x v="3"/>
    <x v="574"/>
    <d v="2014-12-10T00:00:00"/>
    <s v="Standard Class"/>
    <s v="RP-19855"/>
    <s v="Roy Phan"/>
    <s v="Corporate"/>
    <s v="United States"/>
    <s v="Houston"/>
    <s v="Texas"/>
    <n v="77095"/>
    <s v="Central"/>
    <s v="OFF-AR-10000817"/>
    <s v="Office Supplies"/>
    <s v="Art"/>
    <s v="Manco Dry-Lighter Erasable Highlighter"/>
    <n v="12.160000000000002"/>
    <n v="5"/>
    <n v="0.2"/>
    <n v="2.1279999999999988"/>
  </r>
  <r>
    <n v="6691"/>
    <s v="US-2014-165869"/>
    <x v="3"/>
    <x v="689"/>
    <d v="2014-08-06T00:00:00"/>
    <s v="Standard Class"/>
    <s v="LS-17200"/>
    <s v="Luke Schmidt"/>
    <s v="Corporate"/>
    <s v="United States"/>
    <s v="Milwaukee"/>
    <s v="Wisconsin"/>
    <n v="53209"/>
    <s v="Central"/>
    <s v="OFF-BI-10003460"/>
    <s v="Office Supplies"/>
    <s v="Binders"/>
    <s v="Acco 3-Hole Punch"/>
    <n v="17.52"/>
    <n v="4"/>
    <n v="0"/>
    <n v="8.4095999999999993"/>
  </r>
  <r>
    <n v="6692"/>
    <s v="US-2014-165869"/>
    <x v="3"/>
    <x v="689"/>
    <d v="2014-08-06T00:00:00"/>
    <s v="Standard Class"/>
    <s v="LS-17200"/>
    <s v="Luke Schmidt"/>
    <s v="Corporate"/>
    <s v="United States"/>
    <s v="Milwaukee"/>
    <s v="Wisconsin"/>
    <n v="53209"/>
    <s v="Central"/>
    <s v="OFF-AP-10002472"/>
    <s v="Office Supplies"/>
    <s v="Appliances"/>
    <s v="3M Office Air Cleaner"/>
    <n v="155.88"/>
    <n v="6"/>
    <n v="0"/>
    <n v="54.558"/>
  </r>
  <r>
    <n v="6693"/>
    <s v="CA-2014-160899"/>
    <x v="3"/>
    <x v="938"/>
    <d v="2014-08-14T00:00:00"/>
    <s v="Second Class"/>
    <s v="DR-12940"/>
    <s v="Daniel Raglin"/>
    <s v="Home Office"/>
    <s v="United States"/>
    <s v="Lake Charles"/>
    <s v="Louisiana"/>
    <n v="70601"/>
    <s v="South"/>
    <s v="OFF-BI-10000632"/>
    <s v="Office Supplies"/>
    <s v="Binders"/>
    <s v="Satellite Sectional Post Binders"/>
    <n v="477.51"/>
    <n v="11"/>
    <n v="0"/>
    <n v="219.65459999999999"/>
  </r>
  <r>
    <n v="6694"/>
    <s v="CA-2014-144225"/>
    <x v="3"/>
    <x v="1033"/>
    <d v="2014-10-03T00:00:00"/>
    <s v="Second Class"/>
    <s v="CC-12475"/>
    <s v="Cindy Chapman"/>
    <s v="Consumer"/>
    <s v="United States"/>
    <s v="Baltimore"/>
    <s v="Maryland"/>
    <n v="21215"/>
    <s v="East"/>
    <s v="OFF-PA-10000062"/>
    <s v="Office Supplies"/>
    <s v="Paper"/>
    <s v="Green Bar Computer Printout Paper"/>
    <n v="164.88"/>
    <n v="3"/>
    <n v="0"/>
    <n v="80.791200000000003"/>
  </r>
  <r>
    <n v="6695"/>
    <s v="US-2013-163538"/>
    <x v="0"/>
    <x v="370"/>
    <d v="2013-08-31T00:00:00"/>
    <s v="Standard Class"/>
    <s v="SS-20515"/>
    <s v="Shirley Schmidt"/>
    <s v="Home Office"/>
    <s v="United States"/>
    <s v="Franklin"/>
    <s v="Wisconsin"/>
    <n v="53132"/>
    <s v="Central"/>
    <s v="TEC-AC-10002006"/>
    <s v="Technology"/>
    <s v="Accessories"/>
    <s v="Memorex Micro Travel Drive 16 GB"/>
    <n v="47.97"/>
    <n v="3"/>
    <n v="0"/>
    <n v="14.870699999999998"/>
  </r>
  <r>
    <n v="6696"/>
    <s v="US-2013-155103"/>
    <x v="0"/>
    <x v="499"/>
    <d v="2013-12-08T00:00:00"/>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3-155103"/>
    <x v="0"/>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3-155103"/>
    <x v="0"/>
    <x v="499"/>
    <d v="2013-12-08T00:00:00"/>
    <s v="Standard Class"/>
    <s v="JF-15190"/>
    <s v="Jamie Frazer"/>
    <s v="Consumer"/>
    <s v="United States"/>
    <s v="New York City"/>
    <s v="New York"/>
    <n v="10024"/>
    <s v="East"/>
    <s v="OFF-PA-10000062"/>
    <s v="Office Supplies"/>
    <s v="Paper"/>
    <s v="Green Bar Computer Printout Paper"/>
    <n v="54.96"/>
    <n v="1"/>
    <n v="0"/>
    <n v="26.930399999999999"/>
  </r>
  <r>
    <n v="6699"/>
    <s v="CA-2014-145429"/>
    <x v="3"/>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4-145429"/>
    <x v="3"/>
    <x v="246"/>
    <d v="2014-07-26T00:00:00"/>
    <s v="Standard Class"/>
    <s v="SW-20455"/>
    <s v="Shaun Weien"/>
    <s v="Consumer"/>
    <s v="United States"/>
    <s v="San Diego"/>
    <s v="California"/>
    <n v="92024"/>
    <s v="West"/>
    <s v="FUR-CH-10000988"/>
    <s v="Furniture"/>
    <s v="Chairs"/>
    <s v="Hon Olson Stacker Stools"/>
    <n v="225.29600000000002"/>
    <n v="2"/>
    <n v="0.2"/>
    <n v="22.529599999999995"/>
  </r>
  <r>
    <n v="6701"/>
    <s v="CA-2014-145429"/>
    <x v="3"/>
    <x v="246"/>
    <d v="2014-07-26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2-153535"/>
    <x v="1"/>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89"/>
  </r>
  <r>
    <n v="6703"/>
    <s v="CA-2012-153535"/>
    <x v="1"/>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2-139164"/>
    <x v="1"/>
    <x v="537"/>
    <d v="2012-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2-139164"/>
    <x v="1"/>
    <x v="537"/>
    <d v="2012-06-28T00:00:00"/>
    <s v="Standard Class"/>
    <s v="CS-12355"/>
    <s v="Christine Sundaresam"/>
    <s v="Consumer"/>
    <s v="United States"/>
    <s v="Long Beach"/>
    <s v="California"/>
    <n v="90805"/>
    <s v="West"/>
    <s v="OFF-FA-10003059"/>
    <s v="Office Supplies"/>
    <s v="Fasteners"/>
    <s v="Assorted Color Push Pins"/>
    <n v="5.43"/>
    <n v="3"/>
    <n v="0"/>
    <n v="1.7918999999999998"/>
  </r>
  <r>
    <n v="6706"/>
    <s v="CA-2012-139164"/>
    <x v="1"/>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07"/>
  </r>
  <r>
    <n v="6707"/>
    <s v="CA-2013-112277"/>
    <x v="0"/>
    <x v="545"/>
    <d v="2013-09-16T00:00:00"/>
    <s v="Standard Class"/>
    <s v="SC-20695"/>
    <s v="Steve Chapman"/>
    <s v="Corporate"/>
    <s v="United States"/>
    <s v="Fort Lauderdale"/>
    <s v="Florida"/>
    <n v="33311"/>
    <s v="South"/>
    <s v="TEC-PH-10003505"/>
    <s v="Technology"/>
    <s v="Phones"/>
    <s v="Geemarc AmpliPOWER60"/>
    <n v="519.67999999999995"/>
    <n v="7"/>
    <n v="0.2"/>
    <n v="58.46399999999997"/>
  </r>
  <r>
    <n v="6708"/>
    <s v="CA-2011-167724"/>
    <x v="2"/>
    <x v="138"/>
    <d v="2011-04-18T00:00:00"/>
    <s v="Standard Class"/>
    <s v="BF-11170"/>
    <s v="Ben Ferrer"/>
    <s v="Home Office"/>
    <s v="United States"/>
    <s v="Baltimore"/>
    <s v="Maryland"/>
    <n v="21215"/>
    <s v="East"/>
    <s v="OFF-LA-10002368"/>
    <s v="Office Supplies"/>
    <s v="Labels"/>
    <s v="Avery 479"/>
    <n v="7.83"/>
    <n v="3"/>
    <n v="0"/>
    <n v="3.6017999999999999"/>
  </r>
  <r>
    <n v="6709"/>
    <s v="CA-2012-123141"/>
    <x v="1"/>
    <x v="717"/>
    <d v="2012-11-19T00:00:00"/>
    <s v="Standard Class"/>
    <s v="GZ-14470"/>
    <s v="Gary Zandusky"/>
    <s v="Consumer"/>
    <s v="United States"/>
    <s v="Rio Rancho"/>
    <s v="New Mexico"/>
    <n v="87124"/>
    <s v="West"/>
    <s v="FUR-CH-10004287"/>
    <s v="Furniture"/>
    <s v="Chairs"/>
    <s v="SAFCO Arco Folding Chair"/>
    <n v="883.84"/>
    <n v="4"/>
    <n v="0.2"/>
    <n v="99.431999999999931"/>
  </r>
  <r>
    <n v="6710"/>
    <s v="CA-2012-123141"/>
    <x v="1"/>
    <x v="717"/>
    <d v="2012-11-19T00:00:00"/>
    <s v="Standard Class"/>
    <s v="GZ-14470"/>
    <s v="Gary Zandusky"/>
    <s v="Consumer"/>
    <s v="United States"/>
    <s v="Rio Rancho"/>
    <s v="New Mexico"/>
    <n v="87124"/>
    <s v="West"/>
    <s v="FUR-CH-10001891"/>
    <s v="Furniture"/>
    <s v="Chairs"/>
    <s v="Global Deluxe Office Fabric Chairs"/>
    <n v="230.35200000000003"/>
    <n v="3"/>
    <n v="0.2"/>
    <n v="20.155800000000013"/>
  </r>
  <r>
    <n v="6711"/>
    <s v="CA-2013-149503"/>
    <x v="0"/>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4-163069"/>
    <x v="3"/>
    <x v="238"/>
    <d v="2014-08-22T00:00:00"/>
    <s v="Second Class"/>
    <s v="PJ-19015"/>
    <s v="Pauline Johnson"/>
    <s v="Consumer"/>
    <s v="United States"/>
    <s v="Columbus"/>
    <s v="Ohio"/>
    <n v="43229"/>
    <s v="East"/>
    <s v="OFF-AR-10001419"/>
    <s v="Office Supplies"/>
    <s v="Art"/>
    <s v="Newell 325"/>
    <n v="9.9120000000000008"/>
    <n v="3"/>
    <n v="0.2"/>
    <n v="1.2389999999999994"/>
  </r>
  <r>
    <n v="6713"/>
    <s v="CA-2014-107629"/>
    <x v="3"/>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4-107629"/>
    <x v="3"/>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3"/>
  </r>
  <r>
    <n v="6716"/>
    <s v="CA-2014-107629"/>
    <x v="3"/>
    <x v="817"/>
    <d v="2014-12-15T00:00:00"/>
    <s v="Same Day"/>
    <s v="DB-13060"/>
    <s v="Dave Brooks"/>
    <s v="Consumer"/>
    <s v="United States"/>
    <s v="Skokie"/>
    <s v="Illinois"/>
    <n v="60076"/>
    <s v="Central"/>
    <s v="OFF-AR-10002987"/>
    <s v="Office Supplies"/>
    <s v="Art"/>
    <s v="Prismacolor Color Pencil Set"/>
    <n v="95.231999999999999"/>
    <n v="6"/>
    <n v="0.2"/>
    <n v="24.998400000000011"/>
  </r>
  <r>
    <n v="6717"/>
    <s v="CA-2013-134789"/>
    <x v="0"/>
    <x v="143"/>
    <d v="2013-04-16T00:00:00"/>
    <s v="Standard Class"/>
    <s v="CK-12325"/>
    <s v="Christine Kargatis"/>
    <s v="Home Office"/>
    <s v="United States"/>
    <s v="Hot Springs"/>
    <s v="Arkansas"/>
    <n v="71901"/>
    <s v="South"/>
    <s v="OFF-FA-10002280"/>
    <s v="Office Supplies"/>
    <s v="Fasteners"/>
    <s v="Advantus Plastic Paper Clips"/>
    <n v="30"/>
    <n v="6"/>
    <n v="0"/>
    <n v="14.399999999999999"/>
  </r>
  <r>
    <n v="6718"/>
    <s v="CA-2013-134789"/>
    <x v="0"/>
    <x v="143"/>
    <d v="2013-04-16T00:00:00"/>
    <s v="Standard Class"/>
    <s v="CK-12325"/>
    <s v="Christine Kargatis"/>
    <s v="Home Office"/>
    <s v="United States"/>
    <s v="Hot Springs"/>
    <s v="Arkansas"/>
    <n v="71901"/>
    <s v="South"/>
    <s v="OFF-PA-10001934"/>
    <s v="Office Supplies"/>
    <s v="Paper"/>
    <s v="Xerox 1993"/>
    <n v="25.92"/>
    <n v="4"/>
    <n v="0"/>
    <n v="12.700800000000001"/>
  </r>
  <r>
    <n v="6719"/>
    <s v="CA-2013-134789"/>
    <x v="0"/>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3-130442"/>
    <x v="0"/>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4-102974"/>
    <x v="3"/>
    <x v="20"/>
    <d v="2014-09-25T00:00:00"/>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4-102974"/>
    <x v="3"/>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19"/>
  </r>
  <r>
    <n v="6723"/>
    <s v="CA-2014-102974"/>
    <x v="3"/>
    <x v="20"/>
    <d v="2014-09-25T00:00:00"/>
    <s v="Standard Class"/>
    <s v="DP-13105"/>
    <s v="Dave Poirier"/>
    <s v="Corporate"/>
    <s v="United States"/>
    <s v="Los Angeles"/>
    <s v="California"/>
    <n v="90032"/>
    <s v="West"/>
    <s v="OFF-AR-10004956"/>
    <s v="Office Supplies"/>
    <s v="Art"/>
    <s v="Newell 33"/>
    <n v="16.740000000000002"/>
    <n v="3"/>
    <n v="0"/>
    <n v="4.8545999999999978"/>
  </r>
  <r>
    <n v="6724"/>
    <s v="US-2014-166394"/>
    <x v="3"/>
    <x v="507"/>
    <d v="2014-09-07T00:00:00"/>
    <s v="Second Class"/>
    <s v="VM-21835"/>
    <s v="Vivian Mathis"/>
    <s v="Consumer"/>
    <s v="United States"/>
    <s v="Nashua"/>
    <s v="New Hampshire"/>
    <n v="3060"/>
    <s v="East"/>
    <s v="OFF-FA-10001843"/>
    <s v="Office Supplies"/>
    <s v="Fasteners"/>
    <s v="Staples"/>
    <n v="14.82"/>
    <n v="6"/>
    <n v="0"/>
    <n v="6.9654000000000007"/>
  </r>
  <r>
    <n v="6725"/>
    <s v="CA-2013-128811"/>
    <x v="0"/>
    <x v="126"/>
    <d v="2013-09-17T00:00:00"/>
    <s v="Standard Class"/>
    <s v="SF-20200"/>
    <s v="Sarah Foster"/>
    <s v="Consumer"/>
    <s v="United States"/>
    <s v="Seattle"/>
    <s v="Washington"/>
    <n v="98103"/>
    <s v="West"/>
    <s v="OFF-FA-10000585"/>
    <s v="Office Supplies"/>
    <s v="Fasteners"/>
    <s v="OIC Bulk Pack Metal Binder Clips"/>
    <n v="10.47"/>
    <n v="3"/>
    <n v="0"/>
    <n v="4.8162000000000003"/>
  </r>
  <r>
    <n v="6726"/>
    <s v="CA-2013-128811"/>
    <x v="0"/>
    <x v="126"/>
    <d v="2013-09-17T00:00:00"/>
    <s v="Standard Class"/>
    <s v="SF-20200"/>
    <s v="Sarah Foster"/>
    <s v="Consumer"/>
    <s v="United States"/>
    <s v="Seattle"/>
    <s v="Washington"/>
    <n v="98103"/>
    <s v="West"/>
    <s v="OFF-LA-10003720"/>
    <s v="Office Supplies"/>
    <s v="Labels"/>
    <s v="Avery 487"/>
    <n v="11.07"/>
    <n v="3"/>
    <n v="0"/>
    <n v="5.2028999999999996"/>
  </r>
  <r>
    <n v="6727"/>
    <s v="CA-2013-128811"/>
    <x v="0"/>
    <x v="126"/>
    <d v="2013-09-17T00:00:00"/>
    <s v="Standard Class"/>
    <s v="SF-20200"/>
    <s v="Sarah Foster"/>
    <s v="Consumer"/>
    <s v="United States"/>
    <s v="Seattle"/>
    <s v="Washington"/>
    <n v="98103"/>
    <s v="West"/>
    <s v="OFF-BI-10000301"/>
    <s v="Office Supplies"/>
    <s v="Binders"/>
    <s v="GBC Instant Report Kit"/>
    <n v="20.704000000000001"/>
    <n v="4"/>
    <n v="0.2"/>
    <n v="7.7639999999999993"/>
  </r>
  <r>
    <n v="6728"/>
    <s v="CA-2014-145443"/>
    <x v="3"/>
    <x v="682"/>
    <d v="2014-08-16T00:00:00"/>
    <s v="Second Class"/>
    <s v="SC-20695"/>
    <s v="Steve Chapman"/>
    <s v="Corporate"/>
    <s v="United States"/>
    <s v="Richmond"/>
    <s v="Indiana"/>
    <n v="47374"/>
    <s v="Central"/>
    <s v="OFF-PA-10003302"/>
    <s v="Office Supplies"/>
    <s v="Paper"/>
    <s v="Xerox 1906"/>
    <n v="177.2"/>
    <n v="5"/>
    <n v="0"/>
    <n v="83.283999999999992"/>
  </r>
  <r>
    <n v="6729"/>
    <s v="CA-2013-165827"/>
    <x v="0"/>
    <x v="254"/>
    <d v="2013-11-10T00:00:00"/>
    <s v="Standard Class"/>
    <s v="MF-17665"/>
    <s v="Maureen Fritzler"/>
    <s v="Corporate"/>
    <s v="United States"/>
    <s v="Miami"/>
    <s v="Florida"/>
    <n v="33180"/>
    <s v="South"/>
    <s v="FUR-FU-10001889"/>
    <s v="Furniture"/>
    <s v="Furnishings"/>
    <s v="Ultra Door Pull Handle"/>
    <n v="50.496000000000002"/>
    <n v="6"/>
    <n v="0.2"/>
    <n v="8.2055999999999987"/>
  </r>
  <r>
    <n v="6730"/>
    <s v="CA-2012-156734"/>
    <x v="1"/>
    <x v="652"/>
    <d v="2012-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2-156734"/>
    <x v="1"/>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s v="Tennessee"/>
    <n v="37167"/>
    <s v="South"/>
    <s v="OFF-PA-10001937"/>
    <s v="Office Supplies"/>
    <s v="Paper"/>
    <s v="Xerox 21"/>
    <n v="20.736000000000004"/>
    <n v="4"/>
    <n v="0.2"/>
    <n v="7.2576000000000001"/>
  </r>
  <r>
    <n v="6733"/>
    <s v="CA-2011-120096"/>
    <x v="2"/>
    <x v="1129"/>
    <d v="2011-07-07T00:00:00"/>
    <s v="First Class"/>
    <s v="KE-16420"/>
    <s v="Katrina Edelman"/>
    <s v="Corporate"/>
    <s v="United States"/>
    <s v="Aurora"/>
    <s v="Colorado"/>
    <n v="80013"/>
    <s v="West"/>
    <s v="OFF-PA-10001977"/>
    <s v="Office Supplies"/>
    <s v="Paper"/>
    <s v="Xerox 194"/>
    <n v="177.536"/>
    <n v="4"/>
    <n v="0.2"/>
    <n v="62.137599999999992"/>
  </r>
  <r>
    <n v="6734"/>
    <s v="CA-2011-120096"/>
    <x v="2"/>
    <x v="112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2-141754"/>
    <x v="1"/>
    <x v="139"/>
    <d v="2012-12-25T00:00:00"/>
    <s v="Standard Class"/>
    <s v="EM-14200"/>
    <s v="Evan Minnotte"/>
    <s v="Home Office"/>
    <s v="United States"/>
    <s v="Miami"/>
    <s v="Florida"/>
    <n v="33142"/>
    <s v="South"/>
    <s v="OFF-LA-10004093"/>
    <s v="Office Supplies"/>
    <s v="Labels"/>
    <s v="Avery 486"/>
    <n v="11.696"/>
    <n v="2"/>
    <n v="0.2"/>
    <n v="3.9473999999999996"/>
  </r>
  <r>
    <n v="6736"/>
    <s v="CA-2013-123358"/>
    <x v="0"/>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3-123358"/>
    <x v="0"/>
    <x v="342"/>
    <d v="2013-04-18T00:00:00"/>
    <s v="Standard Class"/>
    <s v="BT-11680"/>
    <s v="Brian Thompson"/>
    <s v="Consumer"/>
    <s v="United States"/>
    <s v="San Francisco"/>
    <s v="California"/>
    <n v="94122"/>
    <s v="West"/>
    <s v="OFF-ST-10001932"/>
    <s v="Office Supplies"/>
    <s v="Storage"/>
    <s v="Fellowes Staxonsteel Drawer Files"/>
    <n v="579.51"/>
    <n v="3"/>
    <n v="0"/>
    <n v="81.131400000000014"/>
  </r>
  <r>
    <n v="6738"/>
    <s v="CA-2013-123358"/>
    <x v="0"/>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18"/>
  </r>
  <r>
    <n v="6739"/>
    <s v="CA-2013-123358"/>
    <x v="0"/>
    <x v="342"/>
    <d v="2013-04-18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1-144029"/>
    <x v="2"/>
    <x v="542"/>
    <d v="2011-05-31T00:00:00"/>
    <s v="Standard Class"/>
    <s v="MM-18055"/>
    <s v="Michelle Moray"/>
    <s v="Consumer"/>
    <s v="United States"/>
    <s v="Chicago"/>
    <s v="Illinois"/>
    <n v="60623"/>
    <s v="Central"/>
    <s v="OFF-ST-10001837"/>
    <s v="Office Supplies"/>
    <s v="Storage"/>
    <s v="SAFCO Mobile Desk Side File, Wire Frame"/>
    <n v="102.624"/>
    <n v="3"/>
    <n v="0.2"/>
    <n v="7.6968000000000032"/>
  </r>
  <r>
    <n v="6741"/>
    <s v="CA-2011-144029"/>
    <x v="2"/>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1-144029"/>
    <x v="2"/>
    <x v="542"/>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4-101784"/>
    <x v="3"/>
    <x v="91"/>
    <d v="2014-07-12T00:00:00"/>
    <s v="Standard Class"/>
    <s v="PO-18850"/>
    <s v="Patrick O'Brill"/>
    <s v="Consumer"/>
    <s v="United States"/>
    <s v="Los Angeles"/>
    <s v="California"/>
    <n v="90008"/>
    <s v="West"/>
    <s v="FUR-CH-10001146"/>
    <s v="Furniture"/>
    <s v="Chairs"/>
    <s v="Global Task Chair, Black"/>
    <n v="122.13600000000001"/>
    <n v="3"/>
    <n v="0.2"/>
    <n v="-13.740299999999994"/>
  </r>
  <r>
    <n v="6744"/>
    <s v="CA-2012-156923"/>
    <x v="1"/>
    <x v="1130"/>
    <d v="2012-02-20T00:00:00"/>
    <s v="Standard Class"/>
    <s v="SP-20860"/>
    <s v="Sung Pak"/>
    <s v="Corporate"/>
    <s v="United States"/>
    <s v="Dover"/>
    <s v="New Hampshire"/>
    <n v="3820"/>
    <s v="East"/>
    <s v="OFF-PA-10002751"/>
    <s v="Office Supplies"/>
    <s v="Paper"/>
    <s v="Xerox 1920"/>
    <n v="35.880000000000003"/>
    <n v="6"/>
    <n v="0"/>
    <n v="16.146000000000001"/>
  </r>
  <r>
    <n v="6745"/>
    <s v="CA-2014-111269"/>
    <x v="3"/>
    <x v="114"/>
    <d v="2014-06-19T00:00:00"/>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4-111269"/>
    <x v="3"/>
    <x v="114"/>
    <d v="2014-06-19T00:00:00"/>
    <s v="Second Class"/>
    <s v="CS-12355"/>
    <s v="Christine Sundaresam"/>
    <s v="Consumer"/>
    <s v="United States"/>
    <s v="Dublin"/>
    <s v="Ohio"/>
    <n v="43017"/>
    <s v="East"/>
    <s v="OFF-AR-10001427"/>
    <s v="Office Supplies"/>
    <s v="Art"/>
    <s v="Newell 330"/>
    <n v="23.92"/>
    <n v="5"/>
    <n v="0.2"/>
    <n v="1.7940000000000005"/>
  </r>
  <r>
    <n v="6747"/>
    <s v="CA-2014-159156"/>
    <x v="3"/>
    <x v="38"/>
    <d v="2014-11-17T00:00:00"/>
    <s v="First Class"/>
    <s v="KB-16600"/>
    <s v="Ken Brennan"/>
    <s v="Corporate"/>
    <s v="United States"/>
    <s v="New York City"/>
    <s v="New York"/>
    <n v="10009"/>
    <s v="East"/>
    <s v="TEC-PH-10004389"/>
    <s v="Technology"/>
    <s v="Phones"/>
    <s v="Nokia Lumia 925"/>
    <n v="629.94999999999993"/>
    <n v="5"/>
    <n v="0"/>
    <n v="163.78700000000003"/>
  </r>
  <r>
    <n v="6748"/>
    <s v="CA-2014-100230"/>
    <x v="3"/>
    <x v="157"/>
    <d v="2014-12-16T00:00:00"/>
    <s v="Standard Class"/>
    <s v="AA-10375"/>
    <s v="Allen Armold"/>
    <s v="Consumer"/>
    <s v="United States"/>
    <s v="New York City"/>
    <s v="New York"/>
    <n v="10035"/>
    <s v="East"/>
    <s v="OFF-BI-10002498"/>
    <s v="Office Supplies"/>
    <s v="Binders"/>
    <s v="Clear Mylar Reinforcing Strips"/>
    <n v="14.952000000000002"/>
    <n v="1"/>
    <n v="0.2"/>
    <n v="5.0462999999999996"/>
  </r>
  <r>
    <n v="6749"/>
    <s v="CA-2014-100230"/>
    <x v="3"/>
    <x v="157"/>
    <d v="2014-12-16T00:00:00"/>
    <s v="Standard Class"/>
    <s v="AA-10375"/>
    <s v="Allen Armold"/>
    <s v="Consumer"/>
    <s v="United States"/>
    <s v="New York City"/>
    <s v="New York"/>
    <n v="10035"/>
    <s v="East"/>
    <s v="OFF-PA-10002245"/>
    <s v="Office Supplies"/>
    <s v="Paper"/>
    <s v="Xerox 1895"/>
    <n v="17.940000000000001"/>
    <n v="3"/>
    <n v="0"/>
    <n v="8.0730000000000004"/>
  </r>
  <r>
    <n v="6750"/>
    <s v="CA-2014-100230"/>
    <x v="3"/>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3-154767"/>
    <x v="0"/>
    <x v="931"/>
    <d v="2013-07-01T00:00:00"/>
    <s v="Second Class"/>
    <s v="BP-11155"/>
    <s v="Becky Pak"/>
    <s v="Consumer"/>
    <s v="United States"/>
    <s v="Paterson"/>
    <s v="New Jersey"/>
    <n v="7501"/>
    <s v="East"/>
    <s v="FUR-CH-10003535"/>
    <s v="Furniture"/>
    <s v="Chairs"/>
    <s v="Global Armless Task Chair, Royal Blue"/>
    <n v="121.96"/>
    <n v="2"/>
    <n v="0"/>
    <n v="20.733199999999997"/>
  </r>
  <r>
    <n v="6752"/>
    <s v="CA-2013-154767"/>
    <x v="0"/>
    <x v="931"/>
    <d v="2013-07-01T00:00:00"/>
    <s v="Second Class"/>
    <s v="BP-11155"/>
    <s v="Becky Pak"/>
    <s v="Consumer"/>
    <s v="United States"/>
    <s v="Paterson"/>
    <s v="New Jersey"/>
    <n v="7501"/>
    <s v="East"/>
    <s v="OFF-AP-10000595"/>
    <s v="Office Supplies"/>
    <s v="Appliances"/>
    <s v="Disposable Triple-Filter Dust Bags"/>
    <n v="8.74"/>
    <n v="2"/>
    <n v="0"/>
    <n v="2.2724000000000002"/>
  </r>
  <r>
    <n v="6753"/>
    <s v="CA-2013-154767"/>
    <x v="0"/>
    <x v="931"/>
    <d v="2013-07-01T00:00:00"/>
    <s v="Second Class"/>
    <s v="BP-11155"/>
    <s v="Becky Pak"/>
    <s v="Consumer"/>
    <s v="United States"/>
    <s v="Paterson"/>
    <s v="New Jersey"/>
    <n v="7501"/>
    <s v="East"/>
    <s v="OFF-PA-10003039"/>
    <s v="Office Supplies"/>
    <s v="Paper"/>
    <s v="Xerox 1960"/>
    <n v="61.96"/>
    <n v="2"/>
    <n v="0"/>
    <n v="27.881999999999998"/>
  </r>
  <r>
    <n v="6754"/>
    <s v="CA-2013-154767"/>
    <x v="0"/>
    <x v="931"/>
    <d v="2013-07-01T00:00:00"/>
    <s v="Second Class"/>
    <s v="BP-11155"/>
    <s v="Becky Pak"/>
    <s v="Consumer"/>
    <s v="United States"/>
    <s v="Paterson"/>
    <s v="New Jersey"/>
    <n v="7501"/>
    <s v="East"/>
    <s v="OFF-BI-10002003"/>
    <s v="Office Supplies"/>
    <s v="Binders"/>
    <s v="Ibico Presentation Index for Binding Systems"/>
    <n v="7.96"/>
    <n v="2"/>
    <n v="0"/>
    <n v="3.7412000000000001"/>
  </r>
  <r>
    <n v="6755"/>
    <s v="CA-2013-154767"/>
    <x v="0"/>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4-124205"/>
    <x v="3"/>
    <x v="175"/>
    <d v="2014-09-20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4-124205"/>
    <x v="3"/>
    <x v="175"/>
    <d v="2014-09-20T00:00:00"/>
    <s v="Standard Class"/>
    <s v="TC-21145"/>
    <s v="Theresa Coyne"/>
    <s v="Corporate"/>
    <s v="United States"/>
    <s v="Lakewood"/>
    <s v="New Jersey"/>
    <n v="8701"/>
    <s v="East"/>
    <s v="FUR-CH-10003606"/>
    <s v="Furniture"/>
    <s v="Chairs"/>
    <s v="SAFCO Folding Chair Trolley"/>
    <n v="512.96"/>
    <n v="4"/>
    <n v="0"/>
    <n v="143.62880000000001"/>
  </r>
  <r>
    <n v="6758"/>
    <s v="CA-2014-124205"/>
    <x v="3"/>
    <x v="175"/>
    <d v="2014-09-20T00:00:00"/>
    <s v="Standard Class"/>
    <s v="TC-21145"/>
    <s v="Theresa Coyne"/>
    <s v="Corporate"/>
    <s v="United States"/>
    <s v="Lakewood"/>
    <s v="New Jersey"/>
    <n v="8701"/>
    <s v="East"/>
    <s v="TEC-PH-10002115"/>
    <s v="Technology"/>
    <s v="Phones"/>
    <s v="Plantronics 81402"/>
    <n v="395.93999999999994"/>
    <n v="6"/>
    <n v="0"/>
    <n v="102.94440000000002"/>
  </r>
  <r>
    <n v="6759"/>
    <s v="CA-2014-124205"/>
    <x v="3"/>
    <x v="175"/>
    <d v="2014-09-20T00:00:00"/>
    <s v="Standard Class"/>
    <s v="TC-21145"/>
    <s v="Theresa Coyne"/>
    <s v="Corporate"/>
    <s v="United States"/>
    <s v="Lakewood"/>
    <s v="New Jersey"/>
    <n v="8701"/>
    <s v="East"/>
    <s v="OFF-ST-10000934"/>
    <s v="Office Supplies"/>
    <s v="Storage"/>
    <s v="Contico 72&quot;H Heavy-Duty Storage System"/>
    <n v="81.96"/>
    <n v="2"/>
    <n v="0"/>
    <n v="0"/>
  </r>
  <r>
    <n v="6760"/>
    <s v="CA-2014-165715"/>
    <x v="3"/>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4-100636"/>
    <x v="3"/>
    <x v="335"/>
    <d v="2014-07-01T00:00:00"/>
    <s v="Standard Class"/>
    <s v="DO-13435"/>
    <s v="Denny Ordway"/>
    <s v="Consumer"/>
    <s v="United States"/>
    <s v="New York City"/>
    <s v="New York"/>
    <n v="10035"/>
    <s v="East"/>
    <s v="OFF-ST-10004123"/>
    <s v="Office Supplies"/>
    <s v="Storage"/>
    <s v="Safco Industrial Wire Shelving System"/>
    <n v="272.94"/>
    <n v="3"/>
    <n v="0"/>
    <n v="0"/>
  </r>
  <r>
    <n v="6762"/>
    <s v="CA-2013-162943"/>
    <x v="0"/>
    <x v="1131"/>
    <d v="2013-07-27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3-144764"/>
    <x v="0"/>
    <x v="476"/>
    <d v="2013-09-09T00:00:00"/>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3-144764"/>
    <x v="0"/>
    <x v="476"/>
    <d v="2013-09-09T00:00:00"/>
    <s v="Standard Class"/>
    <s v="RL-19615"/>
    <s v="Rob Lucas"/>
    <s v="Consumer"/>
    <s v="United States"/>
    <s v="Chicago"/>
    <s v="Illinois"/>
    <n v="60623"/>
    <s v="Central"/>
    <s v="OFF-ST-10002485"/>
    <s v="Office Supplies"/>
    <s v="Storage"/>
    <s v="Rogers Deluxe File Chest"/>
    <n v="35.167999999999999"/>
    <n v="2"/>
    <n v="0.2"/>
    <n v="-8.3524000000000012"/>
  </r>
  <r>
    <n v="6765"/>
    <s v="CA-2013-144764"/>
    <x v="0"/>
    <x v="476"/>
    <d v="2013-09-09T00:00:00"/>
    <s v="Standard Class"/>
    <s v="RL-19615"/>
    <s v="Rob Lucas"/>
    <s v="Consumer"/>
    <s v="United States"/>
    <s v="Chicago"/>
    <s v="Illinois"/>
    <n v="60623"/>
    <s v="Central"/>
    <s v="TEC-MA-10003230"/>
    <s v="Technology"/>
    <s v="Machines"/>
    <s v="Okidata C610n Printer"/>
    <n v="1362.8999999999999"/>
    <n v="3"/>
    <n v="0.3"/>
    <n v="-19.470000000000141"/>
  </r>
  <r>
    <n v="6766"/>
    <s v="CA-2014-100615"/>
    <x v="3"/>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4-100615"/>
    <x v="3"/>
    <x v="693"/>
    <d v="2014-04-25T00:00:00"/>
    <s v="Standard Class"/>
    <s v="SJ-20215"/>
    <s v="Sarah Jordon"/>
    <s v="Consumer"/>
    <s v="United States"/>
    <s v="Chicago"/>
    <s v="Illinois"/>
    <n v="60653"/>
    <s v="Central"/>
    <s v="OFF-AR-10001683"/>
    <s v="Office Supplies"/>
    <s v="Art"/>
    <s v="Lumber Crayons"/>
    <n v="15.76"/>
    <n v="2"/>
    <n v="0.2"/>
    <n v="3.5460000000000007"/>
  </r>
  <r>
    <n v="6768"/>
    <s v="CA-2014-100615"/>
    <x v="3"/>
    <x v="693"/>
    <d v="2014-04-25T00:00:00"/>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1-109302"/>
    <x v="2"/>
    <x v="1132"/>
    <d v="2011-08-16T00:00:00"/>
    <s v="Standard Class"/>
    <s v="CS-12175"/>
    <s v="Charles Sheldon"/>
    <s v="Corporate"/>
    <s v="United States"/>
    <s v="Lakewood"/>
    <s v="New Jersey"/>
    <n v="8701"/>
    <s v="East"/>
    <s v="OFF-BI-10002854"/>
    <s v="Office Supplies"/>
    <s v="Binders"/>
    <s v="Performers Binder/Pad Holder, Black"/>
    <n v="196.21"/>
    <n v="7"/>
    <n v="0"/>
    <n v="98.105000000000004"/>
  </r>
  <r>
    <n v="6770"/>
    <s v="CA-2014-139787"/>
    <x v="3"/>
    <x v="20"/>
    <d v="2014-09-24T00:00:00"/>
    <s v="Standard Class"/>
    <s v="JP-16135"/>
    <s v="Julie Prescott"/>
    <s v="Home Office"/>
    <s v="United States"/>
    <s v="Columbus"/>
    <s v="Georgia"/>
    <n v="31907"/>
    <s v="South"/>
    <s v="OFF-AR-10002445"/>
    <s v="Office Supplies"/>
    <s v="Art"/>
    <s v="SANFORD Major Accent Highlighters"/>
    <n v="35.4"/>
    <n v="5"/>
    <n v="0"/>
    <n v="13.452000000000002"/>
  </r>
  <r>
    <n v="6771"/>
    <s v="CA-2014-139402"/>
    <x v="3"/>
    <x v="34"/>
    <d v="2014-12-14T00:00:00"/>
    <s v="Standard Class"/>
    <s v="NC-18535"/>
    <s v="Nick Crebassa"/>
    <s v="Corporate"/>
    <s v="United States"/>
    <s v="Phoenix"/>
    <s v="Arizona"/>
    <n v="85023"/>
    <s v="West"/>
    <s v="OFF-PA-10004359"/>
    <s v="Office Supplies"/>
    <s v="Paper"/>
    <s v="Multicolor Computer Printout Paper"/>
    <n v="419.4"/>
    <n v="5"/>
    <n v="0.2"/>
    <n v="146.79"/>
  </r>
  <r>
    <n v="6772"/>
    <s v="CA-2014-139402"/>
    <x v="3"/>
    <x v="34"/>
    <d v="2014-12-14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3-119018"/>
    <x v="0"/>
    <x v="254"/>
    <d v="2013-11-09T00:00:00"/>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3-119018"/>
    <x v="0"/>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3-119018"/>
    <x v="0"/>
    <x v="254"/>
    <d v="2013-11-09T00:00:00"/>
    <s v="Standard Class"/>
    <s v="CW-11905"/>
    <s v="Carl Weiss"/>
    <s v="Home Office"/>
    <s v="United States"/>
    <s v="Los Angeles"/>
    <s v="California"/>
    <n v="90004"/>
    <s v="West"/>
    <s v="OFF-PA-10000295"/>
    <s v="Office Supplies"/>
    <s v="Paper"/>
    <s v="Xerox 229"/>
    <n v="38.880000000000003"/>
    <n v="6"/>
    <n v="0"/>
    <n v="18.662400000000002"/>
  </r>
  <r>
    <n v="6776"/>
    <s v="CA-2012-105361"/>
    <x v="1"/>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3-152373"/>
    <x v="0"/>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4-166037"/>
    <x v="3"/>
    <x v="480"/>
    <d v="2014-02-02T00:00:00"/>
    <s v="Standard Class"/>
    <s v="CL-12700"/>
    <s v="Craig Leslie"/>
    <s v="Home Office"/>
    <s v="United States"/>
    <s v="New York City"/>
    <s v="New York"/>
    <n v="10009"/>
    <s v="East"/>
    <s v="TEC-AC-10002800"/>
    <s v="Technology"/>
    <s v="Accessories"/>
    <s v="Plantronics Audio 478 Stereo USB Headset"/>
    <n v="449.91"/>
    <n v="9"/>
    <n v="0"/>
    <n v="157.46849999999998"/>
  </r>
  <r>
    <n v="6779"/>
    <s v="US-2013-147711"/>
    <x v="0"/>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3-147711"/>
    <x v="0"/>
    <x v="323"/>
    <d v="2013-09-09T00:00:00"/>
    <s v="Second Class"/>
    <s v="HF-14995"/>
    <s v="Herbert Flentye"/>
    <s v="Consumer"/>
    <s v="United States"/>
    <s v="Baltimore"/>
    <s v="Maryland"/>
    <n v="21215"/>
    <s v="East"/>
    <s v="FUR-FU-10002364"/>
    <s v="Furniture"/>
    <s v="Furnishings"/>
    <s v="Eldon Expressions Wood Desk Accessories, Oak"/>
    <n v="14.76"/>
    <n v="2"/>
    <n v="0"/>
    <n v="4.2803999999999984"/>
  </r>
  <r>
    <n v="6781"/>
    <s v="US-2013-147711"/>
    <x v="0"/>
    <x v="323"/>
    <d v="2013-09-09T00:00:00"/>
    <s v="Second Class"/>
    <s v="HF-14995"/>
    <s v="Herbert Flentye"/>
    <s v="Consumer"/>
    <s v="United States"/>
    <s v="Baltimore"/>
    <s v="Maryland"/>
    <n v="21215"/>
    <s v="East"/>
    <s v="OFF-BI-10003350"/>
    <s v="Office Supplies"/>
    <s v="Binders"/>
    <s v="Acco Expandable Hanging Binders"/>
    <n v="12.76"/>
    <n v="2"/>
    <n v="0"/>
    <n v="5.8695999999999993"/>
  </r>
  <r>
    <n v="6782"/>
    <s v="US-2013-147711"/>
    <x v="0"/>
    <x v="323"/>
    <d v="2013-09-09T00:00:00"/>
    <s v="Second Class"/>
    <s v="HF-14995"/>
    <s v="Herbert Flentye"/>
    <s v="Consumer"/>
    <s v="United States"/>
    <s v="Baltimore"/>
    <s v="Maryland"/>
    <n v="21215"/>
    <s v="East"/>
    <s v="OFF-LA-10004093"/>
    <s v="Office Supplies"/>
    <s v="Labels"/>
    <s v="Avery 486"/>
    <n v="58.48"/>
    <n v="8"/>
    <n v="0"/>
    <n v="27.485599999999998"/>
  </r>
  <r>
    <n v="6783"/>
    <s v="CA-2014-121293"/>
    <x v="3"/>
    <x v="800"/>
    <d v="2014-07-29T00:00:00"/>
    <s v="Second Class"/>
    <s v="JC-15775"/>
    <s v="John Castell"/>
    <s v="Consumer"/>
    <s v="United States"/>
    <s v="Philadelphia"/>
    <s v="Pennsylvania"/>
    <n v="19143"/>
    <s v="East"/>
    <s v="FUR-FU-10000732"/>
    <s v="Furniture"/>
    <s v="Furnishings"/>
    <s v="Eldon 200 Class Desk Accessories"/>
    <n v="20.096000000000004"/>
    <n v="4"/>
    <n v="0.2"/>
    <n v="3.0143999999999984"/>
  </r>
  <r>
    <n v="6784"/>
    <s v="CA-2014-121293"/>
    <x v="3"/>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4-121293"/>
    <x v="3"/>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4-121293"/>
    <x v="3"/>
    <x v="800"/>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4-121293"/>
    <x v="3"/>
    <x v="800"/>
    <d v="2014-07-29T00:00:00"/>
    <s v="Second Class"/>
    <s v="JC-15775"/>
    <s v="John Castell"/>
    <s v="Consumer"/>
    <s v="United States"/>
    <s v="Philadelphia"/>
    <s v="Pennsylvania"/>
    <n v="19143"/>
    <s v="East"/>
    <s v="OFF-PA-10004100"/>
    <s v="Office Supplies"/>
    <s v="Paper"/>
    <s v="Xerox 216"/>
    <n v="20.736000000000004"/>
    <n v="4"/>
    <n v="0.2"/>
    <n v="7.2576000000000001"/>
  </r>
  <r>
    <n v="6788"/>
    <s v="CA-2012-118843"/>
    <x v="1"/>
    <x v="1023"/>
    <d v="2012-09-20T00:00:00"/>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2-118843"/>
    <x v="1"/>
    <x v="1023"/>
    <d v="2012-09-20T00:00:00"/>
    <s v="Standard Class"/>
    <s v="JH-15910"/>
    <s v="Jonathan Howell"/>
    <s v="Consumer"/>
    <s v="United States"/>
    <s v="Atlanta"/>
    <s v="Georgia"/>
    <n v="30318"/>
    <s v="South"/>
    <s v="OFF-PA-10001712"/>
    <s v="Office Supplies"/>
    <s v="Paper"/>
    <s v="Xerox 1948"/>
    <n v="69.930000000000007"/>
    <n v="7"/>
    <n v="0"/>
    <n v="31.468499999999999"/>
  </r>
  <r>
    <n v="6790"/>
    <s v="CA-2012-161445"/>
    <x v="1"/>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3-124527"/>
    <x v="0"/>
    <x v="76"/>
    <d v="2013-11-18T00:00:00"/>
    <s v="First Class"/>
    <s v="IM-15055"/>
    <s v="Ionia McGrath"/>
    <s v="Consumer"/>
    <s v="United States"/>
    <s v="Roseville"/>
    <s v="California"/>
    <n v="95661"/>
    <s v="West"/>
    <s v="OFF-BI-10004967"/>
    <s v="Office Supplies"/>
    <s v="Binders"/>
    <s v="Round Ring Binders"/>
    <n v="8.32"/>
    <n v="5"/>
    <n v="0.2"/>
    <n v="2.8079999999999998"/>
  </r>
  <r>
    <n v="6792"/>
    <s v="CA-2013-162348"/>
    <x v="0"/>
    <x v="338"/>
    <d v="2013-11-16T00:00:00"/>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1-141005"/>
    <x v="2"/>
    <x v="860"/>
    <d v="2011-08-18T00:00:00"/>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2-145394"/>
    <x v="1"/>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3"/>
  </r>
  <r>
    <n v="6795"/>
    <s v="CA-2012-145394"/>
    <x v="1"/>
    <x v="547"/>
    <d v="2012-11-20T00:00:00"/>
    <s v="Standard Class"/>
    <s v="MC-17605"/>
    <s v="Matt Connell"/>
    <s v="Corporate"/>
    <s v="United States"/>
    <s v="Chicago"/>
    <s v="Illinois"/>
    <n v="60610"/>
    <s v="Central"/>
    <s v="TEC-PH-10001051"/>
    <s v="Technology"/>
    <s v="Phones"/>
    <s v="HTC One"/>
    <n v="239.976"/>
    <n v="3"/>
    <n v="0.2"/>
    <n v="26.997299999999967"/>
  </r>
  <r>
    <n v="6796"/>
    <s v="CA-2012-145394"/>
    <x v="1"/>
    <x v="547"/>
    <d v="2012-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2-168809"/>
    <x v="1"/>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2-168809"/>
    <x v="1"/>
    <x v="767"/>
    <d v="2012-08-25T00:00:00"/>
    <s v="Same Day"/>
    <s v="MC-18100"/>
    <s v="Mick Crebagga"/>
    <s v="Consumer"/>
    <s v="United States"/>
    <s v="Houston"/>
    <s v="Texas"/>
    <n v="77041"/>
    <s v="Central"/>
    <s v="OFF-BI-10000315"/>
    <s v="Office Supplies"/>
    <s v="Binders"/>
    <s v="Poly Designer Cover &amp; Back"/>
    <n v="3.7979999999999987"/>
    <n v="1"/>
    <n v="0.8"/>
    <n v="-6.0768000000000004"/>
  </r>
  <r>
    <n v="6799"/>
    <s v="CA-2012-168809"/>
    <x v="1"/>
    <x v="767"/>
    <d v="2012-08-25T00:00:00"/>
    <s v="Same Day"/>
    <s v="MC-18100"/>
    <s v="Mick Crebagga"/>
    <s v="Consumer"/>
    <s v="United States"/>
    <s v="Houston"/>
    <s v="Texas"/>
    <n v="77041"/>
    <s v="Central"/>
    <s v="FUR-FU-10002240"/>
    <s v="Furniture"/>
    <s v="Furnishings"/>
    <s v="Nu-Dell EZ-Mount Plastic Wall Frames"/>
    <n v="7.8800000000000008"/>
    <n v="5"/>
    <n v="0.6"/>
    <n v="-3.9399999999999995"/>
  </r>
  <r>
    <n v="6800"/>
    <s v="CA-2013-109827"/>
    <x v="0"/>
    <x v="591"/>
    <d v="2014-01-02T00:00:00"/>
    <s v="Standard Class"/>
    <s v="LW-16825"/>
    <s v="Laurel Workman"/>
    <s v="Corporate"/>
    <s v="United States"/>
    <s v="Phoenix"/>
    <s v="Arizona"/>
    <n v="85023"/>
    <s v="West"/>
    <s v="FUR-TA-10002607"/>
    <s v="Furniture"/>
    <s v="Tables"/>
    <s v="KI Conference Tables"/>
    <n v="35.445"/>
    <n v="1"/>
    <n v="0.5"/>
    <n v="-24.102599999999995"/>
  </r>
  <r>
    <n v="6801"/>
    <s v="CA-2013-109827"/>
    <x v="0"/>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3-109827"/>
    <x v="0"/>
    <x v="591"/>
    <d v="2014-01-02T00:00:00"/>
    <s v="Standard Class"/>
    <s v="LW-16825"/>
    <s v="Laurel Workman"/>
    <s v="Corporate"/>
    <s v="United States"/>
    <s v="Phoenix"/>
    <s v="Arizona"/>
    <n v="85023"/>
    <s v="West"/>
    <s v="TEC-AC-10002217"/>
    <s v="Technology"/>
    <s v="Accessories"/>
    <s v="Imation Clip USB flash drive - 8 GB"/>
    <n v="45.120000000000005"/>
    <n v="3"/>
    <n v="0.2"/>
    <n v="-7.8960000000000008"/>
  </r>
  <r>
    <n v="6803"/>
    <s v="CA-2013-109827"/>
    <x v="0"/>
    <x v="591"/>
    <d v="2014-01-02T00:00:00"/>
    <s v="Standard Class"/>
    <s v="LW-16825"/>
    <s v="Laurel Workman"/>
    <s v="Corporate"/>
    <s v="United States"/>
    <s v="Phoenix"/>
    <s v="Arizona"/>
    <n v="85023"/>
    <s v="West"/>
    <s v="TEC-AC-10004353"/>
    <s v="Technology"/>
    <s v="Accessories"/>
    <s v="Hypercom P1300 Pinpad"/>
    <n v="100.80000000000001"/>
    <n v="2"/>
    <n v="0.2"/>
    <n v="21.42"/>
  </r>
  <r>
    <n v="6804"/>
    <s v="CA-2013-109827"/>
    <x v="0"/>
    <x v="591"/>
    <d v="2014-01-02T00:00:00"/>
    <s v="Standard Class"/>
    <s v="LW-16825"/>
    <s v="Laurel Workman"/>
    <s v="Corporate"/>
    <s v="United States"/>
    <s v="Phoenix"/>
    <s v="Arizona"/>
    <n v="85023"/>
    <s v="West"/>
    <s v="FUR-CH-10004754"/>
    <s v="Furniture"/>
    <s v="Chairs"/>
    <s v="Global Stack Chair with Arms, Black"/>
    <n v="47.968000000000004"/>
    <n v="2"/>
    <n v="0.2"/>
    <n v="4.1971999999999987"/>
  </r>
  <r>
    <n v="6805"/>
    <s v="CA-2011-152233"/>
    <x v="2"/>
    <x v="1082"/>
    <d v="2011-10-06T00:00:00"/>
    <s v="First Class"/>
    <s v="KH-16510"/>
    <s v="Keith Herrera"/>
    <s v="Consumer"/>
    <s v="United States"/>
    <s v="Pomona"/>
    <s v="California"/>
    <n v="91767"/>
    <s v="West"/>
    <s v="TEC-AC-10002800"/>
    <s v="Technology"/>
    <s v="Accessories"/>
    <s v="Plantronics Audio 478 Stereo USB Headset"/>
    <n v="99.98"/>
    <n v="2"/>
    <n v="0"/>
    <n v="34.992999999999995"/>
  </r>
  <r>
    <n v="6806"/>
    <s v="CA-2011-125682"/>
    <x v="2"/>
    <x v="754"/>
    <d v="2011-11-25T00:00:00"/>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4-162880"/>
    <x v="3"/>
    <x v="53"/>
    <d v="2014-12-30T00:00:00"/>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2-128125"/>
    <x v="1"/>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s v="Texas"/>
    <n v="77095"/>
    <s v="Central"/>
    <s v="FUR-FU-10001085"/>
    <s v="Furniture"/>
    <s v="Furnishings"/>
    <s v="3M Polarizing Light Filter Sleeves"/>
    <n v="22.38"/>
    <n v="3"/>
    <n v="0.6"/>
    <n v="-7.8330000000000055"/>
  </r>
  <r>
    <n v="6810"/>
    <s v="CA-2014-156237"/>
    <x v="3"/>
    <x v="32"/>
    <d v="2014-09-16T00:00:00"/>
    <s v="First Class"/>
    <s v="PS-18760"/>
    <s v="Pamela Stobb"/>
    <s v="Consumer"/>
    <s v="United States"/>
    <s v="Philadelphia"/>
    <s v="Pennsylvania"/>
    <n v="19140"/>
    <s v="East"/>
    <s v="OFF-BI-10000301"/>
    <s v="Office Supplies"/>
    <s v="Binders"/>
    <s v="GBC Instant Report Kit"/>
    <n v="3.8820000000000006"/>
    <n v="2"/>
    <n v="0.7"/>
    <n v="-2.5880000000000001"/>
  </r>
  <r>
    <n v="6811"/>
    <s v="CA-2014-156237"/>
    <x v="3"/>
    <x v="32"/>
    <d v="2014-09-16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4-156237"/>
    <x v="3"/>
    <x v="32"/>
    <d v="2014-09-16T00:00:00"/>
    <s v="First Class"/>
    <s v="PS-18760"/>
    <s v="Pamela Stobb"/>
    <s v="Consumer"/>
    <s v="United States"/>
    <s v="Philadelphia"/>
    <s v="Pennsylvania"/>
    <n v="19140"/>
    <s v="East"/>
    <s v="FUR-CH-10002372"/>
    <s v="Furniture"/>
    <s v="Chairs"/>
    <s v="Office Star - Ergonomically Designed Knee Chair"/>
    <n v="113.372"/>
    <n v="2"/>
    <n v="0.3"/>
    <n v="-29.152799999999992"/>
  </r>
  <r>
    <n v="6813"/>
    <s v="CA-2014-156237"/>
    <x v="3"/>
    <x v="32"/>
    <d v="2014-09-16T00:00:00"/>
    <s v="First Class"/>
    <s v="PS-18760"/>
    <s v="Pamela Stobb"/>
    <s v="Consumer"/>
    <s v="United States"/>
    <s v="Philadelphia"/>
    <s v="Pennsylvania"/>
    <n v="19140"/>
    <s v="East"/>
    <s v="OFF-BI-10003707"/>
    <s v="Office Supplies"/>
    <s v="Binders"/>
    <s v="Aluminum Screw Posts"/>
    <n v="18.312000000000001"/>
    <n v="4"/>
    <n v="0.7"/>
    <n v="-12.207999999999995"/>
  </r>
  <r>
    <n v="6814"/>
    <s v="CA-2014-156237"/>
    <x v="3"/>
    <x v="32"/>
    <d v="2014-09-16T00:00:00"/>
    <s v="First Class"/>
    <s v="PS-18760"/>
    <s v="Pamela Stobb"/>
    <s v="Consumer"/>
    <s v="United States"/>
    <s v="Philadelphia"/>
    <s v="Pennsylvania"/>
    <n v="19140"/>
    <s v="East"/>
    <s v="FUR-FU-10001057"/>
    <s v="Furniture"/>
    <s v="Furnishings"/>
    <s v="Tensor Track Tree Floor Lamp"/>
    <n v="127.93599999999999"/>
    <n v="8"/>
    <n v="0.2"/>
    <n v="4.7975999999999992"/>
  </r>
  <r>
    <n v="6815"/>
    <s v="CA-2014-156237"/>
    <x v="3"/>
    <x v="32"/>
    <d v="2014-09-16T00:00:00"/>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1-144414"/>
    <x v="2"/>
    <x v="1103"/>
    <d v="2011-06-21T00:00:00"/>
    <s v="Standard Class"/>
    <s v="GH-14425"/>
    <s v="Gary Hwang"/>
    <s v="Consumer"/>
    <s v="United States"/>
    <s v="Seattle"/>
    <s v="Washington"/>
    <n v="98105"/>
    <s v="West"/>
    <s v="FUR-FU-10003981"/>
    <s v="Furniture"/>
    <s v="Furnishings"/>
    <s v="Eldon Wave Desk Accessories"/>
    <n v="6.24"/>
    <n v="3"/>
    <n v="0"/>
    <n v="2.6208000000000005"/>
  </r>
  <r>
    <n v="6817"/>
    <s v="CA-2011-144414"/>
    <x v="2"/>
    <x v="1103"/>
    <d v="2011-06-21T00:00:00"/>
    <s v="Standard Class"/>
    <s v="GH-14425"/>
    <s v="Gary Hwang"/>
    <s v="Consumer"/>
    <s v="United States"/>
    <s v="Seattle"/>
    <s v="Washington"/>
    <n v="98105"/>
    <s v="West"/>
    <s v="OFF-FA-10000624"/>
    <s v="Office Supplies"/>
    <s v="Fasteners"/>
    <s v="OIC Binder Clips"/>
    <n v="17.899999999999999"/>
    <n v="5"/>
    <n v="0"/>
    <n v="8.9499999999999993"/>
  </r>
  <r>
    <n v="6818"/>
    <s v="CA-2011-144414"/>
    <x v="2"/>
    <x v="1103"/>
    <d v="2011-06-21T00:00:00"/>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4-163860"/>
    <x v="3"/>
    <x v="116"/>
    <d v="2015-01-02T00:00:00"/>
    <s v="Standard Class"/>
    <s v="LO-17170"/>
    <s v="Lori Olson"/>
    <s v="Corporate"/>
    <s v="United States"/>
    <s v="Peoria"/>
    <s v="Illinois"/>
    <n v="61604"/>
    <s v="Central"/>
    <s v="OFF-BI-10003784"/>
    <s v="Office Supplies"/>
    <s v="Binders"/>
    <s v="Computer Printout Index Tabs"/>
    <n v="1.6799999999999995"/>
    <n v="5"/>
    <n v="0.8"/>
    <n v="-2.6880000000000015"/>
  </r>
  <r>
    <n v="6820"/>
    <s v="CA-2014-163860"/>
    <x v="3"/>
    <x v="116"/>
    <d v="2015-01-02T00:00:00"/>
    <s v="Standard Class"/>
    <s v="LO-17170"/>
    <s v="Lori Olson"/>
    <s v="Corporate"/>
    <s v="United States"/>
    <s v="Peoria"/>
    <s v="Illinois"/>
    <n v="61604"/>
    <s v="Central"/>
    <s v="FUR-FU-10004586"/>
    <s v="Furniture"/>
    <s v="Furnishings"/>
    <s v="G.E. Longer-Life Indoor Recessed Floodlight Bulbs"/>
    <n v="7.968"/>
    <n v="3"/>
    <n v="0.6"/>
    <n v="-2.3903999999999996"/>
  </r>
  <r>
    <n v="6821"/>
    <s v="CA-2014-163860"/>
    <x v="3"/>
    <x v="116"/>
    <d v="2015-01-02T00:00:00"/>
    <s v="Standard Class"/>
    <s v="LO-17170"/>
    <s v="Lori Olson"/>
    <s v="Corporate"/>
    <s v="United States"/>
    <s v="Peoria"/>
    <s v="Illinois"/>
    <n v="61604"/>
    <s v="Central"/>
    <s v="FUR-CH-10004698"/>
    <s v="Furniture"/>
    <s v="Chairs"/>
    <s v="Padded Folding Chairs, Black, 4/Carton"/>
    <n v="113.372"/>
    <n v="2"/>
    <n v="0.3"/>
    <n v="-3.2391999999999896"/>
  </r>
  <r>
    <n v="6822"/>
    <s v="CA-2014-163860"/>
    <x v="3"/>
    <x v="116"/>
    <d v="2015-01-02T00:00:00"/>
    <s v="Standard Class"/>
    <s v="LO-17170"/>
    <s v="Lori Olson"/>
    <s v="Corporate"/>
    <s v="United States"/>
    <s v="Peoria"/>
    <s v="Illinois"/>
    <n v="61604"/>
    <s v="Central"/>
    <s v="FUR-FU-10001935"/>
    <s v="Furniture"/>
    <s v="Furnishings"/>
    <s v="3M Hangers With Command Adhesive"/>
    <n v="2.9600000000000004"/>
    <n v="2"/>
    <n v="0.6"/>
    <n v="-1.4059999999999997"/>
  </r>
  <r>
    <n v="6823"/>
    <s v="US-2014-115609"/>
    <x v="3"/>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2-154291"/>
    <x v="1"/>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2-154291"/>
    <x v="1"/>
    <x v="395"/>
    <d v="2012-07-29T00:00:00"/>
    <s v="Standard Class"/>
    <s v="YS-21880"/>
    <s v="Yana Sorensen"/>
    <s v="Corporate"/>
    <s v="United States"/>
    <s v="Montgomery"/>
    <s v="Alabama"/>
    <n v="36116"/>
    <s v="South"/>
    <s v="FUR-TA-10002041"/>
    <s v="Furniture"/>
    <s v="Tables"/>
    <s v="Bevis Round Conference Table Top, X-Base"/>
    <n v="358.58"/>
    <n v="2"/>
    <n v="0"/>
    <n v="39.44380000000001"/>
  </r>
  <r>
    <n v="6826"/>
    <s v="CA-2013-118689"/>
    <x v="0"/>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3-118689"/>
    <x v="0"/>
    <x v="824"/>
    <d v="2013-10-10T00:00:00"/>
    <s v="Standard Class"/>
    <s v="TC-20980"/>
    <s v="Tamara Chand"/>
    <s v="Corporate"/>
    <s v="United States"/>
    <s v="Lafayette"/>
    <s v="Indiana"/>
    <n v="47905"/>
    <s v="Central"/>
    <s v="TEC-CO-10004722"/>
    <s v="Technology"/>
    <s v="Copiers"/>
    <s v="Canon imageCLASS 2200 Advanced Copier"/>
    <n v="17499.949999999997"/>
    <n v="5"/>
    <n v="0"/>
    <n v="8399.9759999999987"/>
  </r>
  <r>
    <n v="6828"/>
    <s v="CA-2013-118689"/>
    <x v="0"/>
    <x v="824"/>
    <d v="2013-10-10T00:00:00"/>
    <s v="Standard Class"/>
    <s v="TC-20980"/>
    <s v="Tamara Chand"/>
    <s v="Corporate"/>
    <s v="United States"/>
    <s v="Lafayette"/>
    <s v="Indiana"/>
    <n v="47905"/>
    <s v="Central"/>
    <s v="OFF-BI-10004600"/>
    <s v="Office Supplies"/>
    <s v="Binders"/>
    <s v="Ibico Ibimaster 300 Manual Binding System"/>
    <n v="735.98"/>
    <n v="2"/>
    <n v="0"/>
    <n v="331.19099999999997"/>
  </r>
  <r>
    <n v="6829"/>
    <s v="CA-2013-118689"/>
    <x v="0"/>
    <x v="824"/>
    <d v="2013-10-10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3-118689"/>
    <x v="0"/>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3-140438"/>
    <x v="0"/>
    <x v="435"/>
    <d v="2013-12-28T00:00:00"/>
    <s v="Second Class"/>
    <s v="PW-19030"/>
    <s v="Pauline Webber"/>
    <s v="Corporate"/>
    <s v="United States"/>
    <s v="New York City"/>
    <s v="New York"/>
    <n v="10009"/>
    <s v="East"/>
    <s v="TEC-PH-10001750"/>
    <s v="Technology"/>
    <s v="Phones"/>
    <s v="Samsung Rugby III"/>
    <n v="197.96999999999997"/>
    <n v="3"/>
    <n v="0"/>
    <n v="53.451900000000009"/>
  </r>
  <r>
    <n v="6832"/>
    <s v="US-2014-123204"/>
    <x v="3"/>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2-112522"/>
    <x v="1"/>
    <x v="998"/>
    <d v="2012-10-17T00:00:00"/>
    <s v="Standard Class"/>
    <s v="DP-13165"/>
    <s v="David Philippe"/>
    <s v="Consumer"/>
    <s v="United States"/>
    <s v="Chicago"/>
    <s v="Illinois"/>
    <n v="60610"/>
    <s v="Central"/>
    <s v="OFF-AR-10003183"/>
    <s v="Office Supplies"/>
    <s v="Art"/>
    <s v="Avery Fluorescent Highlighter Four-Color Set"/>
    <n v="8.016"/>
    <n v="3"/>
    <n v="0.2"/>
    <n v="1.0019999999999993"/>
  </r>
  <r>
    <n v="6834"/>
    <s v="CA-2013-153101"/>
    <x v="0"/>
    <x v="162"/>
    <d v="2013-09-09T00:00:00"/>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3-142615"/>
    <x v="0"/>
    <x v="73"/>
    <d v="2013-11-25T00:00:00"/>
    <s v="Standard Class"/>
    <s v="BM-11575"/>
    <s v="Brendan Murry"/>
    <s v="Corporate"/>
    <s v="United States"/>
    <s v="Montebello"/>
    <s v="California"/>
    <n v="90640"/>
    <s v="West"/>
    <s v="TEC-AC-10004803"/>
    <s v="Technology"/>
    <s v="Accessories"/>
    <s v="Sony Micro Vault Click 4 GB USB 2.0 Flash Drive"/>
    <n v="27.88"/>
    <n v="2"/>
    <n v="0"/>
    <n v="3.9032000000000018"/>
  </r>
  <r>
    <n v="6836"/>
    <s v="CA-2014-142643"/>
    <x v="3"/>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4-142643"/>
    <x v="3"/>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2-116260"/>
    <x v="1"/>
    <x v="380"/>
    <d v="2012-07-12T00:00:00"/>
    <s v="Standard Class"/>
    <s v="BF-10975"/>
    <s v="Barbara Fisher"/>
    <s v="Corporate"/>
    <s v="United States"/>
    <s v="Vineland"/>
    <s v="New Jersey"/>
    <n v="8360"/>
    <s v="East"/>
    <s v="OFF-AR-10003732"/>
    <s v="Office Supplies"/>
    <s v="Art"/>
    <s v="Newell 333"/>
    <n v="11.12"/>
    <n v="4"/>
    <n v="0"/>
    <n v="2.8911999999999995"/>
  </r>
  <r>
    <n v="6839"/>
    <s v="CA-2014-107517"/>
    <x v="3"/>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s v="California"/>
    <n v="90503"/>
    <s v="West"/>
    <s v="TEC-PH-10003505"/>
    <s v="Technology"/>
    <s v="Phones"/>
    <s v="Geemarc AmpliPOWER60"/>
    <n v="371.2"/>
    <n v="5"/>
    <n v="0.2"/>
    <n v="41.759999999999948"/>
  </r>
  <r>
    <n v="6841"/>
    <s v="CA-2012-166338"/>
    <x v="1"/>
    <x v="401"/>
    <d v="2012-12-07T00:00:00"/>
    <s v="First Class"/>
    <s v="MP-18175"/>
    <s v="Mike Pelletier"/>
    <s v="Home Office"/>
    <s v="United States"/>
    <s v="Troy"/>
    <s v="Ohio"/>
    <n v="45373"/>
    <s v="East"/>
    <s v="OFF-BI-10002852"/>
    <s v="Office Supplies"/>
    <s v="Binders"/>
    <s v="Ibico Standard Transparent Covers"/>
    <n v="14.832000000000003"/>
    <n v="3"/>
    <n v="0.7"/>
    <n v="-10.382399999999997"/>
  </r>
  <r>
    <n v="6842"/>
    <s v="CA-2013-123946"/>
    <x v="0"/>
    <x v="126"/>
    <d v="2013-09-18T00:00:00"/>
    <s v="Standard Class"/>
    <s v="AJ-10795"/>
    <s v="Anthony Johnson"/>
    <s v="Corporate"/>
    <s v="United States"/>
    <s v="Springfield"/>
    <s v="Virginia"/>
    <n v="22153"/>
    <s v="South"/>
    <s v="TEC-AC-10004877"/>
    <s v="Technology"/>
    <s v="Accessories"/>
    <s v="Imation 30456 USB Flash Drive 8GB"/>
    <n v="20.700000000000003"/>
    <n v="3"/>
    <n v="0"/>
    <n v="1.6559999999999988"/>
  </r>
  <r>
    <n v="6843"/>
    <s v="CA-2013-123946"/>
    <x v="0"/>
    <x v="126"/>
    <d v="2013-09-18T00:00:00"/>
    <s v="Standard Class"/>
    <s v="AJ-10795"/>
    <s v="Anthony Johnson"/>
    <s v="Corporate"/>
    <s v="United States"/>
    <s v="Springfield"/>
    <s v="Virginia"/>
    <n v="22153"/>
    <s v="South"/>
    <s v="OFF-FA-10002975"/>
    <s v="Office Supplies"/>
    <s v="Fasteners"/>
    <s v="Staples"/>
    <n v="11.34"/>
    <n v="3"/>
    <n v="0"/>
    <n v="5.2164000000000001"/>
  </r>
  <r>
    <n v="6844"/>
    <s v="CA-2013-123946"/>
    <x v="0"/>
    <x v="126"/>
    <d v="2013-09-18T00:00:00"/>
    <s v="Standard Class"/>
    <s v="AJ-10795"/>
    <s v="Anthony Johnson"/>
    <s v="Corporate"/>
    <s v="United States"/>
    <s v="Springfield"/>
    <s v="Virginia"/>
    <n v="22153"/>
    <s v="South"/>
    <s v="OFF-ST-10000419"/>
    <s v="Office Supplies"/>
    <s v="Storage"/>
    <s v="Rogers Jumbo File, Granite"/>
    <n v="67.900000000000006"/>
    <n v="5"/>
    <n v="0"/>
    <n v="0.67899999999999849"/>
  </r>
  <r>
    <n v="6845"/>
    <s v="CA-2013-123946"/>
    <x v="0"/>
    <x v="126"/>
    <d v="2013-09-18T00:00:00"/>
    <s v="Standard Class"/>
    <s v="AJ-10795"/>
    <s v="Anthony Johnson"/>
    <s v="Corporate"/>
    <s v="United States"/>
    <s v="Springfield"/>
    <s v="Virginia"/>
    <n v="22153"/>
    <s v="South"/>
    <s v="FUR-CH-10002073"/>
    <s v="Furniture"/>
    <s v="Chairs"/>
    <s v="Hon Olson Stacker Chairs"/>
    <n v="1059.1199999999999"/>
    <n v="4"/>
    <n v="0"/>
    <n v="307.14479999999992"/>
  </r>
  <r>
    <n v="6846"/>
    <s v="CA-2011-147543"/>
    <x v="2"/>
    <x v="522"/>
    <d v="2011-07-12T00:00:00"/>
    <s v="Standard Class"/>
    <s v="BC-11125"/>
    <s v="Becky Castell"/>
    <s v="Home Office"/>
    <s v="United States"/>
    <s v="El Cajon"/>
    <s v="California"/>
    <n v="92020"/>
    <s v="West"/>
    <s v="FUR-CH-10000155"/>
    <s v="Furniture"/>
    <s v="Chairs"/>
    <s v="Global Comet Stacking Armless Chair"/>
    <n v="478.48"/>
    <n v="2"/>
    <n v="0.2"/>
    <n v="47.848000000000013"/>
  </r>
  <r>
    <n v="6847"/>
    <s v="US-2013-159093"/>
    <x v="0"/>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3-162110"/>
    <x v="0"/>
    <x v="427"/>
    <d v="2013-07-23T00:00:00"/>
    <s v="Standard Class"/>
    <s v="NP-18670"/>
    <s v="Nora Paige"/>
    <s v="Consumer"/>
    <s v="United States"/>
    <s v="Phoenix"/>
    <s v="Arizona"/>
    <n v="85023"/>
    <s v="West"/>
    <s v="TEC-PH-10001924"/>
    <s v="Technology"/>
    <s v="Phones"/>
    <s v="iHome FM Clock Radio with Lightning Dock"/>
    <n v="55.991999999999997"/>
    <n v="1"/>
    <n v="0.2"/>
    <n v="3.4995000000000029"/>
  </r>
  <r>
    <n v="6849"/>
    <s v="US-2013-163461"/>
    <x v="0"/>
    <x v="1133"/>
    <d v="2013-06-22T00:00:00"/>
    <s v="First Class"/>
    <s v="BT-11440"/>
    <s v="Bobby Trafton"/>
    <s v="Consumer"/>
    <s v="United States"/>
    <s v="Frankfort"/>
    <s v="Illinois"/>
    <n v="60423"/>
    <s v="Central"/>
    <s v="OFF-PA-10003134"/>
    <s v="Office Supplies"/>
    <s v="Paper"/>
    <s v="Xerox 1937"/>
    <n v="76.864000000000004"/>
    <n v="2"/>
    <n v="0.2"/>
    <n v="26.902399999999993"/>
  </r>
  <r>
    <n v="6850"/>
    <s v="CA-2011-101462"/>
    <x v="2"/>
    <x v="1017"/>
    <d v="2011-04-25T00:00:00"/>
    <s v="Standard Class"/>
    <s v="BP-11230"/>
    <s v="Benjamin Patterson"/>
    <s v="Consumer"/>
    <s v="United States"/>
    <s v="Los Angeles"/>
    <s v="California"/>
    <n v="90045"/>
    <s v="West"/>
    <s v="FUR-FU-10000409"/>
    <s v="Furniture"/>
    <s v="Furnishings"/>
    <s v="GE 4 Foot Flourescent Tube, 40 Watt"/>
    <n v="59.92"/>
    <n v="4"/>
    <n v="0"/>
    <n v="27.563200000000002"/>
  </r>
  <r>
    <n v="6851"/>
    <s v="US-2013-100461"/>
    <x v="0"/>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3-100461"/>
    <x v="0"/>
    <x v="1134"/>
    <d v="2013-01-12T00:00:00"/>
    <s v="Standard Class"/>
    <s v="JO-15145"/>
    <s v="Jack O'Briant"/>
    <s v="Corporate"/>
    <s v="United States"/>
    <s v="Franklin"/>
    <s v="Wisconsin"/>
    <n v="53132"/>
    <s v="Central"/>
    <s v="OFF-BI-10001460"/>
    <s v="Office Supplies"/>
    <s v="Binders"/>
    <s v="Plastic Binding Combs"/>
    <n v="106.05"/>
    <n v="7"/>
    <n v="0"/>
    <n v="49.843499999999999"/>
  </r>
  <r>
    <n v="6853"/>
    <s v="US-2014-162670"/>
    <x v="3"/>
    <x v="331"/>
    <d v="2014-12-29T00:00:00"/>
    <s v="Second Class"/>
    <s v="MF-18250"/>
    <s v="Monica Federle"/>
    <s v="Corporate"/>
    <s v="United States"/>
    <s v="Little Rock"/>
    <s v="Arkansas"/>
    <n v="72209"/>
    <s v="South"/>
    <s v="OFF-ST-10001328"/>
    <s v="Office Supplies"/>
    <s v="Storage"/>
    <s v="Personal Filing Tote with Lid, Black/Gray"/>
    <n v="62.04"/>
    <n v="4"/>
    <n v="0"/>
    <n v="17.371200000000002"/>
  </r>
  <r>
    <n v="6854"/>
    <s v="US-2014-162670"/>
    <x v="3"/>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4-162670"/>
    <x v="3"/>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4-162670"/>
    <x v="3"/>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4-128965"/>
    <x v="3"/>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4-128965"/>
    <x v="3"/>
    <x v="827"/>
    <d v="2014-04-23T00:00:00"/>
    <s v="Standard Class"/>
    <s v="PS-18760"/>
    <s v="Pamela Stobb"/>
    <s v="Consumer"/>
    <s v="United States"/>
    <s v="Los Angeles"/>
    <s v="California"/>
    <n v="90008"/>
    <s v="West"/>
    <s v="OFF-LA-10001404"/>
    <s v="Office Supplies"/>
    <s v="Labels"/>
    <s v="Avery 517"/>
    <n v="7.38"/>
    <n v="2"/>
    <n v="0"/>
    <n v="3.4685999999999999"/>
  </r>
  <r>
    <n v="6860"/>
    <s v="CA-2014-128965"/>
    <x v="3"/>
    <x v="827"/>
    <d v="2014-04-23T00:00:00"/>
    <s v="Standard Class"/>
    <s v="PS-18760"/>
    <s v="Pamela Stobb"/>
    <s v="Consumer"/>
    <s v="United States"/>
    <s v="Los Angeles"/>
    <s v="California"/>
    <n v="90008"/>
    <s v="West"/>
    <s v="OFF-FA-10001561"/>
    <s v="Office Supplies"/>
    <s v="Fasteners"/>
    <s v="Stockwell Push Pins"/>
    <n v="10.9"/>
    <n v="5"/>
    <n v="0"/>
    <n v="3.5970000000000004"/>
  </r>
  <r>
    <n v="6861"/>
    <s v="CA-2014-128965"/>
    <x v="3"/>
    <x v="827"/>
    <d v="2014-04-23T00:00:00"/>
    <s v="Standard Class"/>
    <s v="PS-18760"/>
    <s v="Pamela Stobb"/>
    <s v="Consumer"/>
    <s v="United States"/>
    <s v="Los Angeles"/>
    <s v="California"/>
    <n v="90008"/>
    <s v="West"/>
    <s v="TEC-AC-10001383"/>
    <s v="Technology"/>
    <s v="Accessories"/>
    <s v="Logitech Wireless Touch Keyboard K400"/>
    <n v="274.89"/>
    <n v="11"/>
    <n v="0"/>
    <n v="46.731299999999962"/>
  </r>
  <r>
    <n v="6862"/>
    <s v="CA-2014-128965"/>
    <x v="3"/>
    <x v="827"/>
    <d v="2014-04-23T00:00:00"/>
    <s v="Standard Class"/>
    <s v="PS-18760"/>
    <s v="Pamela Stobb"/>
    <s v="Consumer"/>
    <s v="United States"/>
    <s v="Los Angeles"/>
    <s v="California"/>
    <n v="90008"/>
    <s v="West"/>
    <s v="OFF-LA-10003190"/>
    <s v="Office Supplies"/>
    <s v="Labels"/>
    <s v="Avery 474"/>
    <n v="23.04"/>
    <n v="8"/>
    <n v="0"/>
    <n v="11.2896"/>
  </r>
  <r>
    <n v="6863"/>
    <s v="CA-2014-128965"/>
    <x v="3"/>
    <x v="827"/>
    <d v="2014-04-23T00:00:00"/>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4-138618"/>
    <x v="3"/>
    <x v="96"/>
    <d v="2014-12-09T00:00:00"/>
    <s v="Standard Class"/>
    <s v="MY-17380"/>
    <s v="Maribeth Yedwab"/>
    <s v="Corporate"/>
    <s v="United States"/>
    <s v="San Antonio"/>
    <s v="Texas"/>
    <n v="78207"/>
    <s v="Central"/>
    <s v="OFF-PA-10000520"/>
    <s v="Office Supplies"/>
    <s v="Paper"/>
    <s v="Xerox 201"/>
    <n v="10.368000000000002"/>
    <n v="2"/>
    <n v="0.2"/>
    <n v="3.6288"/>
  </r>
  <r>
    <n v="6865"/>
    <s v="US-2013-126452"/>
    <x v="0"/>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3-126452"/>
    <x v="0"/>
    <x v="1036"/>
    <d v="2013-08-29T00:00:00"/>
    <s v="Standard Class"/>
    <s v="SC-20230"/>
    <s v="Scot Coram"/>
    <s v="Corporate"/>
    <s v="United States"/>
    <s v="Los Angeles"/>
    <s v="California"/>
    <n v="90004"/>
    <s v="West"/>
    <s v="TEC-PH-10003555"/>
    <s v="Technology"/>
    <s v="Phones"/>
    <s v="Motorola HK250 Universal Bluetooth Headset"/>
    <n v="91.96"/>
    <n v="5"/>
    <n v="0.2"/>
    <n v="-20.690999999999992"/>
  </r>
  <r>
    <n v="6867"/>
    <s v="US-2013-126452"/>
    <x v="0"/>
    <x v="1036"/>
    <d v="2013-08-29T00:00:00"/>
    <s v="Standard Class"/>
    <s v="SC-20230"/>
    <s v="Scot Coram"/>
    <s v="Corporate"/>
    <s v="United States"/>
    <s v="Los Angeles"/>
    <s v="California"/>
    <n v="90004"/>
    <s v="West"/>
    <s v="TEC-AC-10000844"/>
    <s v="Technology"/>
    <s v="Accessories"/>
    <s v="Logitech Gaming G510s - Keyboard"/>
    <n v="254.96999999999997"/>
    <n v="3"/>
    <n v="0"/>
    <n v="91.789199999999994"/>
  </r>
  <r>
    <n v="6868"/>
    <s v="US-2013-126452"/>
    <x v="0"/>
    <x v="1036"/>
    <d v="2013-08-29T00:00:00"/>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3-126452"/>
    <x v="0"/>
    <x v="1036"/>
    <d v="2013-08-29T00:00:00"/>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3-126452"/>
    <x v="0"/>
    <x v="1036"/>
    <d v="2013-08-29T00:00:00"/>
    <s v="Standard Class"/>
    <s v="SC-20230"/>
    <s v="Scot Coram"/>
    <s v="Corporate"/>
    <s v="United States"/>
    <s v="Los Angeles"/>
    <s v="California"/>
    <n v="90004"/>
    <s v="West"/>
    <s v="OFF-PA-10003848"/>
    <s v="Office Supplies"/>
    <s v="Paper"/>
    <s v="Xerox 1997"/>
    <n v="12.96"/>
    <n v="2"/>
    <n v="0"/>
    <n v="6.2208000000000006"/>
  </r>
  <r>
    <n v="6871"/>
    <s v="US-2013-126452"/>
    <x v="0"/>
    <x v="1036"/>
    <d v="2013-08-29T00:00:00"/>
    <s v="Standard Class"/>
    <s v="SC-20230"/>
    <s v="Scot Coram"/>
    <s v="Corporate"/>
    <s v="United States"/>
    <s v="Los Angeles"/>
    <s v="California"/>
    <n v="90004"/>
    <s v="West"/>
    <s v="OFF-PA-10002606"/>
    <s v="Office Supplies"/>
    <s v="Paper"/>
    <s v="Xerox 1928"/>
    <n v="47.52"/>
    <n v="9"/>
    <n v="0"/>
    <n v="21.384"/>
  </r>
  <r>
    <n v="6872"/>
    <s v="CA-2013-145009"/>
    <x v="0"/>
    <x v="5"/>
    <d v="2013-12-09T00:00:00"/>
    <s v="Second Class"/>
    <s v="RF-19345"/>
    <s v="Randy Ferguson"/>
    <s v="Corporate"/>
    <s v="United States"/>
    <s v="Chicago"/>
    <s v="Illinois"/>
    <n v="60610"/>
    <s v="Central"/>
    <s v="OFF-LA-10004853"/>
    <s v="Office Supplies"/>
    <s v="Labels"/>
    <s v="Avery 483"/>
    <n v="11.952000000000002"/>
    <n v="3"/>
    <n v="0.2"/>
    <n v="3.8843999999999994"/>
  </r>
  <r>
    <n v="6873"/>
    <s v="CA-2012-162544"/>
    <x v="1"/>
    <x v="1135"/>
    <d v="2012-12-19T00:00:00"/>
    <s v="First Class"/>
    <s v="SG-20080"/>
    <s v="Sandra Glassco"/>
    <s v="Consumer"/>
    <s v="United States"/>
    <s v="Seattle"/>
    <s v="Washington"/>
    <n v="98105"/>
    <s v="West"/>
    <s v="OFF-PA-10004948"/>
    <s v="Office Supplies"/>
    <s v="Paper"/>
    <s v="Xerox 190"/>
    <n v="4.9800000000000004"/>
    <n v="1"/>
    <n v="0"/>
    <n v="2.3406000000000002"/>
  </r>
  <r>
    <n v="6874"/>
    <s v="CA-2011-124394"/>
    <x v="2"/>
    <x v="1136"/>
    <d v="2011-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1-124394"/>
    <x v="2"/>
    <x v="1136"/>
    <d v="2011-10-22T00:00:00"/>
    <s v="Second Class"/>
    <s v="TB-21520"/>
    <s v="Tracy Blumstein"/>
    <s v="Consumer"/>
    <s v="United States"/>
    <s v="Beaumont"/>
    <s v="Texas"/>
    <n v="77705"/>
    <s v="Central"/>
    <s v="TEC-AC-10001314"/>
    <s v="Technology"/>
    <s v="Accessories"/>
    <s v="Case Logic 2.4GHz Wireless Keyboard"/>
    <n v="119.97600000000001"/>
    <n v="3"/>
    <n v="0.2"/>
    <n v="-17.996400000000019"/>
  </r>
  <r>
    <n v="6876"/>
    <s v="US-2013-121013"/>
    <x v="0"/>
    <x v="64"/>
    <d v="2013-09-11T00:00:00"/>
    <s v="Standard Class"/>
    <s v="MM-17920"/>
    <s v="Michael Moore"/>
    <s v="Consumer"/>
    <s v="United States"/>
    <s v="Chesapeake"/>
    <s v="Virginia"/>
    <n v="23320"/>
    <s v="South"/>
    <s v="OFF-LA-10004545"/>
    <s v="Office Supplies"/>
    <s v="Labels"/>
    <s v="Avery 50"/>
    <n v="25.06"/>
    <n v="2"/>
    <n v="0"/>
    <n v="11.778199999999998"/>
  </r>
  <r>
    <n v="6877"/>
    <s v="US-2013-121013"/>
    <x v="0"/>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2-123918"/>
    <x v="1"/>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2-123918"/>
    <x v="1"/>
    <x v="52"/>
    <d v="2012-10-15T00:00:00"/>
    <s v="Same Day"/>
    <s v="CG-12520"/>
    <s v="Claire Gute"/>
    <s v="Consumer"/>
    <s v="United States"/>
    <s v="Dallas"/>
    <s v="Texas"/>
    <n v="75217"/>
    <s v="Central"/>
    <s v="OFF-PA-10003001"/>
    <s v="Office Supplies"/>
    <s v="Paper"/>
    <s v="Xerox 1986"/>
    <n v="5.3440000000000003"/>
    <n v="1"/>
    <n v="0.2"/>
    <n v="1.8703999999999998"/>
  </r>
  <r>
    <n v="6880"/>
    <s v="CA-2012-137113"/>
    <x v="1"/>
    <x v="494"/>
    <d v="2012-12-05T00:00:00"/>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2-137113"/>
    <x v="1"/>
    <x v="494"/>
    <d v="2012-12-05T00:00:00"/>
    <s v="Second Class"/>
    <s v="TW-21025"/>
    <s v="Tamara Willingham"/>
    <s v="Home Office"/>
    <s v="United States"/>
    <s v="Seattle"/>
    <s v="Washington"/>
    <n v="98105"/>
    <s v="West"/>
    <s v="OFF-PA-10004255"/>
    <s v="Office Supplies"/>
    <s v="Paper"/>
    <s v="Xerox 219"/>
    <n v="32.400000000000006"/>
    <n v="5"/>
    <n v="0"/>
    <n v="15.552000000000001"/>
  </r>
  <r>
    <n v="6882"/>
    <s v="CA-2012-137113"/>
    <x v="1"/>
    <x v="494"/>
    <d v="2012-12-05T00:00:00"/>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2-137113"/>
    <x v="1"/>
    <x v="494"/>
    <d v="2012-12-05T00:00:00"/>
    <s v="Second Class"/>
    <s v="TW-21025"/>
    <s v="Tamara Willingham"/>
    <s v="Home Office"/>
    <s v="United States"/>
    <s v="Seattle"/>
    <s v="Washington"/>
    <n v="98105"/>
    <s v="West"/>
    <s v="OFF-ST-10002554"/>
    <s v="Office Supplies"/>
    <s v="Storage"/>
    <s v="Tennsco Industrial Shelving"/>
    <n v="146.72999999999999"/>
    <n v="3"/>
    <n v="0"/>
    <n v="2.9346000000000032"/>
  </r>
  <r>
    <n v="6884"/>
    <s v="CA-2012-137113"/>
    <x v="1"/>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2-120677"/>
    <x v="1"/>
    <x v="70"/>
    <d v="2012-06-04T00:00:00"/>
    <s v="Standard Class"/>
    <s v="BD-11320"/>
    <s v="Bill Donatelli"/>
    <s v="Consumer"/>
    <s v="United States"/>
    <s v="Minneapolis"/>
    <s v="Minnesota"/>
    <n v="55407"/>
    <s v="Central"/>
    <s v="FUR-CH-10002320"/>
    <s v="Furniture"/>
    <s v="Chairs"/>
    <s v="Hon Pagoda Stacking Chairs"/>
    <n v="2567.84"/>
    <n v="8"/>
    <n v="0"/>
    <n v="770.35199999999986"/>
  </r>
  <r>
    <n v="6886"/>
    <s v="CA-2014-123036"/>
    <x v="3"/>
    <x v="18"/>
    <d v="2014-09-18T00:00:00"/>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4-123036"/>
    <x v="3"/>
    <x v="18"/>
    <d v="2014-09-18T00:00:00"/>
    <s v="Standard Class"/>
    <s v="HA-14905"/>
    <s v="Helen Abelman"/>
    <s v="Consumer"/>
    <s v="United States"/>
    <s v="Springfield"/>
    <s v="Ohio"/>
    <n v="45503"/>
    <s v="East"/>
    <s v="TEC-PH-10003580"/>
    <s v="Technology"/>
    <s v="Phones"/>
    <s v="Cisco IP Phone 7961G-GE VoIP phone"/>
    <n v="259.89600000000002"/>
    <n v="2"/>
    <n v="0.4"/>
    <n v="-56.310799999999972"/>
  </r>
  <r>
    <n v="6888"/>
    <s v="CA-2014-120222"/>
    <x v="3"/>
    <x v="1016"/>
    <d v="2014-05-03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4-120222"/>
    <x v="3"/>
    <x v="1016"/>
    <d v="2014-05-03T00:00:00"/>
    <s v="Standard Class"/>
    <s v="LL-16840"/>
    <s v="Lauren Leatherbury"/>
    <s v="Consumer"/>
    <s v="United States"/>
    <s v="Los Angeles"/>
    <s v="California"/>
    <n v="90032"/>
    <s v="West"/>
    <s v="OFF-BI-10000666"/>
    <s v="Office Supplies"/>
    <s v="Binders"/>
    <s v="Surelock Post Binders"/>
    <n v="73.343999999999994"/>
    <n v="3"/>
    <n v="0.2"/>
    <n v="27.503999999999998"/>
  </r>
  <r>
    <n v="6890"/>
    <s v="CA-2014-164756"/>
    <x v="3"/>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4-164756"/>
    <x v="3"/>
    <x v="65"/>
    <d v="2014-09-23T00:00:00"/>
    <s v="Standard Class"/>
    <s v="SS-20140"/>
    <s v="Saphhira Shifley"/>
    <s v="Corporate"/>
    <s v="United States"/>
    <s v="Columbus"/>
    <s v="Georgia"/>
    <n v="31907"/>
    <s v="South"/>
    <s v="OFF-AR-10000380"/>
    <s v="Office Supplies"/>
    <s v="Art"/>
    <s v="Hunt PowerHouse Electric Pencil Sharpener, Blue"/>
    <n v="113.94"/>
    <n v="3"/>
    <n v="0"/>
    <n v="34.181999999999988"/>
  </r>
  <r>
    <n v="6893"/>
    <s v="CA-2014-164756"/>
    <x v="3"/>
    <x v="65"/>
    <d v="2014-09-23T00:00:00"/>
    <s v="Standard Class"/>
    <s v="SS-20140"/>
    <s v="Saphhira Shifley"/>
    <s v="Corporate"/>
    <s v="United States"/>
    <s v="Columbus"/>
    <s v="Georgia"/>
    <n v="31907"/>
    <s v="South"/>
    <s v="OFF-PA-10003848"/>
    <s v="Office Supplies"/>
    <s v="Paper"/>
    <s v="Xerox 1997"/>
    <n v="25.92"/>
    <n v="4"/>
    <n v="0"/>
    <n v="12.441600000000001"/>
  </r>
  <r>
    <n v="6894"/>
    <s v="CA-2014-164756"/>
    <x v="3"/>
    <x v="65"/>
    <d v="2014-09-23T00:00:00"/>
    <s v="Standard Class"/>
    <s v="SS-20140"/>
    <s v="Saphhira Shifley"/>
    <s v="Corporate"/>
    <s v="United States"/>
    <s v="Columbus"/>
    <s v="Georgia"/>
    <n v="31907"/>
    <s v="South"/>
    <s v="FUR-FU-10002963"/>
    <s v="Furniture"/>
    <s v="Furnishings"/>
    <s v="Master Caster Door Stop, Gray"/>
    <n v="20.32"/>
    <n v="4"/>
    <n v="0"/>
    <n v="6.9087999999999994"/>
  </r>
  <r>
    <n v="6895"/>
    <s v="CA-2014-164756"/>
    <x v="3"/>
    <x v="65"/>
    <d v="2014-09-23T00:00:00"/>
    <s v="Standard Class"/>
    <s v="SS-20140"/>
    <s v="Saphhira Shifley"/>
    <s v="Corporate"/>
    <s v="United States"/>
    <s v="Columbus"/>
    <s v="Georgia"/>
    <n v="31907"/>
    <s v="South"/>
    <s v="TEC-PH-10002447"/>
    <s v="Technology"/>
    <s v="Phones"/>
    <s v="AT&amp;T CL83451 4-Handset Telephone"/>
    <n v="411.98"/>
    <n v="2"/>
    <n v="0"/>
    <n v="119.4742"/>
  </r>
  <r>
    <n v="6896"/>
    <s v="CA-2014-164756"/>
    <x v="3"/>
    <x v="65"/>
    <d v="2014-09-23T00:00:00"/>
    <s v="Standard Class"/>
    <s v="SS-20140"/>
    <s v="Saphhira Shifley"/>
    <s v="Corporate"/>
    <s v="United States"/>
    <s v="Columbus"/>
    <s v="Georgia"/>
    <n v="31907"/>
    <s v="South"/>
    <s v="OFF-SU-10004261"/>
    <s v="Office Supplies"/>
    <s v="Supplies"/>
    <s v="Fiskars 8&quot; Scissors, 2/Pack"/>
    <n v="34.479999999999997"/>
    <n v="2"/>
    <n v="0"/>
    <n v="9.9991999999999948"/>
  </r>
  <r>
    <n v="6897"/>
    <s v="CA-2014-164756"/>
    <x v="3"/>
    <x v="65"/>
    <d v="2014-09-23T00:00:00"/>
    <s v="Standard Class"/>
    <s v="SS-20140"/>
    <s v="Saphhira Shifley"/>
    <s v="Corporate"/>
    <s v="United States"/>
    <s v="Columbus"/>
    <s v="Georgia"/>
    <n v="31907"/>
    <s v="South"/>
    <s v="OFF-PA-10003228"/>
    <s v="Office Supplies"/>
    <s v="Paper"/>
    <s v="Xerox 1917"/>
    <n v="244.54999999999998"/>
    <n v="5"/>
    <n v="0"/>
    <n v="114.93849999999998"/>
  </r>
  <r>
    <n v="6898"/>
    <s v="CA-2014-122028"/>
    <x v="3"/>
    <x v="238"/>
    <d v="2014-08-26T00:00:00"/>
    <s v="Standard Class"/>
    <s v="CK-12205"/>
    <s v="Chloris Kastensmidt"/>
    <s v="Consumer"/>
    <s v="United States"/>
    <s v="Lakewood"/>
    <s v="Ohio"/>
    <n v="44107"/>
    <s v="East"/>
    <s v="OFF-BI-10004817"/>
    <s v="Office Supplies"/>
    <s v="Binders"/>
    <s v="GBC Personal VeloBind Strips"/>
    <n v="10.782000000000002"/>
    <n v="3"/>
    <n v="0.7"/>
    <n v="-7.9067999999999969"/>
  </r>
  <r>
    <n v="6899"/>
    <s v="US-2012-165512"/>
    <x v="1"/>
    <x v="1137"/>
    <d v="2012-05-26T00:00:00"/>
    <s v="Second Class"/>
    <s v="VS-21820"/>
    <s v="Vivek Sundaresam"/>
    <s v="Consumer"/>
    <s v="United States"/>
    <s v="Naperville"/>
    <s v="Illinois"/>
    <n v="60540"/>
    <s v="Central"/>
    <s v="FUR-CH-10002880"/>
    <s v="Furniture"/>
    <s v="Chairs"/>
    <s v="Global High-Back Leather Tilter, Burgundy"/>
    <n v="602.65099999999995"/>
    <n v="7"/>
    <n v="0.3"/>
    <n v="-163.57670000000005"/>
  </r>
  <r>
    <n v="6900"/>
    <s v="US-2012-165512"/>
    <x v="1"/>
    <x v="1137"/>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2-140557"/>
    <x v="1"/>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4-135013"/>
    <x v="3"/>
    <x v="1138"/>
    <d v="2014-07-25T00:00:00"/>
    <s v="Same Day"/>
    <s v="HR-14830"/>
    <s v="Harold Ryan"/>
    <s v="Corporate"/>
    <s v="United States"/>
    <s v="Huntington Beach"/>
    <s v="California"/>
    <n v="92646"/>
    <s v="West"/>
    <s v="TEC-CO-10001449"/>
    <s v="Technology"/>
    <s v="Copiers"/>
    <s v="Hewlett Packard LaserJet 3310 Copier"/>
    <n v="2399.96"/>
    <n v="5"/>
    <n v="0.2"/>
    <n v="839.9860000000001"/>
  </r>
  <r>
    <n v="6903"/>
    <s v="CA-2014-111220"/>
    <x v="3"/>
    <x v="264"/>
    <d v="2014-09-09T00:00:00"/>
    <s v="Standard Class"/>
    <s v="JS-15595"/>
    <s v="Jill Stevenson"/>
    <s v="Corporate"/>
    <s v="United States"/>
    <s v="Chicago"/>
    <s v="Illinois"/>
    <n v="60653"/>
    <s v="Central"/>
    <s v="OFF-FA-10002280"/>
    <s v="Office Supplies"/>
    <s v="Fasteners"/>
    <s v="Advantus Plastic Paper Clips"/>
    <n v="16"/>
    <n v="4"/>
    <n v="0.2"/>
    <n v="5.6"/>
  </r>
  <r>
    <n v="6904"/>
    <s v="CA-2014-111220"/>
    <x v="3"/>
    <x v="264"/>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4-111220"/>
    <x v="3"/>
    <x v="264"/>
    <d v="2014-09-09T00:00:00"/>
    <s v="Standard Class"/>
    <s v="JS-15595"/>
    <s v="Jill Stevenson"/>
    <s v="Corporate"/>
    <s v="United States"/>
    <s v="Chicago"/>
    <s v="Illinois"/>
    <n v="60653"/>
    <s v="Central"/>
    <s v="OFF-ST-10003994"/>
    <s v="Office Supplies"/>
    <s v="Storage"/>
    <s v="Belkin 19&quot; Center-Weighted Shelf, Gray"/>
    <n v="235.92"/>
    <n v="5"/>
    <n v="0.2"/>
    <n v="-44.235000000000007"/>
  </r>
  <r>
    <n v="6906"/>
    <s v="US-2014-149006"/>
    <x v="3"/>
    <x v="1139"/>
    <d v="2014-12-09T00:00:00"/>
    <s v="Second Class"/>
    <s v="BN-11470"/>
    <s v="Brad Norvell"/>
    <s v="Corporate"/>
    <s v="United States"/>
    <s v="Brentwood"/>
    <s v="California"/>
    <n v="94513"/>
    <s v="West"/>
    <s v="OFF-ST-10003221"/>
    <s v="Office Supplies"/>
    <s v="Storage"/>
    <s v="Staples"/>
    <n v="10.68"/>
    <n v="1"/>
    <n v="0"/>
    <n v="2.8836000000000004"/>
  </r>
  <r>
    <n v="6907"/>
    <s v="CA-2014-149468"/>
    <x v="3"/>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3-140249"/>
    <x v="0"/>
    <x v="720"/>
    <d v="2013-10-04T00:00:00"/>
    <s v="Standard Class"/>
    <s v="SW-20455"/>
    <s v="Shaun Weien"/>
    <s v="Consumer"/>
    <s v="United States"/>
    <s v="Seattle"/>
    <s v="Washington"/>
    <n v="98103"/>
    <s v="West"/>
    <s v="TEC-PH-10002584"/>
    <s v="Technology"/>
    <s v="Phones"/>
    <s v="Samsung Galaxy S4"/>
    <n v="1001.5840000000001"/>
    <n v="2"/>
    <n v="0.2"/>
    <n v="125.19799999999992"/>
  </r>
  <r>
    <n v="6909"/>
    <s v="US-2014-135503"/>
    <x v="3"/>
    <x v="389"/>
    <d v="2014-12-16T00:00:00"/>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1-126277"/>
    <x v="2"/>
    <x v="103"/>
    <d v="2011-09-18T00:00:00"/>
    <s v="Second Class"/>
    <s v="LH-16900"/>
    <s v="Lena Hernandez"/>
    <s v="Consumer"/>
    <s v="United States"/>
    <s v="Columbus"/>
    <s v="Ohio"/>
    <n v="43229"/>
    <s v="East"/>
    <s v="OFF-BI-10004022"/>
    <s v="Office Supplies"/>
    <s v="Binders"/>
    <s v="Acco Suede Grain Vinyl Round Ring Binder"/>
    <n v="2.5020000000000002"/>
    <n v="3"/>
    <n v="0.7"/>
    <n v="-2.0015999999999998"/>
  </r>
  <r>
    <n v="6911"/>
    <s v="US-2014-115301"/>
    <x v="3"/>
    <x v="570"/>
    <d v="2014-08-03T00:00:00"/>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4-168942"/>
    <x v="3"/>
    <x v="378"/>
    <d v="2014-08-06T00:00:00"/>
    <s v="Second Class"/>
    <s v="EM-13960"/>
    <s v="Eric Murdock"/>
    <s v="Consumer"/>
    <s v="United States"/>
    <s v="San Francisco"/>
    <s v="California"/>
    <n v="94109"/>
    <s v="West"/>
    <s v="OFF-ST-10004340"/>
    <s v="Office Supplies"/>
    <s v="Storage"/>
    <s v="Fellowes Mobile File Cart, Black"/>
    <n v="186.54"/>
    <n v="3"/>
    <n v="0"/>
    <n v="50.365800000000007"/>
  </r>
  <r>
    <n v="6913"/>
    <s v="US-2014-128398"/>
    <x v="3"/>
    <x v="743"/>
    <d v="2014-05-06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2-104115"/>
    <x v="1"/>
    <x v="821"/>
    <d v="2012-06-16T00:00:00"/>
    <s v="Standard Class"/>
    <s v="JH-15910"/>
    <s v="Jonathan Howell"/>
    <s v="Consumer"/>
    <s v="United States"/>
    <s v="West Palm Beach"/>
    <s v="Florida"/>
    <n v="33407"/>
    <s v="South"/>
    <s v="TEC-PH-10002844"/>
    <s v="Technology"/>
    <s v="Phones"/>
    <s v="Speck Products Candyshell Flip Case"/>
    <n v="55.984000000000009"/>
    <n v="2"/>
    <n v="0.2"/>
    <n v="4.1987999999999985"/>
  </r>
  <r>
    <n v="6915"/>
    <s v="CA-2011-142510"/>
    <x v="2"/>
    <x v="1091"/>
    <d v="2011-12-29T00:00:00"/>
    <s v="Standard Class"/>
    <s v="NP-18700"/>
    <s v="Nora Preis"/>
    <s v="Consumer"/>
    <s v="United States"/>
    <s v="Chicago"/>
    <s v="Illinois"/>
    <n v="60623"/>
    <s v="Central"/>
    <s v="OFF-ST-10000585"/>
    <s v="Office Supplies"/>
    <s v="Storage"/>
    <s v="Economy Rollaway Files"/>
    <n v="132.16"/>
    <n v="1"/>
    <n v="0.2"/>
    <n v="9.911999999999999"/>
  </r>
  <r>
    <n v="6916"/>
    <s v="CA-2011-142510"/>
    <x v="2"/>
    <x v="1091"/>
    <d v="2011-12-29T00:00:00"/>
    <s v="Standard Class"/>
    <s v="NP-18700"/>
    <s v="Nora Preis"/>
    <s v="Consumer"/>
    <s v="United States"/>
    <s v="Chicago"/>
    <s v="Illinois"/>
    <n v="60623"/>
    <s v="Central"/>
    <s v="OFF-BI-10002824"/>
    <s v="Office Supplies"/>
    <s v="Binders"/>
    <s v="Recycled Easel Ring Binders"/>
    <n v="17.903999999999996"/>
    <n v="6"/>
    <n v="0.8"/>
    <n v="-31.332000000000008"/>
  </r>
  <r>
    <n v="6917"/>
    <s v="CA-2011-142510"/>
    <x v="2"/>
    <x v="1091"/>
    <d v="2011-12-29T00:00:00"/>
    <s v="Standard Class"/>
    <s v="NP-18700"/>
    <s v="Nora Preis"/>
    <s v="Consumer"/>
    <s v="United States"/>
    <s v="Chicago"/>
    <s v="Illinois"/>
    <n v="60623"/>
    <s v="Central"/>
    <s v="OFF-PA-10001289"/>
    <s v="Office Supplies"/>
    <s v="Paper"/>
    <s v="White Computer Printout Paper by Universal"/>
    <n v="124.032"/>
    <n v="4"/>
    <n v="0.2"/>
    <n v="44.961600000000004"/>
  </r>
  <r>
    <n v="6918"/>
    <s v="CA-2011-124247"/>
    <x v="2"/>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s v="Washington"/>
    <n v="98115"/>
    <s v="West"/>
    <s v="OFF-SU-10003567"/>
    <s v="Office Supplies"/>
    <s v="Supplies"/>
    <s v="Stiletto Hand Letter Openers"/>
    <n v="28.799999999999997"/>
    <n v="3"/>
    <n v="0"/>
    <n v="0.86400000000000077"/>
  </r>
  <r>
    <n v="6920"/>
    <s v="CA-2012-102806"/>
    <x v="1"/>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4-121706"/>
    <x v="3"/>
    <x v="425"/>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4-109211"/>
    <x v="3"/>
    <x v="1095"/>
    <d v="2014-04-11T00:00:00"/>
    <s v="Standard Class"/>
    <s v="PS-19045"/>
    <s v="Penelope Sewall"/>
    <s v="Home Office"/>
    <s v="United States"/>
    <s v="New York City"/>
    <s v="New York"/>
    <n v="10011"/>
    <s v="East"/>
    <s v="OFF-EN-10001532"/>
    <s v="Office Supplies"/>
    <s v="Envelopes"/>
    <s v="Brown Kraft Recycled Envelopes"/>
    <n v="16.98"/>
    <n v="1"/>
    <n v="0"/>
    <n v="8.49"/>
  </r>
  <r>
    <n v="6923"/>
    <s v="CA-2012-134257"/>
    <x v="1"/>
    <x v="199"/>
    <d v="2012-03-19T00:00:00"/>
    <s v="Second Class"/>
    <s v="MS-17710"/>
    <s v="Maurice Satty"/>
    <s v="Consumer"/>
    <s v="United States"/>
    <s v="Auburn"/>
    <s v="Alabama"/>
    <n v="36830"/>
    <s v="South"/>
    <s v="OFF-LA-10003930"/>
    <s v="Office Supplies"/>
    <s v="Labels"/>
    <s v="Dot Matrix Printer Tape Reel Labels, White, 5000/Box"/>
    <n v="491.55"/>
    <n v="5"/>
    <n v="0"/>
    <n v="240.8595"/>
  </r>
  <r>
    <n v="6924"/>
    <s v="CA-2012-134257"/>
    <x v="1"/>
    <x v="199"/>
    <d v="2012-03-19T00:00:00"/>
    <s v="Second Class"/>
    <s v="MS-17710"/>
    <s v="Maurice Satty"/>
    <s v="Consumer"/>
    <s v="United States"/>
    <s v="Auburn"/>
    <s v="Alabama"/>
    <n v="36830"/>
    <s v="South"/>
    <s v="OFF-EN-10003845"/>
    <s v="Office Supplies"/>
    <s v="Envelopes"/>
    <s v="Colored Envelopes"/>
    <n v="7.38"/>
    <n v="2"/>
    <n v="0"/>
    <n v="3.3947999999999996"/>
  </r>
  <r>
    <n v="6925"/>
    <s v="CA-2012-137925"/>
    <x v="1"/>
    <x v="672"/>
    <d v="2012-12-04T00:00:00"/>
    <s v="Standard Class"/>
    <s v="JL-15235"/>
    <s v="Janet Lee"/>
    <s v="Consumer"/>
    <s v="United States"/>
    <s v="New York City"/>
    <s v="New York"/>
    <n v="10035"/>
    <s v="East"/>
    <s v="OFF-PA-10002659"/>
    <s v="Office Supplies"/>
    <s v="Paper"/>
    <s v="Avoid Verbal Orders Carbonless Minifold Book"/>
    <n v="23.66"/>
    <n v="7"/>
    <n v="0"/>
    <n v="10.883599999999998"/>
  </r>
  <r>
    <n v="6926"/>
    <s v="CA-2012-137925"/>
    <x v="1"/>
    <x v="672"/>
    <d v="2012-12-04T00:00:00"/>
    <s v="Standard Class"/>
    <s v="JL-15235"/>
    <s v="Janet Lee"/>
    <s v="Consumer"/>
    <s v="United States"/>
    <s v="New York City"/>
    <s v="New York"/>
    <n v="10035"/>
    <s v="East"/>
    <s v="FUR-BO-10001608"/>
    <s v="Furniture"/>
    <s v="Bookcases"/>
    <s v="Hon Metal Bookcases, Black"/>
    <n v="681.40800000000013"/>
    <n v="12"/>
    <n v="0.2"/>
    <n v="42.588000000000022"/>
  </r>
  <r>
    <n v="6927"/>
    <s v="CA-2013-140046"/>
    <x v="0"/>
    <x v="1062"/>
    <d v="2013-08-04T00:00:00"/>
    <s v="Standard Class"/>
    <s v="KM-16660"/>
    <s v="Khloe Miller"/>
    <s v="Consumer"/>
    <s v="United States"/>
    <s v="Los Angeles"/>
    <s v="California"/>
    <n v="90032"/>
    <s v="West"/>
    <s v="OFF-LA-10000305"/>
    <s v="Office Supplies"/>
    <s v="Labels"/>
    <s v="Avery 495"/>
    <n v="18.899999999999999"/>
    <n v="3"/>
    <n v="0"/>
    <n v="8.6939999999999991"/>
  </r>
  <r>
    <n v="6928"/>
    <s v="CA-2013-140382"/>
    <x v="0"/>
    <x v="661"/>
    <d v="2013-06-26T00:00:00"/>
    <s v="Second Class"/>
    <s v="RD-19900"/>
    <s v="Ruben Dartt"/>
    <s v="Consumer"/>
    <s v="United States"/>
    <s v="San Francisco"/>
    <s v="California"/>
    <n v="94109"/>
    <s v="West"/>
    <s v="OFF-ST-10003638"/>
    <s v="Office Supplies"/>
    <s v="Storage"/>
    <s v="Mobile Personal File Cube"/>
    <n v="93.68"/>
    <n v="4"/>
    <n v="0"/>
    <n v="25.293599999999998"/>
  </r>
  <r>
    <n v="6929"/>
    <s v="CA-2013-140382"/>
    <x v="0"/>
    <x v="661"/>
    <d v="2013-06-26T00:00:00"/>
    <s v="Second Class"/>
    <s v="RD-19900"/>
    <s v="Ruben Dartt"/>
    <s v="Consumer"/>
    <s v="United States"/>
    <s v="San Francisco"/>
    <s v="California"/>
    <n v="94109"/>
    <s v="West"/>
    <s v="OFF-LA-10001934"/>
    <s v="Office Supplies"/>
    <s v="Labels"/>
    <s v="Avery 516"/>
    <n v="21.93"/>
    <n v="3"/>
    <n v="0"/>
    <n v="10.307099999999998"/>
  </r>
  <r>
    <n v="6930"/>
    <s v="CA-2013-140382"/>
    <x v="0"/>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3-140382"/>
    <x v="0"/>
    <x v="661"/>
    <d v="2013-06-26T00:00:00"/>
    <s v="Second Class"/>
    <s v="RD-19900"/>
    <s v="Ruben Dartt"/>
    <s v="Consumer"/>
    <s v="United States"/>
    <s v="San Francisco"/>
    <s v="California"/>
    <n v="94109"/>
    <s v="West"/>
    <s v="OFF-PA-10001019"/>
    <s v="Office Supplies"/>
    <s v="Paper"/>
    <s v="Xerox 1884"/>
    <n v="19.98"/>
    <n v="1"/>
    <n v="0"/>
    <n v="9.3905999999999992"/>
  </r>
  <r>
    <n v="6932"/>
    <s v="CA-2011-164182"/>
    <x v="2"/>
    <x v="686"/>
    <d v="2011-07-18T00:00:00"/>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1-164182"/>
    <x v="2"/>
    <x v="686"/>
    <d v="2011-07-18T00:00:00"/>
    <s v="Standard Class"/>
    <s v="ST-20530"/>
    <s v="Shui Tom"/>
    <s v="Consumer"/>
    <s v="United States"/>
    <s v="Philadelphia"/>
    <s v="Pennsylvania"/>
    <n v="19140"/>
    <s v="East"/>
    <s v="TEC-PH-10002583"/>
    <s v="Technology"/>
    <s v="Phones"/>
    <s v="iOttie HLCRIO102 Car Mount"/>
    <n v="23.987999999999996"/>
    <n v="2"/>
    <n v="0.4"/>
    <n v="-13.993000000000004"/>
  </r>
  <r>
    <n v="6934"/>
    <s v="CA-2011-164182"/>
    <x v="2"/>
    <x v="686"/>
    <d v="2011-07-18T00:00:00"/>
    <s v="Standard Class"/>
    <s v="ST-20530"/>
    <s v="Shui Tom"/>
    <s v="Consumer"/>
    <s v="United States"/>
    <s v="Philadelphia"/>
    <s v="Pennsylvania"/>
    <n v="19140"/>
    <s v="East"/>
    <s v="FUR-FU-10001057"/>
    <s v="Furniture"/>
    <s v="Furnishings"/>
    <s v="Tensor Track Tree Floor Lamp"/>
    <n v="31.983999999999998"/>
    <n v="2"/>
    <n v="0.2"/>
    <n v="1.1993999999999998"/>
  </r>
  <r>
    <n v="6935"/>
    <s v="CA-2011-164182"/>
    <x v="2"/>
    <x v="686"/>
    <d v="2011-07-18T00:00:00"/>
    <s v="Standard Class"/>
    <s v="ST-20530"/>
    <s v="Shui Tom"/>
    <s v="Consumer"/>
    <s v="United States"/>
    <s v="Philadelphia"/>
    <s v="Pennsylvania"/>
    <n v="19140"/>
    <s v="East"/>
    <s v="OFF-AR-10001044"/>
    <s v="Office Supplies"/>
    <s v="Art"/>
    <s v="BOSTON Ranger #55 Pencil Sharpener, Black"/>
    <n v="41.584000000000003"/>
    <n v="2"/>
    <n v="0.2"/>
    <n v="4.6781999999999968"/>
  </r>
  <r>
    <n v="6936"/>
    <s v="CA-2014-137365"/>
    <x v="3"/>
    <x v="329"/>
    <d v="2014-12-04T00:00:00"/>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3-129847"/>
    <x v="0"/>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1-126963"/>
    <x v="2"/>
    <x v="345"/>
    <d v="2011-06-15T00:00:00"/>
    <s v="Same Day"/>
    <s v="PS-18760"/>
    <s v="Pamela Stobb"/>
    <s v="Consumer"/>
    <s v="United States"/>
    <s v="El Paso"/>
    <s v="Texas"/>
    <n v="79907"/>
    <s v="Central"/>
    <s v="OFF-PA-10001952"/>
    <s v="Office Supplies"/>
    <s v="Paper"/>
    <s v="Xerox 1902"/>
    <n v="36.544000000000004"/>
    <n v="2"/>
    <n v="0.2"/>
    <n v="11.876799999999998"/>
  </r>
  <r>
    <n v="6939"/>
    <s v="CA-2013-125094"/>
    <x v="0"/>
    <x v="732"/>
    <d v="2013-11-10T00:00:00"/>
    <s v="Standard Class"/>
    <s v="NP-18700"/>
    <s v="Nora Preis"/>
    <s v="Consumer"/>
    <s v="United States"/>
    <s v="Seattle"/>
    <s v="Washington"/>
    <n v="98105"/>
    <s v="West"/>
    <s v="TEC-AC-10004420"/>
    <s v="Technology"/>
    <s v="Accessories"/>
    <s v="Cherry 142-key Programmable Keyboard"/>
    <n v="479.72"/>
    <n v="4"/>
    <n v="0"/>
    <n v="52.769200000000012"/>
  </r>
  <r>
    <n v="6940"/>
    <s v="CA-2014-107132"/>
    <x v="3"/>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4-107132"/>
    <x v="3"/>
    <x v="335"/>
    <d v="2014-07-01T00:00:00"/>
    <s v="Standard Class"/>
    <s v="SC-20260"/>
    <s v="Scott Cohen"/>
    <s v="Corporate"/>
    <s v="United States"/>
    <s v="New York City"/>
    <s v="New York"/>
    <n v="10009"/>
    <s v="East"/>
    <s v="OFF-SU-10002503"/>
    <s v="Office Supplies"/>
    <s v="Supplies"/>
    <s v="Acme Preferred Stainless Steel Scissors"/>
    <n v="28.4"/>
    <n v="5"/>
    <n v="0"/>
    <n v="8.2359999999999989"/>
  </r>
  <r>
    <n v="6942"/>
    <s v="CA-2014-107132"/>
    <x v="3"/>
    <x v="335"/>
    <d v="2014-07-01T00:00:00"/>
    <s v="Standard Class"/>
    <s v="SC-20260"/>
    <s v="Scott Cohen"/>
    <s v="Corporate"/>
    <s v="United States"/>
    <s v="New York City"/>
    <s v="New York"/>
    <n v="10009"/>
    <s v="East"/>
    <s v="OFF-ST-10001490"/>
    <s v="Office Supplies"/>
    <s v="Storage"/>
    <s v="Hot File 7-Pocket, Floor Stand"/>
    <n v="713.88"/>
    <n v="4"/>
    <n v="0"/>
    <n v="214.16399999999993"/>
  </r>
  <r>
    <n v="6943"/>
    <s v="CA-2014-107132"/>
    <x v="3"/>
    <x v="335"/>
    <d v="2014-07-01T00:00:00"/>
    <s v="Standard Class"/>
    <s v="SC-20260"/>
    <s v="Scott Cohen"/>
    <s v="Corporate"/>
    <s v="United States"/>
    <s v="New York City"/>
    <s v="New York"/>
    <n v="10009"/>
    <s v="East"/>
    <s v="OFF-PA-10003790"/>
    <s v="Office Supplies"/>
    <s v="Paper"/>
    <s v="Xerox 1991"/>
    <n v="68.52"/>
    <n v="3"/>
    <n v="0"/>
    <n v="31.519199999999998"/>
  </r>
  <r>
    <n v="6944"/>
    <s v="CA-2012-139248"/>
    <x v="1"/>
    <x v="395"/>
    <d v="2012-07-30T00:00:00"/>
    <s v="Standard Class"/>
    <s v="RD-19930"/>
    <s v="Russell D'Ascenzo"/>
    <s v="Consumer"/>
    <s v="United States"/>
    <s v="Los Angeles"/>
    <s v="California"/>
    <n v="90032"/>
    <s v="West"/>
    <s v="TEC-PH-10004094"/>
    <s v="Technology"/>
    <s v="Phones"/>
    <s v="Motorola L703CM"/>
    <n v="623.96"/>
    <n v="5"/>
    <n v="0.2"/>
    <n v="38.997500000000002"/>
  </r>
  <r>
    <n v="6945"/>
    <s v="CA-2011-148369"/>
    <x v="2"/>
    <x v="865"/>
    <d v="2011-09-27T00:00:00"/>
    <s v="Standard Class"/>
    <s v="TH-21115"/>
    <s v="Thea Hudgings"/>
    <s v="Corporate"/>
    <s v="United States"/>
    <s v="Newark"/>
    <s v="Delaware"/>
    <n v="19711"/>
    <s v="East"/>
    <s v="OFF-BI-10004876"/>
    <s v="Office Supplies"/>
    <s v="Binders"/>
    <s v="Wilson Jones Suede Grain Vinyl Binders"/>
    <n v="11.12"/>
    <n v="4"/>
    <n v="0"/>
    <n v="5.4487999999999994"/>
  </r>
  <r>
    <n v="6946"/>
    <s v="CA-2013-106243"/>
    <x v="0"/>
    <x v="955"/>
    <d v="2013-10-05T00:00:00"/>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2-126466"/>
    <x v="1"/>
    <x v="529"/>
    <d v="2012-11-13T00:00:00"/>
    <s v="Standard Class"/>
    <s v="JO-15550"/>
    <s v="Jesus Ocampo"/>
    <s v="Home Office"/>
    <s v="United States"/>
    <s v="Roseville"/>
    <s v="California"/>
    <n v="95661"/>
    <s v="West"/>
    <s v="OFF-FA-10000490"/>
    <s v="Office Supplies"/>
    <s v="Fasteners"/>
    <s v="OIC Binder Clips, Mini, 1/4&quot; Capacity, Black"/>
    <n v="2.48"/>
    <n v="2"/>
    <n v="0"/>
    <n v="1.1656"/>
  </r>
  <r>
    <n v="6948"/>
    <s v="CA-2012-130365"/>
    <x v="1"/>
    <x v="334"/>
    <d v="2012-04-29T00:00:00"/>
    <s v="Standard Class"/>
    <s v="ZC-21910"/>
    <s v="Zuschuss Carroll"/>
    <s v="Consumer"/>
    <s v="United States"/>
    <s v="Aurora"/>
    <s v="Illinois"/>
    <n v="60505"/>
    <s v="Central"/>
    <s v="OFF-ST-10002574"/>
    <s v="Office Supplies"/>
    <s v="Storage"/>
    <s v="SAFCO Commercial Wire Shelving, Black"/>
    <n v="221.024"/>
    <n v="2"/>
    <n v="0.2"/>
    <n v="-55.256"/>
  </r>
  <r>
    <n v="6949"/>
    <s v="CA-2012-130365"/>
    <x v="1"/>
    <x v="334"/>
    <d v="2012-04-29T00:00:00"/>
    <s v="Standard Class"/>
    <s v="ZC-21910"/>
    <s v="Zuschuss Carroll"/>
    <s v="Consumer"/>
    <s v="United States"/>
    <s v="Aurora"/>
    <s v="Illinois"/>
    <n v="60505"/>
    <s v="Central"/>
    <s v="FUR-CH-10003535"/>
    <s v="Furniture"/>
    <s v="Chairs"/>
    <s v="Global Armless Task Chair, Royal Blue"/>
    <n v="128.05799999999999"/>
    <n v="3"/>
    <n v="0.3"/>
    <n v="-23.782199999999996"/>
  </r>
  <r>
    <n v="6950"/>
    <s v="CA-2014-143021"/>
    <x v="3"/>
    <x v="123"/>
    <d v="2014-11-20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4-143021"/>
    <x v="3"/>
    <x v="123"/>
    <d v="2014-11-20T00:00:00"/>
    <s v="Same Day"/>
    <s v="AP-10720"/>
    <s v="Anne Pryor"/>
    <s v="Home Office"/>
    <s v="United States"/>
    <s v="New York City"/>
    <s v="New York"/>
    <n v="10011"/>
    <s v="East"/>
    <s v="FUR-TA-10001676"/>
    <s v="Furniture"/>
    <s v="Tables"/>
    <s v="Hon 61000 Series Interactive Training Tables"/>
    <n v="79.97399999999999"/>
    <n v="3"/>
    <n v="0.4"/>
    <n v="-29.323800000000006"/>
  </r>
  <r>
    <n v="6952"/>
    <s v="CA-2012-161767"/>
    <x v="1"/>
    <x v="312"/>
    <d v="2012-11-24T00:00:00"/>
    <s v="Standard Class"/>
    <s v="GK-14620"/>
    <s v="Grace Kelly"/>
    <s v="Corporate"/>
    <s v="United States"/>
    <s v="Dallas"/>
    <s v="Texas"/>
    <n v="75217"/>
    <s v="Central"/>
    <s v="TEC-MA-10002790"/>
    <s v="Technology"/>
    <s v="Machines"/>
    <s v="NeatDesk Desktop Scanner &amp; Digital Filing System"/>
    <n v="479.988"/>
    <n v="2"/>
    <n v="0.4"/>
    <n v="55.998599999999954"/>
  </r>
  <r>
    <n v="6953"/>
    <s v="CA-2012-129917"/>
    <x v="1"/>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2-129917"/>
    <x v="1"/>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5"/>
  </r>
  <r>
    <n v="6955"/>
    <s v="CA-2012-129917"/>
    <x v="1"/>
    <x v="653"/>
    <d v="2012-10-03T00:00:00"/>
    <s v="First Class"/>
    <s v="HM-14980"/>
    <s v="Henry MacAllister"/>
    <s v="Consumer"/>
    <s v="United States"/>
    <s v="Los Angeles"/>
    <s v="California"/>
    <n v="90008"/>
    <s v="West"/>
    <s v="TEC-PH-10000369"/>
    <s v="Technology"/>
    <s v="Phones"/>
    <s v="HTC One Mini"/>
    <n v="503.96000000000004"/>
    <n v="5"/>
    <n v="0.2"/>
    <n v="50.396000000000015"/>
  </r>
  <r>
    <n v="6956"/>
    <s v="CA-2012-115420"/>
    <x v="1"/>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3-157588"/>
    <x v="0"/>
    <x v="216"/>
    <d v="2013-07-20T00:00:00"/>
    <s v="Standard Class"/>
    <s v="AR-10570"/>
    <s v="Anemone Ratner"/>
    <s v="Consumer"/>
    <s v="United States"/>
    <s v="Columbus"/>
    <s v="Georgia"/>
    <n v="31907"/>
    <s v="South"/>
    <s v="OFF-BI-10003963"/>
    <s v="Office Supplies"/>
    <s v="Binders"/>
    <s v="Cardinal Holdit Data Disk Pockets"/>
    <n v="36.4"/>
    <n v="5"/>
    <n v="0"/>
    <n v="17.107999999999997"/>
  </r>
  <r>
    <n v="6958"/>
    <s v="CA-2013-157588"/>
    <x v="0"/>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2-167255"/>
    <x v="1"/>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2-167255"/>
    <x v="1"/>
    <x v="874"/>
    <d v="2012-09-29T00:00:00"/>
    <s v="Second Class"/>
    <s v="RH-19510"/>
    <s v="Rick Huthwaite"/>
    <s v="Home Office"/>
    <s v="United States"/>
    <s v="San Francisco"/>
    <s v="California"/>
    <n v="94110"/>
    <s v="West"/>
    <s v="OFF-PA-10002377"/>
    <s v="Office Supplies"/>
    <s v="Paper"/>
    <s v="Xerox 1916"/>
    <n v="146.82"/>
    <n v="3"/>
    <n v="0"/>
    <n v="73.41"/>
  </r>
  <r>
    <n v="6961"/>
    <s v="CA-2012-167255"/>
    <x v="1"/>
    <x v="874"/>
    <d v="2012-09-29T00:00:00"/>
    <s v="Second Class"/>
    <s v="RH-19510"/>
    <s v="Rick Huthwaite"/>
    <s v="Home Office"/>
    <s v="United States"/>
    <s v="San Francisco"/>
    <s v="California"/>
    <n v="94110"/>
    <s v="West"/>
    <s v="OFF-PA-10003441"/>
    <s v="Office Supplies"/>
    <s v="Paper"/>
    <s v="Xerox 226"/>
    <n v="12.96"/>
    <n v="2"/>
    <n v="0"/>
    <n v="6.2208000000000006"/>
  </r>
  <r>
    <n v="6962"/>
    <s v="CA-2014-162096"/>
    <x v="3"/>
    <x v="468"/>
    <d v="2014-11-11T00:00:00"/>
    <s v="Same Day"/>
    <s v="TB-21190"/>
    <s v="Thomas Brumley"/>
    <s v="Home Office"/>
    <s v="United States"/>
    <s v="Riverside"/>
    <s v="California"/>
    <n v="92503"/>
    <s v="West"/>
    <s v="OFF-AR-10002221"/>
    <s v="Office Supplies"/>
    <s v="Art"/>
    <s v="12 Colored Short Pencils"/>
    <n v="7.8000000000000007"/>
    <n v="3"/>
    <n v="0"/>
    <n v="2.1060000000000008"/>
  </r>
  <r>
    <n v="6963"/>
    <s v="CA-2013-157161"/>
    <x v="0"/>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3-157161"/>
    <x v="0"/>
    <x v="87"/>
    <d v="2013-07-21T00:00:00"/>
    <s v="Second Class"/>
    <s v="JD-15895"/>
    <s v="Jonathan Doherty"/>
    <s v="Corporate"/>
    <s v="United States"/>
    <s v="Columbia"/>
    <s v="South Carolina"/>
    <n v="29203"/>
    <s v="South"/>
    <s v="OFF-AR-10003338"/>
    <s v="Office Supplies"/>
    <s v="Art"/>
    <s v="Eberhard Faber 3 1/2&quot; Golf Pencils"/>
    <n v="22.32"/>
    <n v="3"/>
    <n v="0"/>
    <n v="5.580000000000001"/>
  </r>
  <r>
    <n v="6965"/>
    <s v="CA-2013-157161"/>
    <x v="0"/>
    <x v="87"/>
    <d v="2013-07-21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3-157161"/>
    <x v="0"/>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3-157161"/>
    <x v="0"/>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3-157161"/>
    <x v="0"/>
    <x v="87"/>
    <d v="2013-07-21T00:00:00"/>
    <s v="Second Class"/>
    <s v="JD-15895"/>
    <s v="Jonathan Doherty"/>
    <s v="Corporate"/>
    <s v="United States"/>
    <s v="Columbia"/>
    <s v="South Carolina"/>
    <n v="29203"/>
    <s v="South"/>
    <s v="OFF-PA-10001461"/>
    <s v="Office Supplies"/>
    <s v="Paper"/>
    <s v="HP Office Paper (20Lb. and 87 Bright)"/>
    <n v="60.12"/>
    <n v="9"/>
    <n v="0"/>
    <n v="28.857599999999998"/>
  </r>
  <r>
    <n v="6969"/>
    <s v="CA-2012-110765"/>
    <x v="1"/>
    <x v="1140"/>
    <d v="2012-10-20T00:00:00"/>
    <s v="Second Class"/>
    <s v="MP-17965"/>
    <s v="Michael Paige"/>
    <s v="Corporate"/>
    <s v="United States"/>
    <s v="New York City"/>
    <s v="New York"/>
    <n v="10011"/>
    <s v="East"/>
    <s v="TEC-PH-10004165"/>
    <s v="Technology"/>
    <s v="Phones"/>
    <s v="Mitel MiVoice 5330e IP Phone"/>
    <n v="824.97"/>
    <n v="3"/>
    <n v="0"/>
    <n v="214.4922"/>
  </r>
  <r>
    <n v="6970"/>
    <s v="CA-2013-163937"/>
    <x v="0"/>
    <x v="994"/>
    <d v="2013-01-13T00:00:00"/>
    <s v="Second Class"/>
    <s v="JB-16000"/>
    <s v="Joy Bell-"/>
    <s v="Consumer"/>
    <s v="United States"/>
    <s v="Longview"/>
    <s v="Washington"/>
    <n v="98632"/>
    <s v="West"/>
    <s v="FUR-FU-10000010"/>
    <s v="Furniture"/>
    <s v="Furnishings"/>
    <s v="DAX Value U-Channel Document Frames, Easel Back"/>
    <n v="24.849999999999998"/>
    <n v="5"/>
    <n v="0"/>
    <n v="7.7034999999999982"/>
  </r>
  <r>
    <n v="6971"/>
    <s v="CA-2014-153822"/>
    <x v="3"/>
    <x v="20"/>
    <d v="2014-09-26T00:00:00"/>
    <s v="Standard Class"/>
    <s v="AB-10105"/>
    <s v="Adrian Barton"/>
    <s v="Consumer"/>
    <s v="United States"/>
    <s v="Phoenix"/>
    <s v="Arizona"/>
    <n v="85023"/>
    <s v="West"/>
    <s v="OFF-ST-10000321"/>
    <s v="Office Supplies"/>
    <s v="Storage"/>
    <s v="Akro Stacking Bins"/>
    <n v="12.624000000000001"/>
    <n v="2"/>
    <n v="0.2"/>
    <n v="-2.5248000000000022"/>
  </r>
  <r>
    <n v="6972"/>
    <s v="CA-2014-153822"/>
    <x v="3"/>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4-153822"/>
    <x v="3"/>
    <x v="20"/>
    <d v="2014-09-26T00:00:00"/>
    <s v="Standard Class"/>
    <s v="AB-10105"/>
    <s v="Adrian Barton"/>
    <s v="Consumer"/>
    <s v="United States"/>
    <s v="Phoenix"/>
    <s v="Arizona"/>
    <n v="85023"/>
    <s v="West"/>
    <s v="TEC-PH-10002415"/>
    <s v="Technology"/>
    <s v="Phones"/>
    <s v="Polycom VoiceStation 500 Conference phone"/>
    <n v="471.92"/>
    <n v="2"/>
    <n v="0.2"/>
    <n v="29.495000000000019"/>
  </r>
  <r>
    <n v="6974"/>
    <s v="CA-2014-153822"/>
    <x v="3"/>
    <x v="20"/>
    <d v="2014-09-26T00:00:00"/>
    <s v="Standard Class"/>
    <s v="AB-10105"/>
    <s v="Adrian Barton"/>
    <s v="Consumer"/>
    <s v="United States"/>
    <s v="Phoenix"/>
    <s v="Arizona"/>
    <n v="85023"/>
    <s v="West"/>
    <s v="OFF-BI-10001460"/>
    <s v="Office Supplies"/>
    <s v="Binders"/>
    <s v="Plastic Binding Combs"/>
    <n v="18.180000000000003"/>
    <n v="4"/>
    <n v="0.7"/>
    <n v="-13.938000000000002"/>
  </r>
  <r>
    <n v="6975"/>
    <s v="CA-2014-146185"/>
    <x v="3"/>
    <x v="175"/>
    <d v="2014-09-20T00:00:00"/>
    <s v="Standard Class"/>
    <s v="CC-12145"/>
    <s v="Charles Crestani"/>
    <s v="Consumer"/>
    <s v="United States"/>
    <s v="Houston"/>
    <s v="Texas"/>
    <n v="77095"/>
    <s v="Central"/>
    <s v="OFF-AR-10002987"/>
    <s v="Office Supplies"/>
    <s v="Art"/>
    <s v="Prismacolor Color Pencil Set"/>
    <n v="31.744"/>
    <n v="2"/>
    <n v="0.2"/>
    <n v="8.3328000000000024"/>
  </r>
  <r>
    <n v="6976"/>
    <s v="CA-2012-112144"/>
    <x v="1"/>
    <x v="1141"/>
    <d v="2012-07-02T00:00:00"/>
    <s v="Standard Class"/>
    <s v="CY-12745"/>
    <s v="Craig Yedwab"/>
    <s v="Corporate"/>
    <s v="United States"/>
    <s v="Gilbert"/>
    <s v="Arizona"/>
    <n v="85234"/>
    <s v="West"/>
    <s v="OFF-LA-10000443"/>
    <s v="Office Supplies"/>
    <s v="Labels"/>
    <s v="Avery 501"/>
    <n v="5.9039999999999999"/>
    <n v="2"/>
    <n v="0.2"/>
    <n v="1.9925999999999999"/>
  </r>
  <r>
    <n v="6977"/>
    <s v="CA-2012-112144"/>
    <x v="1"/>
    <x v="1141"/>
    <d v="2012-07-02T00:00:00"/>
    <s v="Standard Class"/>
    <s v="CY-12745"/>
    <s v="Craig Yedwab"/>
    <s v="Corporate"/>
    <s v="United States"/>
    <s v="Gilbert"/>
    <s v="Arizona"/>
    <n v="85234"/>
    <s v="West"/>
    <s v="FUR-FU-10004306"/>
    <s v="Furniture"/>
    <s v="Furnishings"/>
    <s v="Electrix Halogen Magnifier Lamp"/>
    <n v="621.7600000000001"/>
    <n v="4"/>
    <n v="0.2"/>
    <n v="46.631999999999977"/>
  </r>
  <r>
    <n v="6978"/>
    <s v="US-2013-119298"/>
    <x v="0"/>
    <x v="881"/>
    <d v="2013-11-29T00:00:00"/>
    <s v="First Class"/>
    <s v="EP-13915"/>
    <s v="Emily Phan"/>
    <s v="Consumer"/>
    <s v="United States"/>
    <s v="Jonesboro"/>
    <s v="Arkansas"/>
    <n v="72401"/>
    <s v="South"/>
    <s v="TEC-PH-10002564"/>
    <s v="Technology"/>
    <s v="Phones"/>
    <s v="OtterBox Defender Series Case - Samsung Galaxy S4"/>
    <n v="59.98"/>
    <n v="2"/>
    <n v="0"/>
    <n v="17.993999999999993"/>
  </r>
  <r>
    <n v="6979"/>
    <s v="CA-2014-155159"/>
    <x v="3"/>
    <x v="920"/>
    <d v="2014-11-30T00:00:00"/>
    <s v="Second Class"/>
    <s v="DL-13315"/>
    <s v="Delfina Latchford"/>
    <s v="Consumer"/>
    <s v="United States"/>
    <s v="Atlanta"/>
    <s v="Georgia"/>
    <n v="30318"/>
    <s v="South"/>
    <s v="OFF-PA-10003724"/>
    <s v="Office Supplies"/>
    <s v="Paper"/>
    <s v="Wirebound Message Book, 4 per Page"/>
    <n v="48.87"/>
    <n v="9"/>
    <n v="0"/>
    <n v="23.946299999999997"/>
  </r>
  <r>
    <n v="6980"/>
    <s v="CA-2014-149076"/>
    <x v="3"/>
    <x v="424"/>
    <d v="2014-01-20T00:00:00"/>
    <s v="Standard Class"/>
    <s v="SO-20335"/>
    <s v="Sean O'Donnell"/>
    <s v="Consumer"/>
    <s v="United States"/>
    <s v="Los Angeles"/>
    <s v="California"/>
    <n v="90036"/>
    <s v="West"/>
    <s v="OFF-PA-10000483"/>
    <s v="Office Supplies"/>
    <s v="Paper"/>
    <s v="Xerox 19"/>
    <n v="154.9"/>
    <n v="5"/>
    <n v="0"/>
    <n v="69.704999999999998"/>
  </r>
  <r>
    <n v="6981"/>
    <s v="CA-2011-146990"/>
    <x v="2"/>
    <x v="845"/>
    <d v="2011-11-08T00:00:00"/>
    <s v="First Class"/>
    <s v="BP-11095"/>
    <s v="Bart Pistole"/>
    <s v="Corporate"/>
    <s v="United States"/>
    <s v="New York City"/>
    <s v="New York"/>
    <n v="10024"/>
    <s v="East"/>
    <s v="OFF-FA-10000611"/>
    <s v="Office Supplies"/>
    <s v="Fasteners"/>
    <s v="Binder Clips by OIC"/>
    <n v="5.92"/>
    <n v="4"/>
    <n v="0"/>
    <n v="2.8415999999999997"/>
  </r>
  <r>
    <n v="6982"/>
    <s v="CA-2011-146990"/>
    <x v="2"/>
    <x v="845"/>
    <d v="2011-11-08T00:00:00"/>
    <s v="First Class"/>
    <s v="BP-11095"/>
    <s v="Bart Pistole"/>
    <s v="Corporate"/>
    <s v="United States"/>
    <s v="New York City"/>
    <s v="New York"/>
    <n v="10024"/>
    <s v="East"/>
    <s v="OFF-PA-10000246"/>
    <s v="Office Supplies"/>
    <s v="Paper"/>
    <s v="Riverleaf Stik-Withit Designer Note Cubes"/>
    <n v="30.18"/>
    <n v="3"/>
    <n v="0"/>
    <n v="13.8828"/>
  </r>
  <r>
    <n v="6983"/>
    <s v="CA-2013-116526"/>
    <x v="0"/>
    <x v="142"/>
    <d v="2013-09-06T00:00:00"/>
    <s v="Standard Class"/>
    <s v="JA-15970"/>
    <s v="Joseph Airdo"/>
    <s v="Consumer"/>
    <s v="United States"/>
    <s v="Detroit"/>
    <s v="Michigan"/>
    <n v="48227"/>
    <s v="Central"/>
    <s v="OFF-BI-10004728"/>
    <s v="Office Supplies"/>
    <s v="Binders"/>
    <s v="Wilson Jones Turn Tabs Binder Tool for Ring Binders"/>
    <n v="24.1"/>
    <n v="5"/>
    <n v="0"/>
    <n v="11.086"/>
  </r>
  <r>
    <n v="6984"/>
    <s v="CA-2013-116526"/>
    <x v="0"/>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3-116526"/>
    <x v="0"/>
    <x v="142"/>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3-116526"/>
    <x v="0"/>
    <x v="142"/>
    <d v="2013-09-06T00:00:00"/>
    <s v="Standard Class"/>
    <s v="JA-15970"/>
    <s v="Joseph Airdo"/>
    <s v="Consumer"/>
    <s v="United States"/>
    <s v="Detroit"/>
    <s v="Michigan"/>
    <n v="48227"/>
    <s v="Central"/>
    <s v="OFF-BI-10000320"/>
    <s v="Office Supplies"/>
    <s v="Binders"/>
    <s v="GBC Plastic Binding Combs"/>
    <n v="29.52"/>
    <n v="4"/>
    <n v="0"/>
    <n v="14.4648"/>
  </r>
  <r>
    <n v="6987"/>
    <s v="CA-2013-116526"/>
    <x v="0"/>
    <x v="142"/>
    <d v="2013-09-06T00:00:00"/>
    <s v="Standard Class"/>
    <s v="JA-15970"/>
    <s v="Joseph Airdo"/>
    <s v="Consumer"/>
    <s v="United States"/>
    <s v="Detroit"/>
    <s v="Michigan"/>
    <n v="48227"/>
    <s v="Central"/>
    <s v="OFF-AR-10004999"/>
    <s v="Office Supplies"/>
    <s v="Art"/>
    <s v="Newell 315"/>
    <n v="11.96"/>
    <n v="2"/>
    <n v="0"/>
    <n v="2.99"/>
  </r>
  <r>
    <n v="6988"/>
    <s v="CA-2013-116526"/>
    <x v="0"/>
    <x v="142"/>
    <d v="2013-09-06T00:00:00"/>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4-158561"/>
    <x v="3"/>
    <x v="343"/>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4-165099"/>
    <x v="3"/>
    <x v="157"/>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2-109386"/>
    <x v="1"/>
    <x v="627"/>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2-109386"/>
    <x v="1"/>
    <x v="627"/>
    <d v="2012-11-13T00:00:00"/>
    <s v="Second Class"/>
    <s v="RH-19600"/>
    <s v="Rob Haberlin"/>
    <s v="Consumer"/>
    <s v="United States"/>
    <s v="Hampton"/>
    <s v="Virginia"/>
    <n v="23666"/>
    <s v="South"/>
    <s v="TEC-PH-10002890"/>
    <s v="Technology"/>
    <s v="Phones"/>
    <s v="AT&amp;T 17929 Lendline Telephone"/>
    <n v="226.20000000000002"/>
    <n v="5"/>
    <n v="0"/>
    <n v="58.811999999999998"/>
  </r>
  <r>
    <n v="6993"/>
    <s v="CA-2012-109386"/>
    <x v="1"/>
    <x v="627"/>
    <d v="2012-11-13T00:00:00"/>
    <s v="Second Class"/>
    <s v="RH-19600"/>
    <s v="Rob Haberlin"/>
    <s v="Consumer"/>
    <s v="United States"/>
    <s v="Hampton"/>
    <s v="Virginia"/>
    <n v="23666"/>
    <s v="South"/>
    <s v="FUR-FU-10000308"/>
    <s v="Furniture"/>
    <s v="Furnishings"/>
    <s v="Deflect-o Glass Clear Studded Chair Mats"/>
    <n v="186.54"/>
    <n v="3"/>
    <n v="0"/>
    <n v="41.038800000000002"/>
  </r>
  <r>
    <n v="6994"/>
    <s v="CA-2012-109386"/>
    <x v="1"/>
    <x v="627"/>
    <d v="2012-11-13T00:00:00"/>
    <s v="Second Class"/>
    <s v="RH-19600"/>
    <s v="Rob Haberlin"/>
    <s v="Consumer"/>
    <s v="United States"/>
    <s v="Hampton"/>
    <s v="Virginia"/>
    <n v="23666"/>
    <s v="South"/>
    <s v="OFF-AR-10000380"/>
    <s v="Office Supplies"/>
    <s v="Art"/>
    <s v="Hunt PowerHouse Electric Pencil Sharpener, Blue"/>
    <n v="265.85999999999996"/>
    <n v="7"/>
    <n v="0"/>
    <n v="79.757999999999967"/>
  </r>
  <r>
    <n v="6995"/>
    <s v="CA-2012-109386"/>
    <x v="1"/>
    <x v="627"/>
    <d v="2012-11-13T00:00:00"/>
    <s v="Second Class"/>
    <s v="RH-19600"/>
    <s v="Rob Haberlin"/>
    <s v="Consumer"/>
    <s v="United States"/>
    <s v="Hampton"/>
    <s v="Virginia"/>
    <n v="23666"/>
    <s v="South"/>
    <s v="OFF-AR-10000122"/>
    <s v="Office Supplies"/>
    <s v="Art"/>
    <s v="Newell 314"/>
    <n v="27.9"/>
    <n v="5"/>
    <n v="0"/>
    <n v="6.9749999999999979"/>
  </r>
  <r>
    <n v="6996"/>
    <s v="CA-2012-166800"/>
    <x v="1"/>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4-117443"/>
    <x v="3"/>
    <x v="331"/>
    <d v="2014-12-26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4-117443"/>
    <x v="3"/>
    <x v="331"/>
    <d v="2014-12-26T00:00:00"/>
    <s v="Second Class"/>
    <s v="JB-15400"/>
    <s v="Jennifer Braxton"/>
    <s v="Corporate"/>
    <s v="United States"/>
    <s v="Rockford"/>
    <s v="Illinois"/>
    <n v="61107"/>
    <s v="Central"/>
    <s v="OFF-PA-10004475"/>
    <s v="Office Supplies"/>
    <s v="Paper"/>
    <s v="Xerox 1940"/>
    <n v="175.87200000000001"/>
    <n v="4"/>
    <n v="0.2"/>
    <n v="63.753599999999992"/>
  </r>
  <r>
    <n v="6999"/>
    <s v="US-2013-134369"/>
    <x v="0"/>
    <x v="1142"/>
    <d v="2013-09-23T00:00:00"/>
    <s v="Standard Class"/>
    <s v="BC-11125"/>
    <s v="Becky Castell"/>
    <s v="Home Office"/>
    <s v="United States"/>
    <s v="Laguna Niguel"/>
    <s v="California"/>
    <n v="92677"/>
    <s v="West"/>
    <s v="OFF-PA-10002195"/>
    <s v="Office Supplies"/>
    <s v="Paper"/>
    <s v="Xerox 1966"/>
    <n v="12.96"/>
    <n v="2"/>
    <n v="0"/>
    <n v="6.3504000000000005"/>
  </r>
  <r>
    <n v="7000"/>
    <s v="CA-2014-123687"/>
    <x v="3"/>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4-123687"/>
    <x v="3"/>
    <x v="1143"/>
    <d v="2014-05-30T00:00:00"/>
    <s v="First Class"/>
    <s v="KC-16675"/>
    <s v="Kimberly Carter"/>
    <s v="Corporate"/>
    <s v="United States"/>
    <s v="Louisville"/>
    <s v="Kentucky"/>
    <n v="40214"/>
    <s v="South"/>
    <s v="OFF-SU-10004498"/>
    <s v="Office Supplies"/>
    <s v="Supplies"/>
    <s v="Martin-Yale Premier Letter Opener"/>
    <n v="25.76"/>
    <n v="2"/>
    <n v="0"/>
    <n v="0.77280000000000015"/>
  </r>
  <r>
    <n v="7002"/>
    <s v="CA-2012-104871"/>
    <x v="1"/>
    <x v="1110"/>
    <d v="2012-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1-133158"/>
    <x v="2"/>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1-133158"/>
    <x v="2"/>
    <x v="710"/>
    <d v="2011-08-21T00:00:00"/>
    <s v="Second Class"/>
    <s v="DW-13195"/>
    <s v="David Wiener"/>
    <s v="Corporate"/>
    <s v="United States"/>
    <s v="Los Angeles"/>
    <s v="California"/>
    <n v="90045"/>
    <s v="West"/>
    <s v="OFF-BI-10000632"/>
    <s v="Office Supplies"/>
    <s v="Binders"/>
    <s v="Satellite Sectional Post Binders"/>
    <n v="69.456000000000003"/>
    <n v="2"/>
    <n v="0.2"/>
    <n v="22.573199999999996"/>
  </r>
  <r>
    <n v="7005"/>
    <s v="CA-2011-126333"/>
    <x v="2"/>
    <x v="851"/>
    <d v="2011-12-28T00:00:00"/>
    <s v="Standard Class"/>
    <s v="ME-18010"/>
    <s v="Michelle Ellison"/>
    <s v="Corporate"/>
    <s v="United States"/>
    <s v="Port Arthur"/>
    <s v="Texas"/>
    <n v="77642"/>
    <s v="Central"/>
    <s v="OFF-PA-10000223"/>
    <s v="Office Supplies"/>
    <s v="Paper"/>
    <s v="Xerox 2000"/>
    <n v="5.1840000000000011"/>
    <n v="1"/>
    <n v="0.2"/>
    <n v="1.8144"/>
  </r>
  <r>
    <n v="7006"/>
    <s v="CA-2012-141740"/>
    <x v="1"/>
    <x v="549"/>
    <d v="2012-11-05T00:00:00"/>
    <s v="Standard Class"/>
    <s v="JF-15490"/>
    <s v="Jeremy Farry"/>
    <s v="Consumer"/>
    <s v="United States"/>
    <s v="New York City"/>
    <s v="New York"/>
    <n v="10009"/>
    <s v="East"/>
    <s v="FUR-CH-10001545"/>
    <s v="Furniture"/>
    <s v="Chairs"/>
    <s v="Hon Comfortask Task/Swivel Chairs"/>
    <n v="205.16400000000002"/>
    <n v="2"/>
    <n v="0.1"/>
    <n v="13.677600000000002"/>
  </r>
  <r>
    <n v="7007"/>
    <s v="CA-2011-119466"/>
    <x v="2"/>
    <x v="534"/>
    <d v="2011-12-21T00:00:00"/>
    <s v="Standard Class"/>
    <s v="SP-20860"/>
    <s v="Sung Pak"/>
    <s v="Corporate"/>
    <s v="United States"/>
    <s v="Chicago"/>
    <s v="Illinois"/>
    <n v="60623"/>
    <s v="Central"/>
    <s v="FUR-FU-10001546"/>
    <s v="Furniture"/>
    <s v="Furnishings"/>
    <s v="Dana Swing-Arm Lamps"/>
    <n v="8.5440000000000005"/>
    <n v="2"/>
    <n v="0.6"/>
    <n v="-7.4759999999999991"/>
  </r>
  <r>
    <n v="7008"/>
    <s v="CA-2012-154823"/>
    <x v="1"/>
    <x v="291"/>
    <d v="2012-08-25T00:00:00"/>
    <s v="Standard Class"/>
    <s v="KN-16390"/>
    <s v="Katherine Nockton"/>
    <s v="Corporate"/>
    <s v="United States"/>
    <s v="Springfield"/>
    <s v="Ohio"/>
    <n v="45503"/>
    <s v="East"/>
    <s v="OFF-BI-10001098"/>
    <s v="Office Supplies"/>
    <s v="Binders"/>
    <s v="Acco D-Ring Binder w/DublLock"/>
    <n v="12.828000000000001"/>
    <n v="2"/>
    <n v="0.7"/>
    <n v="-8.9795999999999978"/>
  </r>
  <r>
    <n v="7009"/>
    <s v="CA-2012-154823"/>
    <x v="1"/>
    <x v="291"/>
    <d v="2012-08-25T00:00:00"/>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2-154823"/>
    <x v="1"/>
    <x v="291"/>
    <d v="2012-08-25T00:00:00"/>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1-135881"/>
    <x v="2"/>
    <x v="235"/>
    <d v="2011-05-27T00:00:00"/>
    <s v="Standard Class"/>
    <s v="GT-14710"/>
    <s v="Greg Tran"/>
    <s v="Consumer"/>
    <s v="United States"/>
    <s v="New York City"/>
    <s v="New York"/>
    <n v="10035"/>
    <s v="East"/>
    <s v="OFF-BI-10000829"/>
    <s v="Office Supplies"/>
    <s v="Binders"/>
    <s v="Avery Non-Stick Binders"/>
    <n v="17.96"/>
    <n v="5"/>
    <n v="0.2"/>
    <n v="5.8369999999999997"/>
  </r>
  <r>
    <n v="7012"/>
    <s v="US-2011-135881"/>
    <x v="2"/>
    <x v="235"/>
    <d v="2011-05-27T00:00:00"/>
    <s v="Standard Class"/>
    <s v="GT-14710"/>
    <s v="Greg Tran"/>
    <s v="Consumer"/>
    <s v="United States"/>
    <s v="New York City"/>
    <s v="New York"/>
    <n v="10035"/>
    <s v="East"/>
    <s v="OFF-SU-10003002"/>
    <s v="Office Supplies"/>
    <s v="Supplies"/>
    <s v="Letter Slitter"/>
    <n v="5.04"/>
    <n v="2"/>
    <n v="0"/>
    <n v="0.15120000000000022"/>
  </r>
  <r>
    <n v="7013"/>
    <s v="US-2011-135881"/>
    <x v="2"/>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4-141201"/>
    <x v="3"/>
    <x v="34"/>
    <d v="2014-12-12T00:00:00"/>
    <s v="Second Class"/>
    <s v="DB-12910"/>
    <s v="Daniel Byrd"/>
    <s v="Home Office"/>
    <s v="United States"/>
    <s v="Salinas"/>
    <s v="California"/>
    <n v="93905"/>
    <s v="West"/>
    <s v="FUR-BO-10001519"/>
    <s v="Furniture"/>
    <s v="Bookcases"/>
    <s v="O'Sullivan 3-Shelf Heavy-Duty Bookcases"/>
    <n v="148.25700000000001"/>
    <n v="3"/>
    <n v="0.15"/>
    <n v="15.697800000000004"/>
  </r>
  <r>
    <n v="7015"/>
    <s v="CA-2011-114790"/>
    <x v="2"/>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1-114790"/>
    <x v="2"/>
    <x v="518"/>
    <d v="2011-03-13T00:00:00"/>
    <s v="Second Class"/>
    <s v="FM-14215"/>
    <s v="Filia McAdams"/>
    <s v="Corporate"/>
    <s v="United States"/>
    <s v="Richmond"/>
    <s v="Kentucky"/>
    <n v="40475"/>
    <s v="South"/>
    <s v="TEC-AC-10000710"/>
    <s v="Technology"/>
    <s v="Accessories"/>
    <s v="Maxell DVD-RAM Discs"/>
    <n v="32.96"/>
    <n v="2"/>
    <n v="0"/>
    <n v="14.172800000000002"/>
  </r>
  <r>
    <n v="7017"/>
    <s v="CA-2011-114790"/>
    <x v="2"/>
    <x v="518"/>
    <d v="2011-03-13T00:00:00"/>
    <s v="Second Class"/>
    <s v="FM-14215"/>
    <s v="Filia McAdams"/>
    <s v="Corporate"/>
    <s v="United States"/>
    <s v="Richmond"/>
    <s v="Kentucky"/>
    <n v="40475"/>
    <s v="South"/>
    <s v="TEC-PH-10000984"/>
    <s v="Technology"/>
    <s v="Phones"/>
    <s v="Panasonic KX-TG9471B"/>
    <n v="587.97"/>
    <n v="3"/>
    <n v="0"/>
    <n v="164.63160000000005"/>
  </r>
  <r>
    <n v="7018"/>
    <s v="CA-2011-114790"/>
    <x v="2"/>
    <x v="518"/>
    <d v="2011-03-13T00:00:00"/>
    <s v="Second Class"/>
    <s v="FM-14215"/>
    <s v="Filia McAdams"/>
    <s v="Corporate"/>
    <s v="United States"/>
    <s v="Richmond"/>
    <s v="Kentucky"/>
    <n v="40475"/>
    <s v="South"/>
    <s v="OFF-PA-10000213"/>
    <s v="Office Supplies"/>
    <s v="Paper"/>
    <s v="Xerox 198"/>
    <n v="14.940000000000001"/>
    <n v="3"/>
    <n v="0"/>
    <n v="7.0218000000000007"/>
  </r>
  <r>
    <n v="7019"/>
    <s v="US-2013-154256"/>
    <x v="0"/>
    <x v="661"/>
    <d v="2013-06-28T00:00:00"/>
    <s v="Second Class"/>
    <s v="SM-20005"/>
    <s v="Sally Matthias"/>
    <s v="Consumer"/>
    <s v="United States"/>
    <s v="New York City"/>
    <s v="New York"/>
    <n v="10035"/>
    <s v="East"/>
    <s v="OFF-LA-10003720"/>
    <s v="Office Supplies"/>
    <s v="Labels"/>
    <s v="Avery 487"/>
    <n v="25.83"/>
    <n v="7"/>
    <n v="0"/>
    <n v="12.1401"/>
  </r>
  <r>
    <n v="7020"/>
    <s v="CA-2011-124737"/>
    <x v="2"/>
    <x v="709"/>
    <d v="2011-08-27T00:00:00"/>
    <s v="Standard Class"/>
    <s v="AP-10915"/>
    <s v="Arthur Prichep"/>
    <s v="Consumer"/>
    <s v="United States"/>
    <s v="Denver"/>
    <s v="Colorado"/>
    <n v="80219"/>
    <s v="West"/>
    <s v="OFF-PA-10001837"/>
    <s v="Office Supplies"/>
    <s v="Paper"/>
    <s v="Xerox 1976"/>
    <n v="15.552000000000003"/>
    <n v="3"/>
    <n v="0.2"/>
    <n v="5.4432"/>
  </r>
  <r>
    <n v="7021"/>
    <s v="CA-2011-124737"/>
    <x v="2"/>
    <x v="709"/>
    <d v="2011-08-27T00:00:00"/>
    <s v="Standard Class"/>
    <s v="AP-10915"/>
    <s v="Arthur Prichep"/>
    <s v="Consumer"/>
    <s v="United States"/>
    <s v="Denver"/>
    <s v="Colorado"/>
    <n v="80219"/>
    <s v="West"/>
    <s v="OFF-SU-10004661"/>
    <s v="Office Supplies"/>
    <s v="Supplies"/>
    <s v="Acme Titanium Bonded Scissors"/>
    <n v="6.8000000000000007"/>
    <n v="1"/>
    <n v="0.2"/>
    <n v="0.50999999999999979"/>
  </r>
  <r>
    <n v="7022"/>
    <s v="CA-2011-124737"/>
    <x v="2"/>
    <x v="709"/>
    <d v="2011-08-27T00:00:00"/>
    <s v="Standard Class"/>
    <s v="AP-10915"/>
    <s v="Arthur Prichep"/>
    <s v="Consumer"/>
    <s v="United States"/>
    <s v="Denver"/>
    <s v="Colorado"/>
    <n v="80219"/>
    <s v="West"/>
    <s v="FUR-FU-10003274"/>
    <s v="Furniture"/>
    <s v="Furnishings"/>
    <s v="Regeneration Desk Collection"/>
    <n v="4.2240000000000002"/>
    <n v="3"/>
    <n v="0.2"/>
    <n v="1.2672000000000003"/>
  </r>
  <r>
    <n v="7023"/>
    <s v="CA-2011-124737"/>
    <x v="2"/>
    <x v="709"/>
    <d v="2011-08-27T00:00:00"/>
    <s v="Standard Class"/>
    <s v="AP-10915"/>
    <s v="Arthur Prichep"/>
    <s v="Consumer"/>
    <s v="United States"/>
    <s v="Denver"/>
    <s v="Colorado"/>
    <n v="80219"/>
    <s v="West"/>
    <s v="TEC-PH-10000149"/>
    <s v="Technology"/>
    <s v="Phones"/>
    <s v="Cisco SPA525G2 IP Phone - Wireless"/>
    <n v="143.64000000000001"/>
    <n v="9"/>
    <n v="0.2"/>
    <n v="10.772999999999989"/>
  </r>
  <r>
    <n v="7024"/>
    <s v="CA-2011-124737"/>
    <x v="2"/>
    <x v="709"/>
    <d v="2011-08-27T00:00:00"/>
    <s v="Standard Class"/>
    <s v="AP-10915"/>
    <s v="Arthur Prichep"/>
    <s v="Consumer"/>
    <s v="United States"/>
    <s v="Denver"/>
    <s v="Colorado"/>
    <n v="80219"/>
    <s v="West"/>
    <s v="OFF-PA-10000019"/>
    <s v="Office Supplies"/>
    <s v="Paper"/>
    <s v="Xerox 1931"/>
    <n v="31.104000000000006"/>
    <n v="6"/>
    <n v="0.2"/>
    <n v="10.8864"/>
  </r>
  <r>
    <n v="7025"/>
    <s v="CA-2011-124737"/>
    <x v="2"/>
    <x v="709"/>
    <d v="2011-08-27T00:00:00"/>
    <s v="Standard Class"/>
    <s v="AP-10915"/>
    <s v="Arthur Prichep"/>
    <s v="Consumer"/>
    <s v="United States"/>
    <s v="Denver"/>
    <s v="Colorado"/>
    <n v="80219"/>
    <s v="West"/>
    <s v="OFF-PA-10001125"/>
    <s v="Office Supplies"/>
    <s v="Paper"/>
    <s v="Xerox 1988"/>
    <n v="223.05600000000001"/>
    <n v="9"/>
    <n v="0.2"/>
    <n v="69.704999999999984"/>
  </r>
  <r>
    <n v="7026"/>
    <s v="US-2014-101840"/>
    <x v="3"/>
    <x v="695"/>
    <d v="2014-02-13T00:00:00"/>
    <s v="Standard Class"/>
    <s v="SP-20545"/>
    <s v="Sibella Parks"/>
    <s v="Corporate"/>
    <s v="United States"/>
    <s v="New York City"/>
    <s v="New York"/>
    <n v="10024"/>
    <s v="East"/>
    <s v="TEC-PH-10002538"/>
    <s v="Technology"/>
    <s v="Phones"/>
    <s v="Grandstream GXP1160 VoIP phone"/>
    <n v="227.45999999999998"/>
    <n v="6"/>
    <n v="0"/>
    <n v="65.963399999999979"/>
  </r>
  <r>
    <n v="7027"/>
    <s v="US-2014-101840"/>
    <x v="3"/>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4-131653"/>
    <x v="3"/>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3-157840"/>
    <x v="0"/>
    <x v="887"/>
    <d v="2013-12-24T00:00:00"/>
    <s v="Second Class"/>
    <s v="MC-17575"/>
    <s v="Matt Collins"/>
    <s v="Consumer"/>
    <s v="United States"/>
    <s v="Fremont"/>
    <s v="Nebraska"/>
    <n v="68025"/>
    <s v="Central"/>
    <s v="OFF-PA-10003673"/>
    <s v="Office Supplies"/>
    <s v="Paper"/>
    <s v="Strathmore Photo Mount Cards"/>
    <n v="33.9"/>
    <n v="5"/>
    <n v="0"/>
    <n v="15.593999999999999"/>
  </r>
  <r>
    <n v="7030"/>
    <s v="CA-2013-145548"/>
    <x v="0"/>
    <x v="583"/>
    <d v="2013-11-17T00:00:00"/>
    <s v="Standard Class"/>
    <s v="EB-13750"/>
    <s v="Edward Becker"/>
    <s v="Corporate"/>
    <s v="United States"/>
    <s v="New York City"/>
    <s v="New York"/>
    <n v="10011"/>
    <s v="East"/>
    <s v="OFF-ST-10002562"/>
    <s v="Office Supplies"/>
    <s v="Storage"/>
    <s v="Staples"/>
    <n v="28.14"/>
    <n v="3"/>
    <n v="0"/>
    <n v="7.8792000000000009"/>
  </r>
  <r>
    <n v="7031"/>
    <s v="CA-2013-145548"/>
    <x v="0"/>
    <x v="583"/>
    <d v="2013-11-17T00:00:00"/>
    <s v="Standard Class"/>
    <s v="EB-13750"/>
    <s v="Edward Becker"/>
    <s v="Corporate"/>
    <s v="United States"/>
    <s v="New York City"/>
    <s v="New York"/>
    <n v="10011"/>
    <s v="East"/>
    <s v="TEC-AC-10002305"/>
    <s v="Technology"/>
    <s v="Accessories"/>
    <s v="KeyTronic E03601U1 - Keyboard - Beige"/>
    <n v="36"/>
    <n v="2"/>
    <n v="0"/>
    <n v="6.4799999999999969"/>
  </r>
  <r>
    <n v="7032"/>
    <s v="CA-2013-145548"/>
    <x v="0"/>
    <x v="583"/>
    <d v="2013-11-17T00:00:00"/>
    <s v="Standard Class"/>
    <s v="EB-13750"/>
    <s v="Edward Becker"/>
    <s v="Corporate"/>
    <s v="United States"/>
    <s v="New York City"/>
    <s v="New York"/>
    <n v="10011"/>
    <s v="East"/>
    <s v="OFF-AR-10003373"/>
    <s v="Office Supplies"/>
    <s v="Art"/>
    <s v="Boston School Pro Electric Pencil Sharpener, 1670"/>
    <n v="92.94"/>
    <n v="3"/>
    <n v="0"/>
    <n v="25.093799999999998"/>
  </r>
  <r>
    <n v="7033"/>
    <s v="CA-2013-145548"/>
    <x v="0"/>
    <x v="583"/>
    <d v="2013-11-17T00:00:00"/>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3-145548"/>
    <x v="0"/>
    <x v="583"/>
    <d v="2013-11-17T00:00:00"/>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3-145548"/>
    <x v="0"/>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4-119494"/>
    <x v="3"/>
    <x v="45"/>
    <d v="2014-11-14T00:00:00"/>
    <s v="Standard Class"/>
    <s v="JE-15610"/>
    <s v="Jim Epp"/>
    <s v="Corporate"/>
    <s v="United States"/>
    <s v="San Diego"/>
    <s v="California"/>
    <n v="92105"/>
    <s v="West"/>
    <s v="FUR-CH-10004675"/>
    <s v="Furniture"/>
    <s v="Chairs"/>
    <s v="Lifetime Advantage Folding Chairs, 4/Carton"/>
    <n v="523.39200000000005"/>
    <n v="3"/>
    <n v="0.2"/>
    <n v="52.339199999999977"/>
  </r>
  <r>
    <n v="7037"/>
    <s v="CA-2011-124618"/>
    <x v="2"/>
    <x v="1073"/>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4-161970"/>
    <x v="3"/>
    <x v="585"/>
    <d v="2014-09-28T00:00:00"/>
    <s v="Standard Class"/>
    <s v="PB-19105"/>
    <s v="Peter Bühler"/>
    <s v="Consumer"/>
    <s v="United States"/>
    <s v="Smyrna"/>
    <s v="Georgia"/>
    <n v="30080"/>
    <s v="South"/>
    <s v="OFF-PA-10004255"/>
    <s v="Office Supplies"/>
    <s v="Paper"/>
    <s v="Xerox 219"/>
    <n v="12.96"/>
    <n v="2"/>
    <n v="0"/>
    <n v="6.2208000000000006"/>
  </r>
  <r>
    <n v="7039"/>
    <s v="CA-2014-161970"/>
    <x v="3"/>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4-103443"/>
    <x v="3"/>
    <x v="94"/>
    <d v="2014-12-24T00:00:00"/>
    <s v="Standard Class"/>
    <s v="AT-10735"/>
    <s v="Annie Thurman"/>
    <s v="Consumer"/>
    <s v="United States"/>
    <s v="New York City"/>
    <s v="New York"/>
    <n v="10009"/>
    <s v="East"/>
    <s v="OFF-ST-10002276"/>
    <s v="Office Supplies"/>
    <s v="Storage"/>
    <s v="Safco Steel Mobile File Cart"/>
    <n v="166.72"/>
    <n v="2"/>
    <n v="0"/>
    <n v="41.680000000000007"/>
  </r>
  <r>
    <n v="7041"/>
    <s v="CA-2014-103443"/>
    <x v="3"/>
    <x v="94"/>
    <d v="2014-12-24T00:00:00"/>
    <s v="Standard Class"/>
    <s v="AT-10735"/>
    <s v="Annie Thurman"/>
    <s v="Consumer"/>
    <s v="United States"/>
    <s v="New York City"/>
    <s v="New York"/>
    <n v="10009"/>
    <s v="East"/>
    <s v="OFF-BI-10001617"/>
    <s v="Office Supplies"/>
    <s v="Binders"/>
    <s v="GBC Wire Binding Combs"/>
    <n v="24.816000000000003"/>
    <n v="3"/>
    <n v="0.2"/>
    <n v="8.3753999999999991"/>
  </r>
  <r>
    <n v="7042"/>
    <s v="CA-2014-103443"/>
    <x v="3"/>
    <x v="94"/>
    <d v="2014-12-24T00:00:00"/>
    <s v="Standard Class"/>
    <s v="AT-10735"/>
    <s v="Annie Thurman"/>
    <s v="Consumer"/>
    <s v="United States"/>
    <s v="New York City"/>
    <s v="New York"/>
    <n v="10009"/>
    <s v="East"/>
    <s v="FUR-FU-10000308"/>
    <s v="Furniture"/>
    <s v="Furnishings"/>
    <s v="Deflect-o Glass Clear Studded Chair Mats"/>
    <n v="124.36"/>
    <n v="2"/>
    <n v="0"/>
    <n v="27.359200000000001"/>
  </r>
  <r>
    <n v="7043"/>
    <s v="US-2014-165358"/>
    <x v="3"/>
    <x v="930"/>
    <d v="2014-07-24T00:00:00"/>
    <s v="Standard Class"/>
    <s v="SV-20365"/>
    <s v="Seth Vernon"/>
    <s v="Consumer"/>
    <s v="United States"/>
    <s v="Philadelphia"/>
    <s v="Pennsylvania"/>
    <n v="19134"/>
    <s v="East"/>
    <s v="TEC-CO-10001943"/>
    <s v="Technology"/>
    <s v="Copiers"/>
    <s v="Canon PC-428 Personal Copier"/>
    <n v="599.97"/>
    <n v="5"/>
    <n v="0.4"/>
    <n v="69.996499999999969"/>
  </r>
  <r>
    <n v="7044"/>
    <s v="US-2014-165358"/>
    <x v="3"/>
    <x v="930"/>
    <d v="2014-07-24T00:00:00"/>
    <s v="Standard Class"/>
    <s v="SV-20365"/>
    <s v="Seth Vernon"/>
    <s v="Consumer"/>
    <s v="United States"/>
    <s v="Philadelphia"/>
    <s v="Pennsylvania"/>
    <n v="19134"/>
    <s v="East"/>
    <s v="FUR-CH-10002647"/>
    <s v="Furniture"/>
    <s v="Chairs"/>
    <s v="Situations Contoured Folding Chairs, 4/Set"/>
    <n v="198.744"/>
    <n v="4"/>
    <n v="0.3"/>
    <n v="-14.195999999999984"/>
  </r>
  <r>
    <n v="7045"/>
    <s v="US-2014-165358"/>
    <x v="3"/>
    <x v="930"/>
    <d v="2014-07-24T00:00:00"/>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3-160136"/>
    <x v="0"/>
    <x v="54"/>
    <d v="2013-11-10T00:00:00"/>
    <s v="Standard Class"/>
    <s v="PJ-18835"/>
    <s v="Patrick Jones"/>
    <s v="Corporate"/>
    <s v="United States"/>
    <s v="Dallas"/>
    <s v="Texas"/>
    <n v="75217"/>
    <s v="Central"/>
    <s v="OFF-PA-10002160"/>
    <s v="Office Supplies"/>
    <s v="Paper"/>
    <s v="Xerox 1978"/>
    <n v="9.2480000000000011"/>
    <n v="2"/>
    <n v="0.2"/>
    <n v="3.3524000000000003"/>
  </r>
  <r>
    <n v="7047"/>
    <s v="CA-2011-150581"/>
    <x v="2"/>
    <x v="918"/>
    <d v="2011-04-12T00:00:00"/>
    <s v="Standard Class"/>
    <s v="NM-18445"/>
    <s v="Nathan Mautz"/>
    <s v="Home Office"/>
    <s v="United States"/>
    <s v="Concord"/>
    <s v="California"/>
    <n v="94521"/>
    <s v="West"/>
    <s v="FUR-TA-10003748"/>
    <s v="Furniture"/>
    <s v="Tables"/>
    <s v="Bevis 36 x 72 Conference Tables"/>
    <n v="99.591999999999999"/>
    <n v="1"/>
    <n v="0.2"/>
    <n v="2.4897999999999989"/>
  </r>
  <r>
    <n v="7048"/>
    <s v="CA-2011-150581"/>
    <x v="2"/>
    <x v="918"/>
    <d v="2011-04-12T00:00:00"/>
    <s v="Standard Class"/>
    <s v="NM-18445"/>
    <s v="Nathan Mautz"/>
    <s v="Home Office"/>
    <s v="United States"/>
    <s v="Concord"/>
    <s v="California"/>
    <n v="94521"/>
    <s v="West"/>
    <s v="TEC-AC-10001908"/>
    <s v="Technology"/>
    <s v="Accessories"/>
    <s v="Logitech Wireless Headset h800"/>
    <n v="399.96"/>
    <n v="4"/>
    <n v="0"/>
    <n v="139.98599999999999"/>
  </r>
  <r>
    <n v="7049"/>
    <s v="CA-2013-119515"/>
    <x v="0"/>
    <x v="1041"/>
    <d v="2013-08-17T00:00:00"/>
    <s v="First Class"/>
    <s v="TR-21325"/>
    <s v="Toby Ritter"/>
    <s v="Consumer"/>
    <s v="United States"/>
    <s v="Nashville"/>
    <s v="Tennessee"/>
    <n v="37211"/>
    <s v="South"/>
    <s v="OFF-PA-10000552"/>
    <s v="Office Supplies"/>
    <s v="Paper"/>
    <s v="Xerox 200"/>
    <n v="15.552000000000003"/>
    <n v="3"/>
    <n v="0.2"/>
    <n v="5.4432"/>
  </r>
  <r>
    <n v="7050"/>
    <s v="CA-2011-141355"/>
    <x v="2"/>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89"/>
  </r>
  <r>
    <n v="7051"/>
    <s v="CA-2013-165330"/>
    <x v="0"/>
    <x v="25"/>
    <d v="2013-12-12T00:00:00"/>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3-165330"/>
    <x v="0"/>
    <x v="25"/>
    <d v="2013-12-12T00:00:00"/>
    <s v="Same Day"/>
    <s v="WB-21850"/>
    <s v="William Brown"/>
    <s v="Consumer"/>
    <s v="United States"/>
    <s v="Anaheim"/>
    <s v="California"/>
    <n v="92804"/>
    <s v="West"/>
    <s v="OFF-AR-10000914"/>
    <s v="Office Supplies"/>
    <s v="Art"/>
    <s v="Boston 16765 Mini Stand Up Battery Pencil Sharpener"/>
    <n v="23.32"/>
    <n v="2"/>
    <n v="0"/>
    <n v="6.0632000000000019"/>
  </r>
  <r>
    <n v="7053"/>
    <s v="CA-2013-165330"/>
    <x v="0"/>
    <x v="25"/>
    <d v="2013-12-12T00:00:00"/>
    <s v="Same Day"/>
    <s v="WB-21850"/>
    <s v="William Brown"/>
    <s v="Consumer"/>
    <s v="United States"/>
    <s v="Anaheim"/>
    <s v="California"/>
    <n v="92804"/>
    <s v="West"/>
    <s v="OFF-PA-10000241"/>
    <s v="Office Supplies"/>
    <s v="Paper"/>
    <s v="IBM Multi-Purpose Copy Paper, 8 1/2 x 11&quot;, Case"/>
    <n v="30.98"/>
    <n v="1"/>
    <n v="0"/>
    <n v="13.940999999999999"/>
  </r>
  <r>
    <n v="7054"/>
    <s v="CA-2013-165330"/>
    <x v="0"/>
    <x v="25"/>
    <d v="2013-12-12T00:00:00"/>
    <s v="Same Day"/>
    <s v="WB-21850"/>
    <s v="William Brown"/>
    <s v="Consumer"/>
    <s v="United States"/>
    <s v="Anaheim"/>
    <s v="California"/>
    <n v="92804"/>
    <s v="West"/>
    <s v="TEC-AC-10000057"/>
    <s v="Technology"/>
    <s v="Accessories"/>
    <s v="Microsoft Natural Ergonomic Keyboard 4000"/>
    <n v="119.96"/>
    <n v="4"/>
    <n v="0"/>
    <n v="25.191599999999994"/>
  </r>
  <r>
    <n v="7055"/>
    <s v="CA-2013-165330"/>
    <x v="0"/>
    <x v="25"/>
    <d v="2013-12-12T00:00:00"/>
    <s v="Same Day"/>
    <s v="WB-21850"/>
    <s v="William Brown"/>
    <s v="Consumer"/>
    <s v="United States"/>
    <s v="Anaheim"/>
    <s v="California"/>
    <n v="92804"/>
    <s v="West"/>
    <s v="FUR-CH-10003774"/>
    <s v="Furniture"/>
    <s v="Chairs"/>
    <s v="Global Wood Trimmed Manager's Task Chair, Khaki"/>
    <n v="363.92"/>
    <n v="5"/>
    <n v="0.2"/>
    <n v="-31.843000000000018"/>
  </r>
  <r>
    <n v="7056"/>
    <s v="CA-2013-165330"/>
    <x v="0"/>
    <x v="25"/>
    <d v="2013-12-12T00:00:00"/>
    <s v="Same Day"/>
    <s v="WB-21850"/>
    <s v="William Brown"/>
    <s v="Consumer"/>
    <s v="United States"/>
    <s v="Anaheim"/>
    <s v="California"/>
    <n v="92804"/>
    <s v="West"/>
    <s v="OFF-BI-10002824"/>
    <s v="Office Supplies"/>
    <s v="Binders"/>
    <s v="Recycled Easel Ring Binders"/>
    <n v="35.808"/>
    <n v="3"/>
    <n v="0.2"/>
    <n v="11.189999999999996"/>
  </r>
  <r>
    <n v="7057"/>
    <s v="CA-2013-165330"/>
    <x v="0"/>
    <x v="25"/>
    <d v="2013-12-12T00:00:00"/>
    <s v="Same Day"/>
    <s v="WB-21850"/>
    <s v="William Brown"/>
    <s v="Consumer"/>
    <s v="United States"/>
    <s v="Anaheim"/>
    <s v="California"/>
    <n v="92804"/>
    <s v="West"/>
    <s v="OFF-BI-10004001"/>
    <s v="Office Supplies"/>
    <s v="Binders"/>
    <s v="GBC Recycled VeloBinder Covers"/>
    <n v="122.688"/>
    <n v="9"/>
    <n v="0.2"/>
    <n v="39.873599999999982"/>
  </r>
  <r>
    <n v="7058"/>
    <s v="CA-2013-165330"/>
    <x v="0"/>
    <x v="25"/>
    <d v="2013-12-12T00:00:00"/>
    <s v="Same Day"/>
    <s v="WB-21850"/>
    <s v="William Brown"/>
    <s v="Consumer"/>
    <s v="United States"/>
    <s v="Anaheim"/>
    <s v="California"/>
    <n v="92804"/>
    <s v="West"/>
    <s v="FUR-TA-10004619"/>
    <s v="Furniture"/>
    <s v="Tables"/>
    <s v="Hon Non-Folding Utility Tables"/>
    <n v="892.13600000000008"/>
    <n v="7"/>
    <n v="0.2"/>
    <n v="111.51699999999991"/>
  </r>
  <r>
    <n v="7059"/>
    <s v="CA-2013-165330"/>
    <x v="0"/>
    <x v="25"/>
    <d v="2013-12-12T00:00:00"/>
    <s v="Same Day"/>
    <s v="WB-21850"/>
    <s v="William Brown"/>
    <s v="Consumer"/>
    <s v="United States"/>
    <s v="Anaheim"/>
    <s v="California"/>
    <n v="92804"/>
    <s v="West"/>
    <s v="OFF-ST-10000636"/>
    <s v="Office Supplies"/>
    <s v="Storage"/>
    <s v="Rogers Profile Extra Capacity Storage Tub"/>
    <n v="50.22"/>
    <n v="3"/>
    <n v="0"/>
    <n v="2.0087999999999973"/>
  </r>
  <r>
    <n v="7060"/>
    <s v="CA-2013-165330"/>
    <x v="0"/>
    <x v="25"/>
    <d v="2013-12-12T00:00:00"/>
    <s v="Same Day"/>
    <s v="WB-21850"/>
    <s v="William Brown"/>
    <s v="Consumer"/>
    <s v="United States"/>
    <s v="Anaheim"/>
    <s v="California"/>
    <n v="92804"/>
    <s v="West"/>
    <s v="OFF-AP-10001469"/>
    <s v="Office Supplies"/>
    <s v="Appliances"/>
    <s v="Fellowes 8 Outlet Superior Workstation Surge Protector"/>
    <n v="83.42"/>
    <n v="2"/>
    <n v="0"/>
    <n v="24.191799999999994"/>
  </r>
  <r>
    <n v="7061"/>
    <s v="CA-2013-165330"/>
    <x v="0"/>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2-132633"/>
    <x v="1"/>
    <x v="302"/>
    <d v="2012-02-05T00:00:00"/>
    <s v="Second Class"/>
    <s v="KH-16630"/>
    <s v="Ken Heidel"/>
    <s v="Corporate"/>
    <s v="United States"/>
    <s v="Pleasant Grove"/>
    <s v="Utah"/>
    <n v="84062"/>
    <s v="West"/>
    <s v="OFF-BI-10002432"/>
    <s v="Office Supplies"/>
    <s v="Binders"/>
    <s v="Wilson Jones Standard D-Ring Binders"/>
    <n v="12.144"/>
    <n v="3"/>
    <n v="0.2"/>
    <n v="4.0985999999999994"/>
  </r>
  <r>
    <n v="7063"/>
    <s v="CA-2013-157742"/>
    <x v="0"/>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4-127712"/>
    <x v="3"/>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r>
  <r>
    <n v="7065"/>
    <s v="CA-2014-169474"/>
    <x v="3"/>
    <x v="1144"/>
    <d v="2014-02-10T00:00:00"/>
    <s v="Standard Class"/>
    <s v="JF-15355"/>
    <s v="Jay Fein"/>
    <s v="Consumer"/>
    <s v="United States"/>
    <s v="Rochester"/>
    <s v="New York"/>
    <n v="14609"/>
    <s v="East"/>
    <s v="OFF-AP-10003971"/>
    <s v="Office Supplies"/>
    <s v="Appliances"/>
    <s v="Belkin 6 Outlet Metallic Surge Strip"/>
    <n v="32.67"/>
    <n v="3"/>
    <n v="0"/>
    <n v="8.4942000000000011"/>
  </r>
  <r>
    <n v="7066"/>
    <s v="CA-2011-106726"/>
    <x v="2"/>
    <x v="776"/>
    <d v="2011-12-08T00:00:00"/>
    <s v="First Class"/>
    <s v="RS-19765"/>
    <s v="Roland Schwarz"/>
    <s v="Corporate"/>
    <s v="United States"/>
    <s v="Los Angeles"/>
    <s v="California"/>
    <n v="90008"/>
    <s v="West"/>
    <s v="OFF-ST-10001496"/>
    <s v="Office Supplies"/>
    <s v="Storage"/>
    <s v="Standard Rollaway File with Lock"/>
    <n v="1261.33"/>
    <n v="7"/>
    <n v="0"/>
    <n v="327.94580000000002"/>
  </r>
  <r>
    <n v="7067"/>
    <s v="CA-2013-147473"/>
    <x v="0"/>
    <x v="198"/>
    <d v="2013-06-04T00:00:00"/>
    <s v="Standard Class"/>
    <s v="NL-18310"/>
    <s v="Nancy Lomonaco"/>
    <s v="Home Office"/>
    <s v="United States"/>
    <s v="Los Angeles"/>
    <s v="California"/>
    <n v="90049"/>
    <s v="West"/>
    <s v="OFF-PA-10004782"/>
    <s v="Office Supplies"/>
    <s v="Paper"/>
    <s v="Xerox 228"/>
    <n v="38.880000000000003"/>
    <n v="6"/>
    <n v="0"/>
    <n v="18.662400000000002"/>
  </r>
  <r>
    <n v="7068"/>
    <s v="CA-2013-114209"/>
    <x v="0"/>
    <x v="206"/>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3-114209"/>
    <x v="0"/>
    <x v="206"/>
    <d v="2013-05-27T00:00:00"/>
    <s v="Standard Class"/>
    <s v="AS-10285"/>
    <s v="Alejandro Savely"/>
    <s v="Corporate"/>
    <s v="United States"/>
    <s v="Dallas"/>
    <s v="Texas"/>
    <n v="75081"/>
    <s v="Central"/>
    <s v="OFF-PA-10003591"/>
    <s v="Office Supplies"/>
    <s v="Paper"/>
    <s v="Southworth 100% Cotton The Best Paper"/>
    <n v="82.656000000000006"/>
    <n v="9"/>
    <n v="0.2"/>
    <n v="30.996000000000002"/>
  </r>
  <r>
    <n v="7070"/>
    <s v="CA-2011-141901"/>
    <x v="2"/>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3-164490"/>
    <x v="0"/>
    <x v="64"/>
    <d v="2013-09-11T00:00:00"/>
    <s v="Second Class"/>
    <s v="SU-20665"/>
    <s v="Stephanie Ulpright"/>
    <s v="Home Office"/>
    <s v="United States"/>
    <s v="Chicago"/>
    <s v="Illinois"/>
    <n v="60653"/>
    <s v="Central"/>
    <s v="OFF-PA-10004971"/>
    <s v="Office Supplies"/>
    <s v="Paper"/>
    <s v="Xerox 196"/>
    <n v="9.2480000000000011"/>
    <n v="2"/>
    <n v="0.2"/>
    <n v="3.3524000000000003"/>
  </r>
  <r>
    <n v="7072"/>
    <s v="CA-2013-112256"/>
    <x v="0"/>
    <x v="310"/>
    <d v="2013-07-29T00:00:00"/>
    <s v="Standard Class"/>
    <s v="CK-12205"/>
    <s v="Chloris Kastensmidt"/>
    <s v="Consumer"/>
    <s v="United States"/>
    <s v="Mcallen"/>
    <s v="Texas"/>
    <n v="78501"/>
    <s v="Central"/>
    <s v="OFF-AR-10001216"/>
    <s v="Office Supplies"/>
    <s v="Art"/>
    <s v="Newell 339"/>
    <n v="4.4479999999999995"/>
    <n v="2"/>
    <n v="0.2"/>
    <n v="0.3335999999999999"/>
  </r>
  <r>
    <n v="7073"/>
    <s v="CA-2013-112256"/>
    <x v="0"/>
    <x v="310"/>
    <d v="2013-07-29T00:00:00"/>
    <s v="Standard Class"/>
    <s v="CK-12205"/>
    <s v="Chloris Kastensmidt"/>
    <s v="Consumer"/>
    <s v="United States"/>
    <s v="Mcallen"/>
    <s v="Texas"/>
    <n v="78501"/>
    <s v="Central"/>
    <s v="OFF-PA-10004355"/>
    <s v="Office Supplies"/>
    <s v="Paper"/>
    <s v="Xerox 231"/>
    <n v="5.1840000000000011"/>
    <n v="1"/>
    <n v="0.2"/>
    <n v="1.8144"/>
  </r>
  <r>
    <n v="7074"/>
    <s v="CA-2013-112256"/>
    <x v="0"/>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3-112256"/>
    <x v="0"/>
    <x v="310"/>
    <d v="2013-07-29T00:00:00"/>
    <s v="Standard Class"/>
    <s v="CK-12205"/>
    <s v="Chloris Kastensmidt"/>
    <s v="Consumer"/>
    <s v="United States"/>
    <s v="Mcallen"/>
    <s v="Texas"/>
    <n v="78501"/>
    <s v="Central"/>
    <s v="OFF-BI-10004364"/>
    <s v="Office Supplies"/>
    <s v="Binders"/>
    <s v="Storex Dura Pro Binders"/>
    <n v="4.7519999999999989"/>
    <n v="4"/>
    <n v="0.8"/>
    <n v="-8.3160000000000025"/>
  </r>
  <r>
    <n v="7076"/>
    <s v="CA-2013-112256"/>
    <x v="0"/>
    <x v="310"/>
    <d v="2013-07-29T00:00:00"/>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3-167416"/>
    <x v="0"/>
    <x v="536"/>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3-106950"/>
    <x v="0"/>
    <x v="476"/>
    <d v="2013-09-07T00:00:00"/>
    <s v="Standard Class"/>
    <s v="JE-15715"/>
    <s v="Joe Elijah"/>
    <s v="Consumer"/>
    <s v="United States"/>
    <s v="Charlotte"/>
    <s v="North Carolina"/>
    <n v="28205"/>
    <s v="South"/>
    <s v="OFF-BI-10000014"/>
    <s v="Office Supplies"/>
    <s v="Binders"/>
    <s v="Heavy-Duty E-Z-D Binders"/>
    <n v="22.911000000000005"/>
    <n v="7"/>
    <n v="0.7"/>
    <n v="-17.565099999999994"/>
  </r>
  <r>
    <n v="7079"/>
    <s v="CA-2013-106950"/>
    <x v="0"/>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3-106950"/>
    <x v="0"/>
    <x v="476"/>
    <d v="2013-09-07T00:00:00"/>
    <s v="Standard Class"/>
    <s v="JE-15715"/>
    <s v="Joe Elijah"/>
    <s v="Consumer"/>
    <s v="United States"/>
    <s v="Charlotte"/>
    <s v="North Carolina"/>
    <n v="28205"/>
    <s v="South"/>
    <s v="OFF-AR-10003560"/>
    <s v="Office Supplies"/>
    <s v="Art"/>
    <s v="Zebra Zazzle Fluorescent Highlighters"/>
    <n v="19.456000000000003"/>
    <n v="4"/>
    <n v="0.2"/>
    <n v="3.4047999999999981"/>
  </r>
  <r>
    <n v="7081"/>
    <s v="CA-2013-106950"/>
    <x v="0"/>
    <x v="476"/>
    <d v="2013-09-07T00:00:00"/>
    <s v="Standard Class"/>
    <s v="JE-15715"/>
    <s v="Joe Elijah"/>
    <s v="Consumer"/>
    <s v="United States"/>
    <s v="Charlotte"/>
    <s v="North Carolina"/>
    <n v="28205"/>
    <s v="South"/>
    <s v="FUR-TA-10001768"/>
    <s v="Furniture"/>
    <s v="Tables"/>
    <s v="Hon Racetrack Conference Tables"/>
    <n v="472.51800000000003"/>
    <n v="3"/>
    <n v="0.4"/>
    <n v="-149.63070000000005"/>
  </r>
  <r>
    <n v="7082"/>
    <s v="CA-2013-106950"/>
    <x v="0"/>
    <x v="476"/>
    <d v="2013-09-07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3-106950"/>
    <x v="0"/>
    <x v="476"/>
    <d v="2013-09-07T00:00:00"/>
    <s v="Standard Class"/>
    <s v="JE-15715"/>
    <s v="Joe Elijah"/>
    <s v="Consumer"/>
    <s v="United States"/>
    <s v="Charlotte"/>
    <s v="North Carolina"/>
    <n v="28205"/>
    <s v="South"/>
    <s v="OFF-BI-10003166"/>
    <s v="Office Supplies"/>
    <s v="Binders"/>
    <s v="GBC Plasticlear Binding Covers"/>
    <n v="17.220000000000006"/>
    <n v="5"/>
    <n v="0.7"/>
    <n v="-12.628"/>
  </r>
  <r>
    <n v="7084"/>
    <s v="CA-2014-118724"/>
    <x v="3"/>
    <x v="246"/>
    <d v="2014-07-26T00:00:00"/>
    <s v="Second Class"/>
    <s v="AR-10825"/>
    <s v="Anthony Rawles"/>
    <s v="Corporate"/>
    <s v="United States"/>
    <s v="Concord"/>
    <s v="California"/>
    <n v="94521"/>
    <s v="West"/>
    <s v="OFF-AR-10003469"/>
    <s v="Office Supplies"/>
    <s v="Art"/>
    <s v="Nontoxic Chalk"/>
    <n v="3.52"/>
    <n v="2"/>
    <n v="0"/>
    <n v="1.6896"/>
  </r>
  <r>
    <n v="7085"/>
    <s v="CA-2014-118724"/>
    <x v="3"/>
    <x v="246"/>
    <d v="2014-07-26T00:00:00"/>
    <s v="Second Class"/>
    <s v="AR-10825"/>
    <s v="Anthony Rawles"/>
    <s v="Corporate"/>
    <s v="United States"/>
    <s v="Concord"/>
    <s v="California"/>
    <n v="94521"/>
    <s v="West"/>
    <s v="TEC-PH-10002549"/>
    <s v="Technology"/>
    <s v="Phones"/>
    <s v="Polycom SoundPoint IP 450 VoIP phone"/>
    <n v="1626.1920000000002"/>
    <n v="9"/>
    <n v="0.2"/>
    <n v="121.96440000000001"/>
  </r>
  <r>
    <n v="7086"/>
    <s v="CA-2014-112004"/>
    <x v="3"/>
    <x v="145"/>
    <d v="2014-09-29T00:00:00"/>
    <s v="First Class"/>
    <s v="AH-10075"/>
    <s v="Adam Hart"/>
    <s v="Corporate"/>
    <s v="United States"/>
    <s v="Chester"/>
    <s v="Pennsylvania"/>
    <n v="19013"/>
    <s v="East"/>
    <s v="OFF-BI-10003476"/>
    <s v="Office Supplies"/>
    <s v="Binders"/>
    <s v="Avery Metallic Poly Binders"/>
    <n v="8.5950000000000024"/>
    <n v="5"/>
    <n v="0.7"/>
    <n v="-6.3030000000000008"/>
  </r>
  <r>
    <n v="7087"/>
    <s v="CA-2014-112004"/>
    <x v="3"/>
    <x v="145"/>
    <d v="2014-09-29T00:00:00"/>
    <s v="First Class"/>
    <s v="AH-10075"/>
    <s v="Adam Hart"/>
    <s v="Corporate"/>
    <s v="United States"/>
    <s v="Chester"/>
    <s v="Pennsylvania"/>
    <n v="19013"/>
    <s v="East"/>
    <s v="OFF-SU-10000157"/>
    <s v="Office Supplies"/>
    <s v="Supplies"/>
    <s v="Compact Automatic Electric Letter Opener"/>
    <n v="190.89600000000002"/>
    <n v="2"/>
    <n v="0.2"/>
    <n v="-42.951599999999999"/>
  </r>
  <r>
    <n v="7088"/>
    <s v="US-2014-143175"/>
    <x v="3"/>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2-105844"/>
    <x v="1"/>
    <x v="969"/>
    <d v="2012-10-27T00:00:00"/>
    <s v="Second Class"/>
    <s v="JF-15415"/>
    <s v="Jennifer Ferguson"/>
    <s v="Consumer"/>
    <s v="United States"/>
    <s v="Sparks"/>
    <s v="Nevada"/>
    <n v="89431"/>
    <s v="West"/>
    <s v="OFF-AR-10001955"/>
    <s v="Office Supplies"/>
    <s v="Art"/>
    <s v="Newell 319"/>
    <n v="79.36"/>
    <n v="4"/>
    <n v="0"/>
    <n v="23.807999999999993"/>
  </r>
  <r>
    <n v="7090"/>
    <s v="CA-2014-118864"/>
    <x v="3"/>
    <x v="140"/>
    <d v="2014-06-20T00:00:00"/>
    <s v="Second Class"/>
    <s v="KH-16690"/>
    <s v="Kristen Hastings"/>
    <s v="Corporate"/>
    <s v="United States"/>
    <s v="Los Angeles"/>
    <s v="California"/>
    <n v="90032"/>
    <s v="West"/>
    <s v="TEC-PH-10001809"/>
    <s v="Technology"/>
    <s v="Phones"/>
    <s v="Panasonic KX T7736-B Digital phone"/>
    <n v="119.96"/>
    <n v="1"/>
    <n v="0.2"/>
    <n v="7.4974999999999987"/>
  </r>
  <r>
    <n v="7091"/>
    <s v="CA-2012-119480"/>
    <x v="1"/>
    <x v="1145"/>
    <d v="2012-01-13T00:00:00"/>
    <s v="Standard Class"/>
    <s v="CC-12685"/>
    <s v="Craig Carroll"/>
    <s v="Consumer"/>
    <s v="United States"/>
    <s v="Henderson"/>
    <s v="Kentucky"/>
    <n v="42420"/>
    <s v="South"/>
    <s v="OFF-PA-10000474"/>
    <s v="Office Supplies"/>
    <s v="Paper"/>
    <s v="Staples"/>
    <n v="106.32"/>
    <n v="3"/>
    <n v="0"/>
    <n v="49.970399999999991"/>
  </r>
  <r>
    <n v="7092"/>
    <s v="CA-2012-119480"/>
    <x v="1"/>
    <x v="1145"/>
    <d v="2012-01-13T00:00:00"/>
    <s v="Standard Class"/>
    <s v="CC-12685"/>
    <s v="Craig Carroll"/>
    <s v="Consumer"/>
    <s v="United States"/>
    <s v="Henderson"/>
    <s v="Kentucky"/>
    <n v="42420"/>
    <s v="South"/>
    <s v="OFF-AP-10001205"/>
    <s v="Office Supplies"/>
    <s v="Appliances"/>
    <s v="Belkin 5 Outlet SurgeMaster Power Centers"/>
    <n v="163.44"/>
    <n v="3"/>
    <n v="0"/>
    <n v="45.763200000000012"/>
  </r>
  <r>
    <n v="7093"/>
    <s v="CA-2012-119480"/>
    <x v="1"/>
    <x v="1145"/>
    <d v="2012-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2-119480"/>
    <x v="1"/>
    <x v="1145"/>
    <d v="2012-01-13T00:00:00"/>
    <s v="Standard Class"/>
    <s v="CC-12685"/>
    <s v="Craig Carroll"/>
    <s v="Consumer"/>
    <s v="United States"/>
    <s v="Henderson"/>
    <s v="Kentucky"/>
    <n v="42420"/>
    <s v="South"/>
    <s v="OFF-PA-10004996"/>
    <s v="Office Supplies"/>
    <s v="Paper"/>
    <s v="Speediset Carbonless Redi-Letter 7&quot; x 8 1/2&quot;"/>
    <n v="51.550000000000004"/>
    <n v="5"/>
    <n v="0"/>
    <n v="24.2285"/>
  </r>
  <r>
    <n v="7095"/>
    <s v="US-2012-153374"/>
    <x v="1"/>
    <x v="97"/>
    <d v="2012-02-13T00:00:00"/>
    <s v="Second Class"/>
    <s v="JF-15565"/>
    <s v="Jill Fjeld"/>
    <s v="Consumer"/>
    <s v="United States"/>
    <s v="Decatur"/>
    <s v="Illinois"/>
    <n v="62521"/>
    <s v="Central"/>
    <s v="TEC-AC-10001908"/>
    <s v="Technology"/>
    <s v="Accessories"/>
    <s v="Logitech Wireless Headset h800"/>
    <n v="479.952"/>
    <n v="6"/>
    <n v="0.2"/>
    <n v="89.990999999999985"/>
  </r>
  <r>
    <n v="7096"/>
    <s v="CA-2013-101980"/>
    <x v="0"/>
    <x v="1146"/>
    <d v="2013-08-21T00:00:00"/>
    <s v="First Class"/>
    <s v="RP-19390"/>
    <s v="Resi Pölking"/>
    <s v="Consumer"/>
    <s v="United States"/>
    <s v="New York City"/>
    <s v="New York"/>
    <n v="10009"/>
    <s v="East"/>
    <s v="OFF-BI-10000666"/>
    <s v="Office Supplies"/>
    <s v="Binders"/>
    <s v="Surelock Post Binders"/>
    <n v="146.68799999999999"/>
    <n v="6"/>
    <n v="0.2"/>
    <n v="55.007999999999996"/>
  </r>
  <r>
    <n v="7097"/>
    <s v="CA-2013-101980"/>
    <x v="0"/>
    <x v="1146"/>
    <d v="2013-08-21T00:00:00"/>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3-101980"/>
    <x v="0"/>
    <x v="1146"/>
    <d v="2013-08-21T00:00:00"/>
    <s v="First Class"/>
    <s v="RP-19390"/>
    <s v="Resi Pölking"/>
    <s v="Consumer"/>
    <s v="United States"/>
    <s v="New York City"/>
    <s v="New York"/>
    <n v="10009"/>
    <s v="East"/>
    <s v="OFF-BI-10003429"/>
    <s v="Office Supplies"/>
    <s v="Binders"/>
    <s v="Cardinal HOLDit! Binder Insert Strips,Extra Strips"/>
    <n v="25.32"/>
    <n v="5"/>
    <n v="0.2"/>
    <n v="9.1785000000000014"/>
  </r>
  <r>
    <n v="7099"/>
    <s v="CA-2014-144596"/>
    <x v="3"/>
    <x v="44"/>
    <d v="2014-11-11T00:00:00"/>
    <s v="Standard Class"/>
    <s v="CD-11980"/>
    <s v="Carol Darley"/>
    <s v="Consumer"/>
    <s v="United States"/>
    <s v="New York City"/>
    <s v="New York"/>
    <n v="10011"/>
    <s v="East"/>
    <s v="OFF-PA-10003302"/>
    <s v="Office Supplies"/>
    <s v="Paper"/>
    <s v="Xerox 1906"/>
    <n v="318.95999999999998"/>
    <n v="9"/>
    <n v="0"/>
    <n v="149.91119999999998"/>
  </r>
  <r>
    <n v="7100"/>
    <s v="CA-2012-124933"/>
    <x v="1"/>
    <x v="207"/>
    <d v="2012-12-30T00:00:00"/>
    <s v="Second Class"/>
    <s v="DF-13135"/>
    <s v="David Flashing"/>
    <s v="Consumer"/>
    <s v="United States"/>
    <s v="New York City"/>
    <s v="New York"/>
    <n v="10009"/>
    <s v="East"/>
    <s v="OFF-PA-10003302"/>
    <s v="Office Supplies"/>
    <s v="Paper"/>
    <s v="Xerox 1906"/>
    <n v="212.64"/>
    <n v="6"/>
    <n v="0"/>
    <n v="99.940799999999982"/>
  </r>
  <r>
    <n v="7101"/>
    <s v="CA-2011-159625"/>
    <x v="2"/>
    <x v="533"/>
    <d v="2011-11-28T00:00:00"/>
    <s v="Standard Class"/>
    <s v="SM-20005"/>
    <s v="Sally Matthias"/>
    <s v="Consumer"/>
    <s v="United States"/>
    <s v="Scottsdale"/>
    <s v="Arizona"/>
    <n v="85254"/>
    <s v="West"/>
    <s v="OFF-EN-10002621"/>
    <s v="Office Supplies"/>
    <s v="Envelopes"/>
    <s v="Staples"/>
    <n v="23.472000000000001"/>
    <n v="3"/>
    <n v="0.2"/>
    <n v="8.8019999999999978"/>
  </r>
  <r>
    <n v="7102"/>
    <s v="CA-2013-144337"/>
    <x v="0"/>
    <x v="1147"/>
    <d v="2013-08-06T00:00:00"/>
    <s v="Second Class"/>
    <s v="SG-20890"/>
    <s v="Susan Gilcrest"/>
    <s v="Corporate"/>
    <s v="United States"/>
    <s v="Amarillo"/>
    <s v="Texas"/>
    <n v="79109"/>
    <s v="Central"/>
    <s v="OFF-PA-10000249"/>
    <s v="Office Supplies"/>
    <s v="Paper"/>
    <s v="Staples"/>
    <n v="19.648"/>
    <n v="2"/>
    <n v="0.2"/>
    <n v="6.6311999999999989"/>
  </r>
  <r>
    <n v="7103"/>
    <s v="CA-2011-117478"/>
    <x v="2"/>
    <x v="158"/>
    <d v="2011-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4-147410"/>
    <x v="3"/>
    <x v="507"/>
    <d v="2014-09-09T00:00:00"/>
    <s v="Standard Class"/>
    <s v="EJ-14155"/>
    <s v="Eva Jacobs"/>
    <s v="Consumer"/>
    <s v="United States"/>
    <s v="Santa Ana"/>
    <s v="California"/>
    <n v="92704"/>
    <s v="West"/>
    <s v="OFF-ST-10003805"/>
    <s v="Office Supplies"/>
    <s v="Storage"/>
    <s v="24 Capacity Maxi Data Binder Racks, Pearl"/>
    <n v="421.1"/>
    <n v="2"/>
    <n v="0"/>
    <n v="105.27499999999998"/>
  </r>
  <r>
    <n v="7105"/>
    <s v="CA-2014-128944"/>
    <x v="3"/>
    <x v="249"/>
    <d v="2014-06-22T00:00:00"/>
    <s v="Second Class"/>
    <s v="KH-16330"/>
    <s v="Katharine Harms"/>
    <s v="Corporate"/>
    <s v="United States"/>
    <s v="Newark"/>
    <s v="Ohio"/>
    <n v="43055"/>
    <s v="East"/>
    <s v="FUR-CH-10000785"/>
    <s v="Furniture"/>
    <s v="Chairs"/>
    <s v="Global Ergonomic Managers Chair"/>
    <n v="760.11599999999987"/>
    <n v="6"/>
    <n v="0.3"/>
    <n v="-43.435200000000009"/>
  </r>
  <r>
    <n v="7106"/>
    <s v="CA-2014-128944"/>
    <x v="3"/>
    <x v="249"/>
    <d v="2014-06-22T00:00:00"/>
    <s v="Second Class"/>
    <s v="KH-16330"/>
    <s v="Katharine Harms"/>
    <s v="Corporate"/>
    <s v="United States"/>
    <s v="Newark"/>
    <s v="Ohio"/>
    <n v="43055"/>
    <s v="East"/>
    <s v="FUR-FU-10004909"/>
    <s v="Furniture"/>
    <s v="Furnishings"/>
    <s v="Contemporary Wood/Metal Frame"/>
    <n v="38.784000000000006"/>
    <n v="3"/>
    <n v="0.2"/>
    <n v="7.2719999999999949"/>
  </r>
  <r>
    <n v="7107"/>
    <s v="CA-2014-128944"/>
    <x v="3"/>
    <x v="249"/>
    <d v="2014-06-22T00:00:00"/>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3-109666"/>
    <x v="0"/>
    <x v="475"/>
    <d v="2013-04-27T00:00:00"/>
    <s v="Standard Class"/>
    <s v="KM-16720"/>
    <s v="Kunst Miller"/>
    <s v="Consumer"/>
    <s v="United States"/>
    <s v="New York City"/>
    <s v="New York"/>
    <n v="10035"/>
    <s v="East"/>
    <s v="TEC-PH-10004774"/>
    <s v="Technology"/>
    <s v="Phones"/>
    <s v="Gear Head AU3700S Headset"/>
    <n v="25.98"/>
    <n v="2"/>
    <n v="0"/>
    <n v="0.77939999999999898"/>
  </r>
  <r>
    <n v="7109"/>
    <s v="CA-2013-109666"/>
    <x v="0"/>
    <x v="475"/>
    <d v="2013-04-27T00:00:00"/>
    <s v="Standard Class"/>
    <s v="KM-16720"/>
    <s v="Kunst Miller"/>
    <s v="Consumer"/>
    <s v="United States"/>
    <s v="New York City"/>
    <s v="New York"/>
    <n v="10035"/>
    <s v="East"/>
    <s v="OFF-AR-10004582"/>
    <s v="Office Supplies"/>
    <s v="Art"/>
    <s v="BIC Brite Liner Grip Highlighters"/>
    <n v="3.28"/>
    <n v="2"/>
    <n v="0"/>
    <n v="1.4759999999999998"/>
  </r>
  <r>
    <n v="7110"/>
    <s v="CA-2013-109666"/>
    <x v="0"/>
    <x v="475"/>
    <d v="2013-04-27T00:00:00"/>
    <s v="Standard Class"/>
    <s v="KM-16720"/>
    <s v="Kunst Miller"/>
    <s v="Consumer"/>
    <s v="United States"/>
    <s v="New York City"/>
    <s v="New York"/>
    <n v="10035"/>
    <s v="East"/>
    <s v="OFF-ST-10000991"/>
    <s v="Office Supplies"/>
    <s v="Storage"/>
    <s v="Space Solutions HD Industrial Steel Shelving."/>
    <n v="459.88"/>
    <n v="4"/>
    <n v="0"/>
    <n v="13.796400000000006"/>
  </r>
  <r>
    <n v="7111"/>
    <s v="CA-2013-109666"/>
    <x v="0"/>
    <x v="475"/>
    <d v="2013-04-27T00:00:00"/>
    <s v="Standard Class"/>
    <s v="KM-16720"/>
    <s v="Kunst Miller"/>
    <s v="Consumer"/>
    <s v="United States"/>
    <s v="New York City"/>
    <s v="New York"/>
    <n v="10035"/>
    <s v="East"/>
    <s v="OFF-SU-10002522"/>
    <s v="Office Supplies"/>
    <s v="Supplies"/>
    <s v="Acme Kleen Earth Office Shears"/>
    <n v="7.76"/>
    <n v="2"/>
    <n v="0"/>
    <n v="2.2503999999999991"/>
  </r>
  <r>
    <n v="7112"/>
    <s v="CA-2013-109666"/>
    <x v="0"/>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3-109666"/>
    <x v="0"/>
    <x v="475"/>
    <d v="2013-04-27T00:00:00"/>
    <s v="Standard Class"/>
    <s v="KM-16720"/>
    <s v="Kunst Miller"/>
    <s v="Consumer"/>
    <s v="United States"/>
    <s v="New York City"/>
    <s v="New York"/>
    <n v="10035"/>
    <s v="East"/>
    <s v="OFF-SU-10001218"/>
    <s v="Office Supplies"/>
    <s v="Supplies"/>
    <s v="Fiskars Softgrip Scissors"/>
    <n v="54.900000000000006"/>
    <n v="5"/>
    <n v="0"/>
    <n v="15.372000000000003"/>
  </r>
  <r>
    <n v="7114"/>
    <s v="CA-2013-109666"/>
    <x v="0"/>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3-102239"/>
    <x v="0"/>
    <x v="465"/>
    <d v="2013-05-07T00:00:00"/>
    <s v="First Class"/>
    <s v="LW-16990"/>
    <s v="Lindsay Williams"/>
    <s v="Corporate"/>
    <s v="United States"/>
    <s v="Henderson"/>
    <s v="Nevada"/>
    <n v="89015"/>
    <s v="West"/>
    <s v="FUR-TA-10003392"/>
    <s v="Furniture"/>
    <s v="Tables"/>
    <s v="Global Adaptabilities Conference Tables"/>
    <n v="1685.88"/>
    <n v="6"/>
    <n v="0"/>
    <n v="320.31720000000001"/>
  </r>
  <r>
    <n v="7116"/>
    <s v="US-2013-102239"/>
    <x v="0"/>
    <x v="465"/>
    <d v="2013-05-07T00:00:00"/>
    <s v="First Class"/>
    <s v="LW-16990"/>
    <s v="Lindsay Williams"/>
    <s v="Corporate"/>
    <s v="United States"/>
    <s v="Henderson"/>
    <s v="Nevada"/>
    <n v="89015"/>
    <s v="West"/>
    <s v="OFF-BI-10001890"/>
    <s v="Office Supplies"/>
    <s v="Binders"/>
    <s v="Avery Poly Binder Pockets"/>
    <n v="5.7280000000000006"/>
    <n v="2"/>
    <n v="0.2"/>
    <n v="2.0047999999999995"/>
  </r>
  <r>
    <n v="7117"/>
    <s v="CA-2011-143168"/>
    <x v="2"/>
    <x v="638"/>
    <d v="2011-10-23T00:00:00"/>
    <s v="Second Class"/>
    <s v="IG-15085"/>
    <s v="Ivan Gibson"/>
    <s v="Consumer"/>
    <s v="United States"/>
    <s v="Seattle"/>
    <s v="Washington"/>
    <n v="98103"/>
    <s v="West"/>
    <s v="OFF-PA-10000167"/>
    <s v="Office Supplies"/>
    <s v="Paper"/>
    <s v="Xerox 1925"/>
    <n v="61.96"/>
    <n v="2"/>
    <n v="0"/>
    <n v="27.881999999999998"/>
  </r>
  <r>
    <n v="7118"/>
    <s v="CA-2011-143168"/>
    <x v="2"/>
    <x v="638"/>
    <d v="2011-10-23T00:00:00"/>
    <s v="Second Class"/>
    <s v="IG-15085"/>
    <s v="Ivan Gibson"/>
    <s v="Consumer"/>
    <s v="United States"/>
    <s v="Seattle"/>
    <s v="Washington"/>
    <n v="98103"/>
    <s v="West"/>
    <s v="OFF-BI-10003784"/>
    <s v="Office Supplies"/>
    <s v="Binders"/>
    <s v="Computer Printout Index Tabs"/>
    <n v="1.3440000000000001"/>
    <n v="1"/>
    <n v="0.2"/>
    <n v="0.47039999999999987"/>
  </r>
  <r>
    <n v="7119"/>
    <s v="CA-2014-104906"/>
    <x v="3"/>
    <x v="778"/>
    <d v="2014-02-18T00:00:00"/>
    <s v="Standard Class"/>
    <s v="JP-15460"/>
    <s v="Jennifer Patt"/>
    <s v="Corporate"/>
    <s v="United States"/>
    <s v="New York City"/>
    <s v="New York"/>
    <n v="10009"/>
    <s v="East"/>
    <s v="OFF-PA-10001184"/>
    <s v="Office Supplies"/>
    <s v="Paper"/>
    <s v="Xerox 1903"/>
    <n v="17.940000000000001"/>
    <n v="3"/>
    <n v="0"/>
    <n v="8.7906000000000013"/>
  </r>
  <r>
    <n v="7120"/>
    <s v="CA-2014-118122"/>
    <x v="3"/>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1-147774"/>
    <x v="2"/>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4-166926"/>
    <x v="3"/>
    <x v="96"/>
    <d v="2014-12-09T00:00:00"/>
    <s v="Standard Class"/>
    <s v="SO-20335"/>
    <s v="Sean O'Donnell"/>
    <s v="Consumer"/>
    <s v="United States"/>
    <s v="Seattle"/>
    <s v="Washington"/>
    <n v="98105"/>
    <s v="West"/>
    <s v="OFF-PA-10001593"/>
    <s v="Office Supplies"/>
    <s v="Paper"/>
    <s v="Xerox 1947"/>
    <n v="41.86"/>
    <n v="7"/>
    <n v="0"/>
    <n v="18.837"/>
  </r>
  <r>
    <n v="7123"/>
    <s v="CA-2014-166926"/>
    <x v="3"/>
    <x v="96"/>
    <d v="2014-12-09T00:00:00"/>
    <s v="Standard Class"/>
    <s v="SO-20335"/>
    <s v="Sean O'Donnell"/>
    <s v="Consumer"/>
    <s v="United States"/>
    <s v="Seattle"/>
    <s v="Washington"/>
    <n v="98105"/>
    <s v="West"/>
    <s v="FUR-BO-10002598"/>
    <s v="Furniture"/>
    <s v="Bookcases"/>
    <s v="Hon Metal Bookcases, Putty"/>
    <n v="141.96"/>
    <n v="2"/>
    <n v="0"/>
    <n v="41.168399999999991"/>
  </r>
  <r>
    <n v="7124"/>
    <s v="CA-2012-128013"/>
    <x v="1"/>
    <x v="101"/>
    <d v="2012-08-16T00:00:00"/>
    <s v="Standard Class"/>
    <s v="MF-18250"/>
    <s v="Monica Federle"/>
    <s v="Corporate"/>
    <s v="United States"/>
    <s v="New York City"/>
    <s v="New York"/>
    <n v="10035"/>
    <s v="East"/>
    <s v="FUR-FU-10000320"/>
    <s v="Furniture"/>
    <s v="Furnishings"/>
    <s v="OIC Stacking Trays"/>
    <n v="10.02"/>
    <n v="3"/>
    <n v="0"/>
    <n v="4.4088000000000012"/>
  </r>
  <r>
    <n v="7125"/>
    <s v="CA-2012-128013"/>
    <x v="1"/>
    <x v="101"/>
    <d v="2012-08-16T00:00:00"/>
    <s v="Standard Class"/>
    <s v="MF-18250"/>
    <s v="Monica Federle"/>
    <s v="Corporate"/>
    <s v="United States"/>
    <s v="New York City"/>
    <s v="New York"/>
    <n v="10035"/>
    <s v="East"/>
    <s v="OFF-PA-10001815"/>
    <s v="Office Supplies"/>
    <s v="Paper"/>
    <s v="Xerox 1885"/>
    <n v="144.12"/>
    <n v="3"/>
    <n v="0"/>
    <n v="69.177599999999984"/>
  </r>
  <r>
    <n v="7126"/>
    <s v="CA-2013-123176"/>
    <x v="0"/>
    <x v="720"/>
    <d v="2013-09-30T00:00:00"/>
    <s v="Second Class"/>
    <s v="JG-15160"/>
    <s v="James Galang"/>
    <s v="Consumer"/>
    <s v="United States"/>
    <s v="Atlanta"/>
    <s v="Georgia"/>
    <n v="30318"/>
    <s v="South"/>
    <s v="OFF-PA-10003971"/>
    <s v="Office Supplies"/>
    <s v="Paper"/>
    <s v="Xerox 1965"/>
    <n v="17.940000000000001"/>
    <n v="3"/>
    <n v="0"/>
    <n v="8.7906000000000013"/>
  </r>
  <r>
    <n v="7127"/>
    <s v="CA-2013-123176"/>
    <x v="0"/>
    <x v="720"/>
    <d v="2013-09-30T00:00:00"/>
    <s v="Second Class"/>
    <s v="JG-15160"/>
    <s v="James Galang"/>
    <s v="Consumer"/>
    <s v="United States"/>
    <s v="Atlanta"/>
    <s v="Georgia"/>
    <n v="30318"/>
    <s v="South"/>
    <s v="OFF-AR-10004685"/>
    <s v="Office Supplies"/>
    <s v="Art"/>
    <s v="Binney &amp; Smith Crayola Metallic Colored Pencils, 8-Color Set"/>
    <n v="13.89"/>
    <n v="3"/>
    <n v="0"/>
    <n v="4.5836999999999994"/>
  </r>
  <r>
    <n v="7128"/>
    <s v="US-2013-117541"/>
    <x v="0"/>
    <x v="696"/>
    <d v="2013-11-21T00:00:00"/>
    <s v="Standard Class"/>
    <s v="JM-16195"/>
    <s v="Justin MacKendrick"/>
    <s v="Consumer"/>
    <s v="United States"/>
    <s v="Newark"/>
    <s v="Delaware"/>
    <n v="19711"/>
    <s v="East"/>
    <s v="OFF-PA-10001609"/>
    <s v="Office Supplies"/>
    <s v="Paper"/>
    <s v="Tops Wirebound Message Log Books"/>
    <n v="16.45"/>
    <n v="5"/>
    <n v="0"/>
    <n v="7.5669999999999993"/>
  </r>
  <r>
    <n v="7129"/>
    <s v="US-2013-117541"/>
    <x v="0"/>
    <x v="696"/>
    <d v="2013-11-21T00:00:00"/>
    <s v="Standard Class"/>
    <s v="JM-16195"/>
    <s v="Justin MacKendrick"/>
    <s v="Consumer"/>
    <s v="United States"/>
    <s v="Newark"/>
    <s v="Delaware"/>
    <n v="19711"/>
    <s v="East"/>
    <s v="FUR-FU-10000550"/>
    <s v="Furniture"/>
    <s v="Furnishings"/>
    <s v="Stacking Trays by OIC"/>
    <n v="19.920000000000002"/>
    <n v="4"/>
    <n v="0"/>
    <n v="6.573599999999999"/>
  </r>
  <r>
    <n v="7130"/>
    <s v="CA-2013-166282"/>
    <x v="0"/>
    <x v="947"/>
    <d v="2013-04-23T00:00:00"/>
    <s v="Standard Class"/>
    <s v="PK-19075"/>
    <s v="Pete Kriz"/>
    <s v="Consumer"/>
    <s v="United States"/>
    <s v="Nashville"/>
    <s v="Tennessee"/>
    <n v="37211"/>
    <s v="South"/>
    <s v="TEC-AC-10004209"/>
    <s v="Technology"/>
    <s v="Accessories"/>
    <s v="Memorex Froggy Flash Drive 4 GB"/>
    <n v="35.167999999999999"/>
    <n v="4"/>
    <n v="0.2"/>
    <n v="8.3524000000000012"/>
  </r>
  <r>
    <n v="7131"/>
    <s v="CA-2013-166282"/>
    <x v="0"/>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4-141439"/>
    <x v="3"/>
    <x v="200"/>
    <d v="2014-12-02T00:00:00"/>
    <s v="Standard Class"/>
    <s v="TT-21460"/>
    <s v="Tonja Turnell"/>
    <s v="Home Office"/>
    <s v="United States"/>
    <s v="Richmond"/>
    <s v="Indiana"/>
    <n v="47374"/>
    <s v="Central"/>
    <s v="FUR-TA-10001039"/>
    <s v="Furniture"/>
    <s v="Tables"/>
    <s v="KI Adjustable-Height Table"/>
    <n v="257.94"/>
    <n v="3"/>
    <n v="0"/>
    <n v="67.064400000000006"/>
  </r>
  <r>
    <n v="7133"/>
    <s v="CA-2014-141439"/>
    <x v="3"/>
    <x v="200"/>
    <d v="2014-12-02T00:00:00"/>
    <s v="Standard Class"/>
    <s v="TT-21460"/>
    <s v="Tonja Turnell"/>
    <s v="Home Office"/>
    <s v="United States"/>
    <s v="Richmond"/>
    <s v="Indiana"/>
    <n v="47374"/>
    <s v="Central"/>
    <s v="TEC-PH-10002624"/>
    <s v="Technology"/>
    <s v="Phones"/>
    <s v="Samsung Galaxy S4 Mini"/>
    <n v="1879.96"/>
    <n v="4"/>
    <n v="0"/>
    <n v="545.18839999999977"/>
  </r>
  <r>
    <n v="7134"/>
    <s v="CA-2014-141439"/>
    <x v="3"/>
    <x v="200"/>
    <d v="2014-12-02T00:00:00"/>
    <s v="Standard Class"/>
    <s v="TT-21460"/>
    <s v="Tonja Turnell"/>
    <s v="Home Office"/>
    <s v="United States"/>
    <s v="Richmond"/>
    <s v="Indiana"/>
    <n v="47374"/>
    <s v="Central"/>
    <s v="FUR-FU-10001473"/>
    <s v="Furniture"/>
    <s v="Furnishings"/>
    <s v="DAX Wood Document Frame"/>
    <n v="27.46"/>
    <n v="2"/>
    <n v="0"/>
    <n v="9.8856000000000002"/>
  </r>
  <r>
    <n v="7135"/>
    <s v="CA-2014-141439"/>
    <x v="3"/>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4-141439"/>
    <x v="3"/>
    <x v="200"/>
    <d v="2014-12-02T00:00:00"/>
    <s v="Standard Class"/>
    <s v="TT-21460"/>
    <s v="Tonja Turnell"/>
    <s v="Home Office"/>
    <s v="United States"/>
    <s v="Richmond"/>
    <s v="Indiana"/>
    <n v="47374"/>
    <s v="Central"/>
    <s v="FUR-CH-10004287"/>
    <s v="Furniture"/>
    <s v="Chairs"/>
    <s v="SAFCO Arco Folding Chair"/>
    <n v="828.59999999999991"/>
    <n v="3"/>
    <n v="0"/>
    <n v="240.29399999999995"/>
  </r>
  <r>
    <n v="7137"/>
    <s v="CA-2012-163965"/>
    <x v="1"/>
    <x v="312"/>
    <d v="2012-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2-163965"/>
    <x v="1"/>
    <x v="312"/>
    <d v="2012-11-27T00:00:00"/>
    <s v="Standard Class"/>
    <s v="SS-20875"/>
    <s v="Sung Shariari"/>
    <s v="Consumer"/>
    <s v="United States"/>
    <s v="Miami"/>
    <s v="Florida"/>
    <n v="33180"/>
    <s v="South"/>
    <s v="OFF-ST-10000918"/>
    <s v="Office Supplies"/>
    <s v="Storage"/>
    <s v="Crate-A-Files"/>
    <n v="17.440000000000001"/>
    <n v="2"/>
    <n v="0.2"/>
    <n v="1.3079999999999989"/>
  </r>
  <r>
    <n v="7139"/>
    <s v="CA-2012-163965"/>
    <x v="1"/>
    <x v="312"/>
    <d v="2012-11-27T00:00:00"/>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2-163965"/>
    <x v="1"/>
    <x v="312"/>
    <d v="2012-11-27T00:00:00"/>
    <s v="Standard Class"/>
    <s v="SS-20875"/>
    <s v="Sung Shariari"/>
    <s v="Consumer"/>
    <s v="United States"/>
    <s v="Miami"/>
    <s v="Florida"/>
    <n v="33180"/>
    <s v="South"/>
    <s v="FUR-BO-10001337"/>
    <s v="Furniture"/>
    <s v="Bookcases"/>
    <s v="O'Sullivan Living Dimensions 2-Shelf Bookcases"/>
    <n v="290.35200000000003"/>
    <n v="3"/>
    <n v="0.2"/>
    <n v="-36.294000000000011"/>
  </r>
  <r>
    <n v="7141"/>
    <s v="CA-2014-128783"/>
    <x v="3"/>
    <x v="210"/>
    <d v="2014-09-08T00:00:00"/>
    <s v="Same Day"/>
    <s v="TG-21640"/>
    <s v="Trudy Glocke"/>
    <s v="Consumer"/>
    <s v="United States"/>
    <s v="Saint Charles"/>
    <s v="Missouri"/>
    <n v="63301"/>
    <s v="Central"/>
    <s v="TEC-AC-10002473"/>
    <s v="Technology"/>
    <s v="Accessories"/>
    <s v="Maxell 4.7GB DVD-R"/>
    <n v="113.52"/>
    <n v="4"/>
    <n v="0"/>
    <n v="46.543199999999999"/>
  </r>
  <r>
    <n v="7142"/>
    <s v="CA-2014-128783"/>
    <x v="3"/>
    <x v="210"/>
    <d v="2014-09-08T00:00:00"/>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1-122217"/>
    <x v="2"/>
    <x v="156"/>
    <d v="2011-11-29T00:00:00"/>
    <s v="Standard Class"/>
    <s v="HP-14815"/>
    <s v="Harold Pawlan"/>
    <s v="Home Office"/>
    <s v="United States"/>
    <s v="Virginia Beach"/>
    <s v="Virginia"/>
    <n v="23464"/>
    <s v="South"/>
    <s v="FUR-FU-10002045"/>
    <s v="Furniture"/>
    <s v="Furnishings"/>
    <s v="Executive Impressions 14&quot;"/>
    <n v="111.15"/>
    <n v="5"/>
    <n v="0"/>
    <n v="48.906000000000006"/>
  </r>
  <r>
    <n v="7144"/>
    <s v="US-2014-141558"/>
    <x v="3"/>
    <x v="825"/>
    <d v="2014-03-17T00:00:00"/>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4-141558"/>
    <x v="3"/>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4-141558"/>
    <x v="3"/>
    <x v="825"/>
    <d v="2014-03-17T00:00:00"/>
    <s v="Standard Class"/>
    <s v="MH-17290"/>
    <s v="Marc Harrigan"/>
    <s v="Home Office"/>
    <s v="United States"/>
    <s v="Philadelphia"/>
    <s v="Pennsylvania"/>
    <n v="19140"/>
    <s v="East"/>
    <s v="FUR-TA-10004086"/>
    <s v="Furniture"/>
    <s v="Tables"/>
    <s v="KI Adjustable-Height Table"/>
    <n v="154.76400000000001"/>
    <n v="3"/>
    <n v="0.4"/>
    <n v="-46.429200000000023"/>
  </r>
  <r>
    <n v="7147"/>
    <s v="US-2014-141558"/>
    <x v="3"/>
    <x v="825"/>
    <d v="2014-03-17T00:00:00"/>
    <s v="Standard Class"/>
    <s v="MH-17290"/>
    <s v="Marc Harrigan"/>
    <s v="Home Office"/>
    <s v="United States"/>
    <s v="Philadelphia"/>
    <s v="Pennsylvania"/>
    <n v="19140"/>
    <s v="East"/>
    <s v="OFF-ST-10004946"/>
    <s v="Office Supplies"/>
    <s v="Storage"/>
    <s v="Desktop 3-Pocket Hot File"/>
    <n v="43.28"/>
    <n v="1"/>
    <n v="0.2"/>
    <n v="3.2460000000000022"/>
  </r>
  <r>
    <n v="7148"/>
    <s v="CA-2013-139941"/>
    <x v="0"/>
    <x v="1"/>
    <d v="2013-06-18T00:00:00"/>
    <s v="Standard Class"/>
    <s v="CB-12415"/>
    <s v="Christy Brittain"/>
    <s v="Consumer"/>
    <s v="United States"/>
    <s v="Long Beach"/>
    <s v="New York"/>
    <n v="11561"/>
    <s v="East"/>
    <s v="OFF-PA-10000241"/>
    <s v="Office Supplies"/>
    <s v="Paper"/>
    <s v="IBM Multi-Purpose Copy Paper, 8 1/2 x 11&quot;, Case"/>
    <n v="92.94"/>
    <n v="3"/>
    <n v="0"/>
    <n v="41.822999999999993"/>
  </r>
  <r>
    <n v="7149"/>
    <s v="CA-2013-139941"/>
    <x v="0"/>
    <x v="1"/>
    <d v="2013-06-18T00:00:00"/>
    <s v="Standard Class"/>
    <s v="CB-12415"/>
    <s v="Christy Brittain"/>
    <s v="Consumer"/>
    <s v="United States"/>
    <s v="Long Beach"/>
    <s v="New York"/>
    <n v="11561"/>
    <s v="East"/>
    <s v="OFF-AP-10004036"/>
    <s v="Office Supplies"/>
    <s v="Appliances"/>
    <s v="Bionaire 99.97% HEPA Air Cleaner"/>
    <n v="52.56"/>
    <n v="3"/>
    <n v="0"/>
    <n v="18.396000000000001"/>
  </r>
  <r>
    <n v="7150"/>
    <s v="CA-2012-166583"/>
    <x v="1"/>
    <x v="153"/>
    <d v="2012-06-30T00:00:00"/>
    <s v="Standard Class"/>
    <s v="VD-21670"/>
    <s v="Valerie Dominguez"/>
    <s v="Consumer"/>
    <s v="United States"/>
    <s v="Houston"/>
    <s v="Texas"/>
    <n v="77070"/>
    <s v="Central"/>
    <s v="TEC-PH-10001578"/>
    <s v="Technology"/>
    <s v="Phones"/>
    <s v="Polycom SoundStation2 EX Conference phone"/>
    <n v="971.88000000000011"/>
    <n v="3"/>
    <n v="0.2"/>
    <n v="109.33649999999994"/>
  </r>
  <r>
    <n v="7151"/>
    <s v="CA-2014-100412"/>
    <x v="3"/>
    <x v="66"/>
    <d v="2014-12-27T00:00:00"/>
    <s v="Standard Class"/>
    <s v="SR-20425"/>
    <s v="Sharelle Roach"/>
    <s v="Home Office"/>
    <s v="United States"/>
    <s v="Tuscaloosa"/>
    <s v="Alabama"/>
    <n v="35401"/>
    <s v="South"/>
    <s v="FUR-CH-10002647"/>
    <s v="Furniture"/>
    <s v="Chairs"/>
    <s v="Situations Contoured Folding Chairs, 4/Set"/>
    <n v="141.96"/>
    <n v="2"/>
    <n v="0"/>
    <n v="35.490000000000009"/>
  </r>
  <r>
    <n v="7152"/>
    <s v="CA-2014-142909"/>
    <x v="3"/>
    <x v="66"/>
    <d v="2014-12-26T00:00:00"/>
    <s v="Second Class"/>
    <s v="AG-10330"/>
    <s v="Alex Grayson"/>
    <s v="Consumer"/>
    <s v="United States"/>
    <s v="Mesa"/>
    <s v="Arizona"/>
    <n v="85204"/>
    <s v="West"/>
    <s v="FUR-TA-10003008"/>
    <s v="Furniture"/>
    <s v="Tables"/>
    <s v="Lesro Round Back Collection Coffee Table, End Table"/>
    <n v="182.55"/>
    <n v="2"/>
    <n v="0.5"/>
    <n v="-135.08699999999999"/>
  </r>
  <r>
    <n v="7153"/>
    <s v="CA-2011-137911"/>
    <x v="2"/>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2-106208"/>
    <x v="1"/>
    <x v="895"/>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2-136749"/>
    <x v="1"/>
    <x v="707"/>
    <d v="2012-12-27T00:00:00"/>
    <s v="Second Class"/>
    <s v="LH-16900"/>
    <s v="Lena Hernandez"/>
    <s v="Consumer"/>
    <s v="United States"/>
    <s v="Columbus"/>
    <s v="Georgia"/>
    <n v="31907"/>
    <s v="South"/>
    <s v="FUR-FU-10000747"/>
    <s v="Furniture"/>
    <s v="Furnishings"/>
    <s v="Tenex B1-RE Series Chair Mats for Low Pile Carpets"/>
    <n v="275.88"/>
    <n v="6"/>
    <n v="0"/>
    <n v="46.899599999999964"/>
  </r>
  <r>
    <n v="7156"/>
    <s v="US-2012-136749"/>
    <x v="1"/>
    <x v="707"/>
    <d v="2012-12-27T00:00:00"/>
    <s v="Second Class"/>
    <s v="LH-16900"/>
    <s v="Lena Hernandez"/>
    <s v="Consumer"/>
    <s v="United States"/>
    <s v="Columbus"/>
    <s v="Georgia"/>
    <n v="31907"/>
    <s v="South"/>
    <s v="OFF-BI-10004492"/>
    <s v="Office Supplies"/>
    <s v="Binders"/>
    <s v="Tuf-Vin Binders"/>
    <n v="157.89999999999998"/>
    <n v="5"/>
    <n v="0"/>
    <n v="74.212999999999994"/>
  </r>
  <r>
    <n v="7157"/>
    <s v="CA-2014-126718"/>
    <x v="3"/>
    <x v="568"/>
    <d v="2014-05-05T00:00:00"/>
    <s v="Standard Class"/>
    <s v="KT-16480"/>
    <s v="Kean Thornton"/>
    <s v="Consumer"/>
    <s v="United States"/>
    <s v="Orange"/>
    <s v="New Jersey"/>
    <n v="7050"/>
    <s v="East"/>
    <s v="OFF-LA-10004055"/>
    <s v="Office Supplies"/>
    <s v="Labels"/>
    <s v="Color-Coded Legal Exhibit Labels"/>
    <n v="4.91"/>
    <n v="1"/>
    <n v="0"/>
    <n v="2.4058999999999999"/>
  </r>
  <r>
    <n v="7158"/>
    <s v="CA-2013-131380"/>
    <x v="0"/>
    <x v="463"/>
    <d v="2013-04-01T00:00:00"/>
    <s v="Second Class"/>
    <s v="CC-12220"/>
    <s v="Chris Cortes"/>
    <s v="Consumer"/>
    <s v="United States"/>
    <s v="Los Angeles"/>
    <s v="California"/>
    <n v="90032"/>
    <s v="West"/>
    <s v="OFF-ST-10002485"/>
    <s v="Office Supplies"/>
    <s v="Storage"/>
    <s v="Rogers Deluxe File Chest"/>
    <n v="87.92"/>
    <n v="4"/>
    <n v="0"/>
    <n v="0.87919999999999732"/>
  </r>
  <r>
    <n v="7159"/>
    <s v="CA-2013-131380"/>
    <x v="0"/>
    <x v="463"/>
    <d v="2013-04-01T00:00:00"/>
    <s v="Second Class"/>
    <s v="CC-12220"/>
    <s v="Chris Cortes"/>
    <s v="Consumer"/>
    <s v="United States"/>
    <s v="Los Angeles"/>
    <s v="California"/>
    <n v="90032"/>
    <s v="West"/>
    <s v="OFF-PA-10001243"/>
    <s v="Office Supplies"/>
    <s v="Paper"/>
    <s v="Xerox 1983"/>
    <n v="5.98"/>
    <n v="1"/>
    <n v="0"/>
    <n v="2.9302000000000001"/>
  </r>
  <r>
    <n v="7160"/>
    <s v="CA-2012-145835"/>
    <x v="1"/>
    <x v="1149"/>
    <d v="2012-05-18T00:00:00"/>
    <s v="Second Class"/>
    <s v="BF-11170"/>
    <s v="Ben Ferrer"/>
    <s v="Home Office"/>
    <s v="United States"/>
    <s v="Chicago"/>
    <s v="Illinois"/>
    <n v="60623"/>
    <s v="Central"/>
    <s v="TEC-PH-10004447"/>
    <s v="Technology"/>
    <s v="Phones"/>
    <s v="Toshiba IPT2010-SD IP Telephone"/>
    <n v="222.38400000000001"/>
    <n v="2"/>
    <n v="0.2"/>
    <n v="16.678799999999995"/>
  </r>
  <r>
    <n v="7161"/>
    <s v="CA-2012-145835"/>
    <x v="1"/>
    <x v="1149"/>
    <d v="2012-05-18T00:00:00"/>
    <s v="Second Class"/>
    <s v="BF-11170"/>
    <s v="Ben Ferrer"/>
    <s v="Home Office"/>
    <s v="United States"/>
    <s v="Chicago"/>
    <s v="Illinois"/>
    <n v="60623"/>
    <s v="Central"/>
    <s v="OFF-FA-10002280"/>
    <s v="Office Supplies"/>
    <s v="Fasteners"/>
    <s v="Advantus Plastic Paper Clips"/>
    <n v="16"/>
    <n v="4"/>
    <n v="0.2"/>
    <n v="5.6"/>
  </r>
  <r>
    <n v="7162"/>
    <s v="CA-2011-138709"/>
    <x v="2"/>
    <x v="1129"/>
    <d v="2011-07-09T00:00:00"/>
    <s v="Standard Class"/>
    <s v="MS-17770"/>
    <s v="Maxwell Schwartz"/>
    <s v="Consumer"/>
    <s v="United States"/>
    <s v="Richmond"/>
    <s v="Virginia"/>
    <n v="23223"/>
    <s v="South"/>
    <s v="OFF-PA-10004734"/>
    <s v="Office Supplies"/>
    <s v="Paper"/>
    <s v="Southworth Structures Collection"/>
    <n v="21.84"/>
    <n v="3"/>
    <n v="0"/>
    <n v="10.92"/>
  </r>
  <r>
    <n v="7163"/>
    <s v="CA-2011-138709"/>
    <x v="2"/>
    <x v="1129"/>
    <d v="2011-07-09T00:00:00"/>
    <s v="Standard Class"/>
    <s v="MS-17770"/>
    <s v="Maxwell Schwartz"/>
    <s v="Consumer"/>
    <s v="United States"/>
    <s v="Richmond"/>
    <s v="Virginia"/>
    <n v="23223"/>
    <s v="South"/>
    <s v="OFF-BI-10000145"/>
    <s v="Office Supplies"/>
    <s v="Binders"/>
    <s v="Zipper Ring Binder Pockets"/>
    <n v="15.600000000000001"/>
    <n v="5"/>
    <n v="0"/>
    <n v="7.6440000000000001"/>
  </r>
  <r>
    <n v="7164"/>
    <s v="CA-2011-122070"/>
    <x v="2"/>
    <x v="1150"/>
    <d v="2011-04-24T00:00:00"/>
    <s v="Second Class"/>
    <s v="AH-10030"/>
    <s v="Aaron Hawkins"/>
    <s v="Corporate"/>
    <s v="United States"/>
    <s v="Troy"/>
    <s v="New York"/>
    <n v="12180"/>
    <s v="East"/>
    <s v="OFF-EN-10004773"/>
    <s v="Office Supplies"/>
    <s v="Envelopes"/>
    <s v="Staples"/>
    <n v="247.84"/>
    <n v="8"/>
    <n v="0"/>
    <n v="121.44159999999999"/>
  </r>
  <r>
    <n v="7165"/>
    <s v="CA-2011-122070"/>
    <x v="2"/>
    <x v="1150"/>
    <d v="2011-04-24T00:00:00"/>
    <s v="Second Class"/>
    <s v="AH-10030"/>
    <s v="Aaron Hawkins"/>
    <s v="Corporate"/>
    <s v="United States"/>
    <s v="Troy"/>
    <s v="New York"/>
    <n v="12180"/>
    <s v="East"/>
    <s v="OFF-BI-10004970"/>
    <s v="Office Supplies"/>
    <s v="Binders"/>
    <s v="ACCOHIDE 3-Ring Binder, Blue, 1&quot;"/>
    <n v="9.9120000000000008"/>
    <n v="3"/>
    <n v="0.2"/>
    <n v="3.3452999999999995"/>
  </r>
  <r>
    <n v="7166"/>
    <s v="CA-2013-158610"/>
    <x v="0"/>
    <x v="251"/>
    <d v="2013-09-23T00:00:00"/>
    <s v="First Class"/>
    <s v="CK-12595"/>
    <s v="Clytie Kelty"/>
    <s v="Consumer"/>
    <s v="United States"/>
    <s v="Providence"/>
    <s v="Rhode Island"/>
    <n v="2908"/>
    <s v="East"/>
    <s v="OFF-ST-10000604"/>
    <s v="Office Supplies"/>
    <s v="Storage"/>
    <s v="Home/Office Personal File Carts"/>
    <n v="69.52"/>
    <n v="2"/>
    <n v="0"/>
    <n v="17.379999999999995"/>
  </r>
  <r>
    <n v="7167"/>
    <s v="CA-2011-117464"/>
    <x v="2"/>
    <x v="192"/>
    <d v="2011-07-24T00:00:00"/>
    <s v="Second Class"/>
    <s v="NP-18325"/>
    <s v="Naresj Patel"/>
    <s v="Consumer"/>
    <s v="United States"/>
    <s v="San Francisco"/>
    <s v="California"/>
    <n v="94122"/>
    <s v="West"/>
    <s v="OFF-AR-10003190"/>
    <s v="Office Supplies"/>
    <s v="Art"/>
    <s v="Newell 32"/>
    <n v="11.52"/>
    <n v="4"/>
    <n v="0"/>
    <n v="3.2256"/>
  </r>
  <r>
    <n v="7168"/>
    <s v="CA-2011-117464"/>
    <x v="2"/>
    <x v="192"/>
    <d v="2011-07-24T00:00:00"/>
    <s v="Second Class"/>
    <s v="NP-18325"/>
    <s v="Naresj Patel"/>
    <s v="Consumer"/>
    <s v="United States"/>
    <s v="San Francisco"/>
    <s v="California"/>
    <n v="94122"/>
    <s v="West"/>
    <s v="FUR-CH-10000155"/>
    <s v="Furniture"/>
    <s v="Chairs"/>
    <s v="Global Comet Stacking Armless Chair"/>
    <n v="717.72"/>
    <n v="3"/>
    <n v="0.2"/>
    <n v="71.77200000000002"/>
  </r>
  <r>
    <n v="7169"/>
    <s v="CA-2011-117464"/>
    <x v="2"/>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1-117464"/>
    <x v="2"/>
    <x v="192"/>
    <d v="2011-07-24T00:00:00"/>
    <s v="Second Class"/>
    <s v="NP-18325"/>
    <s v="Naresj Patel"/>
    <s v="Consumer"/>
    <s v="United States"/>
    <s v="San Francisco"/>
    <s v="California"/>
    <n v="94122"/>
    <s v="West"/>
    <s v="FUR-TA-10004767"/>
    <s v="Furniture"/>
    <s v="Tables"/>
    <s v="Safco Drafting Table"/>
    <n v="170.35200000000003"/>
    <n v="3"/>
    <n v="0.2"/>
    <n v="19.164599999999979"/>
  </r>
  <r>
    <n v="7171"/>
    <s v="US-2014-168613"/>
    <x v="3"/>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4-125381"/>
    <x v="3"/>
    <x v="1016"/>
    <d v="2014-04-28T00:00:00"/>
    <s v="Second Class"/>
    <s v="SG-20605"/>
    <s v="Speros Goranitis"/>
    <s v="Consumer"/>
    <s v="United States"/>
    <s v="San Francisco"/>
    <s v="California"/>
    <n v="94109"/>
    <s v="West"/>
    <s v="TEC-AC-10000158"/>
    <s v="Technology"/>
    <s v="Accessories"/>
    <s v="Sony 64GB Class 10 Micro SDHC R40 Memory Card"/>
    <n v="107.97"/>
    <n v="3"/>
    <n v="0"/>
    <n v="22.6737"/>
  </r>
  <r>
    <n v="7173"/>
    <s v="US-2014-141677"/>
    <x v="3"/>
    <x v="606"/>
    <d v="2014-03-31T00:00:00"/>
    <s v="Standard Class"/>
    <s v="HK-14890"/>
    <s v="Heather Kirkland"/>
    <s v="Corporate"/>
    <s v="United States"/>
    <s v="Houston"/>
    <s v="Texas"/>
    <n v="77070"/>
    <s v="Central"/>
    <s v="TEC-AC-10000158"/>
    <s v="Technology"/>
    <s v="Accessories"/>
    <s v="Sony 64GB Class 10 Micro SDHC R40 Memory Card"/>
    <n v="143.96"/>
    <n v="5"/>
    <n v="0.2"/>
    <n v="1.7995000000000019"/>
  </r>
  <r>
    <n v="7174"/>
    <s v="US-2014-141677"/>
    <x v="3"/>
    <x v="606"/>
    <d v="2014-03-31T00:00:00"/>
    <s v="Standard Class"/>
    <s v="HK-14890"/>
    <s v="Heather Kirkland"/>
    <s v="Corporate"/>
    <s v="United States"/>
    <s v="Houston"/>
    <s v="Texas"/>
    <n v="77070"/>
    <s v="Central"/>
    <s v="TEC-CO-10002313"/>
    <s v="Technology"/>
    <s v="Copiers"/>
    <s v="Canon PC1080F Personal Copier"/>
    <n v="2399.96"/>
    <n v="5"/>
    <n v="0.2"/>
    <n v="569.99050000000011"/>
  </r>
  <r>
    <n v="7175"/>
    <s v="US-2014-141677"/>
    <x v="3"/>
    <x v="606"/>
    <d v="2014-03-31T00:00:00"/>
    <s v="Standard Class"/>
    <s v="HK-14890"/>
    <s v="Heather Kirkland"/>
    <s v="Corporate"/>
    <s v="United States"/>
    <s v="Houston"/>
    <s v="Texas"/>
    <n v="77070"/>
    <s v="Central"/>
    <s v="OFF-PA-10002581"/>
    <s v="Office Supplies"/>
    <s v="Paper"/>
    <s v="Xerox 1951"/>
    <n v="74.352000000000004"/>
    <n v="3"/>
    <n v="0.2"/>
    <n v="23.234999999999992"/>
  </r>
  <r>
    <n v="7176"/>
    <s v="US-2014-141677"/>
    <x v="3"/>
    <x v="606"/>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4-141677"/>
    <x v="3"/>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4-133067"/>
    <x v="3"/>
    <x v="464"/>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4-133067"/>
    <x v="3"/>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3-144351"/>
    <x v="0"/>
    <x v="696"/>
    <d v="2013-11-19T00:00:00"/>
    <s v="Standard Class"/>
    <s v="RC-19960"/>
    <s v="Ryan Crowe"/>
    <s v="Consumer"/>
    <s v="United States"/>
    <s v="Baltimore"/>
    <s v="Maryland"/>
    <n v="21215"/>
    <s v="East"/>
    <s v="TEC-PH-10001644"/>
    <s v="Technology"/>
    <s v="Phones"/>
    <s v="BlueLounge Milo Smartphone Stand, White/Metallic"/>
    <n v="89.97"/>
    <n v="3"/>
    <n v="0"/>
    <n v="25.191600000000005"/>
  </r>
  <r>
    <n v="7181"/>
    <s v="CA-2011-106054"/>
    <x v="2"/>
    <x v="1037"/>
    <d v="2011-01-08T00:00:00"/>
    <s v="First Class"/>
    <s v="JO-15145"/>
    <s v="Jack O'Briant"/>
    <s v="Corporate"/>
    <s v="United States"/>
    <s v="Athens"/>
    <s v="Georgia"/>
    <n v="30605"/>
    <s v="South"/>
    <s v="OFF-AR-10002399"/>
    <s v="Office Supplies"/>
    <s v="Art"/>
    <s v="Dixon Prang Watercolor Pencils, 10-Color Set with Brush"/>
    <n v="12.78"/>
    <n v="3"/>
    <n v="0"/>
    <n v="5.2397999999999998"/>
  </r>
  <r>
    <n v="7182"/>
    <s v="CA-2013-138667"/>
    <x v="0"/>
    <x v="797"/>
    <d v="2013-12-31T00:00:00"/>
    <s v="Second Class"/>
    <s v="MW-18220"/>
    <s v="Mitch Webber"/>
    <s v="Consumer"/>
    <s v="United States"/>
    <s v="Lancaster"/>
    <s v="Ohio"/>
    <n v="43130"/>
    <s v="East"/>
    <s v="TEC-AC-10003063"/>
    <s v="Technology"/>
    <s v="Accessories"/>
    <s v="Micro Innovations USB RF Wireless Keyboard with Mouse"/>
    <n v="40"/>
    <n v="2"/>
    <n v="0.2"/>
    <n v="0.5"/>
  </r>
  <r>
    <n v="7183"/>
    <s v="CA-2014-150609"/>
    <x v="3"/>
    <x v="504"/>
    <d v="2014-05-05T00:00:00"/>
    <s v="Standard Class"/>
    <s v="NZ-18565"/>
    <s v="Nick Zandusky"/>
    <s v="Home Office"/>
    <s v="United States"/>
    <s v="Los Angeles"/>
    <s v="California"/>
    <n v="90032"/>
    <s v="West"/>
    <s v="OFF-BI-10002071"/>
    <s v="Office Supplies"/>
    <s v="Binders"/>
    <s v="Fellowes Black Plastic Comb Bindings"/>
    <n v="23.24"/>
    <n v="5"/>
    <n v="0.2"/>
    <n v="7.5529999999999982"/>
  </r>
  <r>
    <n v="7184"/>
    <s v="CA-2014-128853"/>
    <x v="3"/>
    <x v="81"/>
    <d v="2014-04-24T00:00:00"/>
    <s v="First Class"/>
    <s v="JM-15250"/>
    <s v="Janet Martin"/>
    <s v="Consumer"/>
    <s v="United States"/>
    <s v="Baltimore"/>
    <s v="Maryland"/>
    <n v="21215"/>
    <s v="East"/>
    <s v="FUR-CH-10004218"/>
    <s v="Furniture"/>
    <s v="Chairs"/>
    <s v="Global Fabric Manager's Chair, Dark Gray"/>
    <n v="908.82"/>
    <n v="9"/>
    <n v="0"/>
    <n v="227.20500000000004"/>
  </r>
  <r>
    <n v="7185"/>
    <s v="CA-2014-133102"/>
    <x v="3"/>
    <x v="629"/>
    <d v="2014-08-25T00:00:00"/>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4-133102"/>
    <x v="3"/>
    <x v="629"/>
    <d v="2014-08-25T00:00:00"/>
    <s v="Standard Class"/>
    <s v="ED-13885"/>
    <s v="Emily Ducich"/>
    <s v="Home Office"/>
    <s v="United States"/>
    <s v="Houston"/>
    <s v="Texas"/>
    <n v="77095"/>
    <s v="Central"/>
    <s v="OFF-AR-10003183"/>
    <s v="Office Supplies"/>
    <s v="Art"/>
    <s v="Avery Fluorescent Highlighter Four-Color Set"/>
    <n v="8.016"/>
    <n v="3"/>
    <n v="0.2"/>
    <n v="1.0019999999999993"/>
  </r>
  <r>
    <n v="7187"/>
    <s v="CA-2014-133102"/>
    <x v="3"/>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4-133102"/>
    <x v="3"/>
    <x v="629"/>
    <d v="2014-08-25T00:00:00"/>
    <s v="Standard Class"/>
    <s v="ED-13885"/>
    <s v="Emily Ducich"/>
    <s v="Home Office"/>
    <s v="United States"/>
    <s v="Houston"/>
    <s v="Texas"/>
    <n v="77095"/>
    <s v="Central"/>
    <s v="FUR-FU-10003247"/>
    <s v="Furniture"/>
    <s v="Furnishings"/>
    <s v="36X48 HARDFLOOR CHAIRMAT"/>
    <n v="16.784000000000002"/>
    <n v="2"/>
    <n v="0.6"/>
    <n v="-22.238800000000001"/>
  </r>
  <r>
    <n v="7189"/>
    <s v="CA-2014-133102"/>
    <x v="3"/>
    <x v="629"/>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3-164399"/>
    <x v="0"/>
    <x v="396"/>
    <d v="2013-11-16T00:00:00"/>
    <s v="First Class"/>
    <s v="DW-13480"/>
    <s v="Dianna Wilson"/>
    <s v="Home Office"/>
    <s v="United States"/>
    <s v="San Diego"/>
    <s v="California"/>
    <n v="92024"/>
    <s v="West"/>
    <s v="TEC-PH-10004908"/>
    <s v="Technology"/>
    <s v="Phones"/>
    <s v="Panasonic KX TS3282W Corded phone"/>
    <n v="203.976"/>
    <n v="3"/>
    <n v="0.2"/>
    <n v="25.496999999999986"/>
  </r>
  <r>
    <n v="7191"/>
    <s v="CA-2013-164399"/>
    <x v="0"/>
    <x v="396"/>
    <d v="2013-11-16T00:00:00"/>
    <s v="First Class"/>
    <s v="DW-13480"/>
    <s v="Dianna Wilson"/>
    <s v="Home Office"/>
    <s v="United States"/>
    <s v="San Diego"/>
    <s v="California"/>
    <n v="92024"/>
    <s v="West"/>
    <s v="FUR-TA-10003392"/>
    <s v="Furniture"/>
    <s v="Tables"/>
    <s v="Global Adaptabilities Conference Tables"/>
    <n v="674.35200000000009"/>
    <n v="3"/>
    <n v="0.2"/>
    <n v="-8.4294000000000153"/>
  </r>
  <r>
    <n v="7192"/>
    <s v="CA-2013-116918"/>
    <x v="0"/>
    <x v="393"/>
    <d v="2013-10-07T00:00:00"/>
    <s v="Second Class"/>
    <s v="JK-15205"/>
    <s v="Jamie Kunitz"/>
    <s v="Consumer"/>
    <s v="United States"/>
    <s v="Hialeah"/>
    <s v="Florida"/>
    <n v="33012"/>
    <s v="South"/>
    <s v="OFF-BI-10004140"/>
    <s v="Office Supplies"/>
    <s v="Binders"/>
    <s v="Avery Non-Stick Binders"/>
    <n v="5.3880000000000008"/>
    <n v="4"/>
    <n v="0.7"/>
    <n v="-4.49"/>
  </r>
  <r>
    <n v="7193"/>
    <s v="CA-2013-116918"/>
    <x v="0"/>
    <x v="393"/>
    <d v="2013-10-07T00:00:00"/>
    <s v="Second Class"/>
    <s v="JK-15205"/>
    <s v="Jamie Kunitz"/>
    <s v="Consumer"/>
    <s v="United States"/>
    <s v="Hialeah"/>
    <s v="Florida"/>
    <n v="33012"/>
    <s v="South"/>
    <s v="OFF-AR-10003631"/>
    <s v="Office Supplies"/>
    <s v="Art"/>
    <s v="Staples"/>
    <n v="30.975999999999999"/>
    <n v="8"/>
    <n v="0.2"/>
    <n v="5.0335999999999999"/>
  </r>
  <r>
    <n v="7194"/>
    <s v="CA-2013-110492"/>
    <x v="0"/>
    <x v="1151"/>
    <d v="2013-02-14T00:00:00"/>
    <s v="First Class"/>
    <s v="JS-15880"/>
    <s v="John Stevenson"/>
    <s v="Consumer"/>
    <s v="United States"/>
    <s v="Atlanta"/>
    <s v="Georgia"/>
    <n v="30318"/>
    <s v="South"/>
    <s v="OFF-ST-10003716"/>
    <s v="Office Supplies"/>
    <s v="Storage"/>
    <s v="Tennsco Double-Tier Lockers"/>
    <n v="1350.1200000000001"/>
    <n v="6"/>
    <n v="0"/>
    <n v="175.51560000000001"/>
  </r>
  <r>
    <n v="7195"/>
    <s v="CA-2013-110492"/>
    <x v="0"/>
    <x v="1151"/>
    <d v="2013-02-14T00:00:00"/>
    <s v="First Class"/>
    <s v="JS-15880"/>
    <s v="John Stevenson"/>
    <s v="Consumer"/>
    <s v="United States"/>
    <s v="Atlanta"/>
    <s v="Georgia"/>
    <n v="30318"/>
    <s v="South"/>
    <s v="OFF-BI-10003274"/>
    <s v="Office Supplies"/>
    <s v="Binders"/>
    <s v="Avery Durable Slant Ring Binders, No Labels"/>
    <n v="15.92"/>
    <n v="4"/>
    <n v="0"/>
    <n v="7.4824000000000002"/>
  </r>
  <r>
    <n v="7196"/>
    <s v="CA-2013-147683"/>
    <x v="0"/>
    <x v="373"/>
    <d v="2013-11-18T00:00:00"/>
    <s v="Standard Class"/>
    <s v="PO-19180"/>
    <s v="Philisse Overcash"/>
    <s v="Home Office"/>
    <s v="United States"/>
    <s v="Seattle"/>
    <s v="Washington"/>
    <n v="98103"/>
    <s v="West"/>
    <s v="FUR-FU-10004848"/>
    <s v="Furniture"/>
    <s v="Furnishings"/>
    <s v="DAX Solid Wood Frames"/>
    <n v="19.54"/>
    <n v="2"/>
    <n v="0"/>
    <n v="7.2297999999999991"/>
  </r>
  <r>
    <n v="7197"/>
    <s v="CA-2011-116785"/>
    <x v="2"/>
    <x v="759"/>
    <d v="2011-04-30T00:00:00"/>
    <s v="Standard Class"/>
    <s v="MH-17290"/>
    <s v="Marc Harrigan"/>
    <s v="Home Office"/>
    <s v="United States"/>
    <s v="Los Angeles"/>
    <s v="California"/>
    <n v="90036"/>
    <s v="West"/>
    <s v="OFF-AR-10003504"/>
    <s v="Office Supplies"/>
    <s v="Art"/>
    <s v="Newell 347"/>
    <n v="21.400000000000002"/>
    <n v="5"/>
    <n v="0"/>
    <n v="6.2059999999999977"/>
  </r>
  <r>
    <n v="7198"/>
    <s v="CA-2011-116785"/>
    <x v="2"/>
    <x v="759"/>
    <d v="2011-04-30T00:00:00"/>
    <s v="Standard Class"/>
    <s v="MH-17290"/>
    <s v="Marc Harrigan"/>
    <s v="Home Office"/>
    <s v="United States"/>
    <s v="Los Angeles"/>
    <s v="California"/>
    <n v="90036"/>
    <s v="West"/>
    <s v="OFF-LA-10000305"/>
    <s v="Office Supplies"/>
    <s v="Labels"/>
    <s v="Avery 495"/>
    <n v="12.6"/>
    <n v="2"/>
    <n v="0"/>
    <n v="5.7959999999999994"/>
  </r>
  <r>
    <n v="7199"/>
    <s v="US-2012-156797"/>
    <x v="1"/>
    <x v="1067"/>
    <d v="2012-08-15T00:00:00"/>
    <s v="Standard Class"/>
    <s v="PO-19180"/>
    <s v="Philisse Overcash"/>
    <s v="Home Office"/>
    <s v="United States"/>
    <s v="New York City"/>
    <s v="New York"/>
    <n v="10035"/>
    <s v="East"/>
    <s v="OFF-AR-10001427"/>
    <s v="Office Supplies"/>
    <s v="Art"/>
    <s v="Newell 330"/>
    <n v="11.96"/>
    <n v="2"/>
    <n v="0"/>
    <n v="3.1096000000000004"/>
  </r>
  <r>
    <n v="7200"/>
    <s v="US-2012-156797"/>
    <x v="1"/>
    <x v="1067"/>
    <d v="2012-08-15T00:00:00"/>
    <s v="Standard Class"/>
    <s v="PO-19180"/>
    <s v="Philisse Overcash"/>
    <s v="Home Office"/>
    <s v="United States"/>
    <s v="New York City"/>
    <s v="New York"/>
    <n v="10035"/>
    <s v="East"/>
    <s v="TEC-PH-10004614"/>
    <s v="Technology"/>
    <s v="Phones"/>
    <s v="AT&amp;T 841000 Phone"/>
    <n v="138"/>
    <n v="2"/>
    <n v="0"/>
    <n v="34.5"/>
  </r>
  <r>
    <n v="7201"/>
    <s v="CA-2013-104276"/>
    <x v="0"/>
    <x v="581"/>
    <d v="2013-12-04T00:00:00"/>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3-104276"/>
    <x v="0"/>
    <x v="581"/>
    <d v="2013-12-04T00:00:00"/>
    <s v="Standard Class"/>
    <s v="HF-14995"/>
    <s v="Herbert Flentye"/>
    <s v="Consumer"/>
    <s v="United States"/>
    <s v="Fort Lauderdale"/>
    <s v="Florida"/>
    <n v="33311"/>
    <s v="South"/>
    <s v="FUR-TA-10001039"/>
    <s v="Furniture"/>
    <s v="Tables"/>
    <s v="KI Adjustable-Height Table"/>
    <n v="331.02300000000008"/>
    <n v="7"/>
    <n v="0.45"/>
    <n v="-114.35339999999997"/>
  </r>
  <r>
    <n v="7203"/>
    <s v="CA-2013-120369"/>
    <x v="0"/>
    <x v="99"/>
    <d v="2013-10-29T00:00:00"/>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1-118276"/>
    <x v="2"/>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2-136658"/>
    <x v="1"/>
    <x v="229"/>
    <d v="2012-09-17T00:00:00"/>
    <s v="Standard Class"/>
    <s v="BO-11425"/>
    <s v="Bobby Odegard"/>
    <s v="Consumer"/>
    <s v="United States"/>
    <s v="New York City"/>
    <s v="New York"/>
    <n v="10024"/>
    <s v="East"/>
    <s v="OFF-AR-10000817"/>
    <s v="Office Supplies"/>
    <s v="Art"/>
    <s v="Manco Dry-Lighter Erasable Highlighter"/>
    <n v="6.08"/>
    <n v="2"/>
    <n v="0"/>
    <n v="2.0671999999999997"/>
  </r>
  <r>
    <n v="7206"/>
    <s v="CA-2014-137414"/>
    <x v="3"/>
    <x v="280"/>
    <d v="2014-10-07T00:00:00"/>
    <s v="Standard Class"/>
    <s v="CM-12115"/>
    <s v="Chad McGuire"/>
    <s v="Consumer"/>
    <s v="United States"/>
    <s v="San Francisco"/>
    <s v="California"/>
    <n v="94109"/>
    <s v="West"/>
    <s v="FUR-FU-10001424"/>
    <s v="Furniture"/>
    <s v="Furnishings"/>
    <s v="Dax Clear Box Frame"/>
    <n v="17.46"/>
    <n v="2"/>
    <n v="0"/>
    <n v="5.936399999999999"/>
  </r>
  <r>
    <n v="7207"/>
    <s v="CA-2014-137414"/>
    <x v="3"/>
    <x v="280"/>
    <d v="2014-10-07T00:00:00"/>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3-143476"/>
    <x v="0"/>
    <x v="108"/>
    <d v="2013-09-14T00:00:00"/>
    <s v="First Class"/>
    <s v="LC-16930"/>
    <s v="Linda Cazamias"/>
    <s v="Corporate"/>
    <s v="United States"/>
    <s v="Phoenix"/>
    <s v="Arizona"/>
    <n v="85023"/>
    <s v="West"/>
    <s v="OFF-AR-10003759"/>
    <s v="Office Supplies"/>
    <s v="Art"/>
    <s v="Crayola Anti Dust Chalk, 12/Pack"/>
    <n v="2.9120000000000004"/>
    <n v="2"/>
    <n v="0.2"/>
    <n v="0.90999999999999981"/>
  </r>
  <r>
    <n v="7209"/>
    <s v="CA-2013-143476"/>
    <x v="0"/>
    <x v="108"/>
    <d v="2013-09-14T00:00:00"/>
    <s v="First Class"/>
    <s v="LC-16930"/>
    <s v="Linda Cazamias"/>
    <s v="Corporate"/>
    <s v="United States"/>
    <s v="Phoenix"/>
    <s v="Arizona"/>
    <n v="85023"/>
    <s v="West"/>
    <s v="OFF-PA-10001837"/>
    <s v="Office Supplies"/>
    <s v="Paper"/>
    <s v="Xerox 1976"/>
    <n v="20.736000000000004"/>
    <n v="4"/>
    <n v="0.2"/>
    <n v="7.2576000000000001"/>
  </r>
  <r>
    <n v="7210"/>
    <s v="CA-2013-143476"/>
    <x v="0"/>
    <x v="108"/>
    <d v="2013-09-14T00:00:00"/>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3-119046"/>
    <x v="0"/>
    <x v="799"/>
    <d v="2013-06-07T00:00:00"/>
    <s v="Standard Class"/>
    <s v="EH-13765"/>
    <s v="Edward Hooks"/>
    <s v="Corporate"/>
    <s v="United States"/>
    <s v="Seattle"/>
    <s v="Washington"/>
    <n v="98115"/>
    <s v="West"/>
    <s v="OFF-PA-10000246"/>
    <s v="Office Supplies"/>
    <s v="Paper"/>
    <s v="Riverleaf Stik-Withit Designer Note Cubes"/>
    <n v="30.18"/>
    <n v="3"/>
    <n v="0"/>
    <n v="13.8828"/>
  </r>
  <r>
    <n v="7212"/>
    <s v="US-2013-119046"/>
    <x v="0"/>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3-119046"/>
    <x v="0"/>
    <x v="799"/>
    <d v="2013-06-07T00:00:00"/>
    <s v="Standard Class"/>
    <s v="EH-13765"/>
    <s v="Edward Hooks"/>
    <s v="Corporate"/>
    <s v="United States"/>
    <s v="Seattle"/>
    <s v="Washington"/>
    <n v="98115"/>
    <s v="West"/>
    <s v="OFF-BI-10000138"/>
    <s v="Office Supplies"/>
    <s v="Binders"/>
    <s v="Acco Translucent Poly Ring Binders"/>
    <n v="11.231999999999999"/>
    <n v="3"/>
    <n v="0.2"/>
    <n v="3.9312000000000005"/>
  </r>
  <r>
    <n v="7214"/>
    <s v="CA-2014-154949"/>
    <x v="3"/>
    <x v="453"/>
    <d v="2014-10-20T00:00:00"/>
    <s v="Standard Class"/>
    <s v="MC-17275"/>
    <s v="Marc Crier"/>
    <s v="Consumer"/>
    <s v="United States"/>
    <s v="Camarillo"/>
    <s v="California"/>
    <n v="93010"/>
    <s v="West"/>
    <s v="OFF-LA-10002034"/>
    <s v="Office Supplies"/>
    <s v="Labels"/>
    <s v="Avery 478"/>
    <n v="14.73"/>
    <n v="3"/>
    <n v="0"/>
    <n v="7.2176999999999998"/>
  </r>
  <r>
    <n v="7215"/>
    <s v="CA-2012-103072"/>
    <x v="1"/>
    <x v="874"/>
    <d v="2012-09-30T00:00:00"/>
    <s v="Second Class"/>
    <s v="HW-14935"/>
    <s v="Helen Wasserman"/>
    <s v="Corporate"/>
    <s v="United States"/>
    <s v="Detroit"/>
    <s v="Michigan"/>
    <n v="48205"/>
    <s v="Central"/>
    <s v="OFF-AR-10000127"/>
    <s v="Office Supplies"/>
    <s v="Art"/>
    <s v="Newell 321"/>
    <n v="16.399999999999999"/>
    <n v="5"/>
    <n v="0"/>
    <n v="4.7559999999999985"/>
  </r>
  <r>
    <n v="7216"/>
    <s v="CA-2012-103072"/>
    <x v="1"/>
    <x v="874"/>
    <d v="2012-09-30T00:00:00"/>
    <s v="Second Class"/>
    <s v="HW-14935"/>
    <s v="Helen Wasserman"/>
    <s v="Corporate"/>
    <s v="United States"/>
    <s v="Detroit"/>
    <s v="Michigan"/>
    <n v="48205"/>
    <s v="Central"/>
    <s v="OFF-PA-10003172"/>
    <s v="Office Supplies"/>
    <s v="Paper"/>
    <s v="Xerox 1996"/>
    <n v="25.92"/>
    <n v="4"/>
    <n v="0"/>
    <n v="12.441600000000001"/>
  </r>
  <r>
    <n v="7217"/>
    <s v="CA-2012-150770"/>
    <x v="1"/>
    <x v="910"/>
    <d v="2012-05-06T00:00:00"/>
    <s v="First Class"/>
    <s v="LC-16870"/>
    <s v="Lena Cacioppo"/>
    <s v="Consumer"/>
    <s v="United States"/>
    <s v="San Francisco"/>
    <s v="California"/>
    <n v="94109"/>
    <s v="West"/>
    <s v="OFF-AR-10001246"/>
    <s v="Office Supplies"/>
    <s v="Art"/>
    <s v="Newell 317"/>
    <n v="8.82"/>
    <n v="3"/>
    <n v="0"/>
    <n v="2.5577999999999994"/>
  </r>
  <r>
    <n v="7218"/>
    <s v="CA-2012-150770"/>
    <x v="1"/>
    <x v="910"/>
    <d v="2012-05-06T00:00:00"/>
    <s v="First Class"/>
    <s v="LC-16870"/>
    <s v="Lena Cacioppo"/>
    <s v="Consumer"/>
    <s v="United States"/>
    <s v="San Francisco"/>
    <s v="California"/>
    <n v="94109"/>
    <s v="West"/>
    <s v="OFF-BI-10002026"/>
    <s v="Office Supplies"/>
    <s v="Binders"/>
    <s v="Ibico Recycled Linen-Style Covers"/>
    <n v="62.496000000000009"/>
    <n v="2"/>
    <n v="0.2"/>
    <n v="21.873599999999996"/>
  </r>
  <r>
    <n v="7219"/>
    <s v="CA-2012-150770"/>
    <x v="1"/>
    <x v="910"/>
    <d v="2012-05-06T00:00:00"/>
    <s v="First Class"/>
    <s v="LC-16870"/>
    <s v="Lena Cacioppo"/>
    <s v="Consumer"/>
    <s v="United States"/>
    <s v="San Francisco"/>
    <s v="California"/>
    <n v="94109"/>
    <s v="West"/>
    <s v="TEC-AC-10000844"/>
    <s v="Technology"/>
    <s v="Accessories"/>
    <s v="Logitech Gaming G510s - Keyboard"/>
    <n v="339.96"/>
    <n v="4"/>
    <n v="0"/>
    <n v="122.38559999999998"/>
  </r>
  <r>
    <n v="7220"/>
    <s v="CA-2012-150770"/>
    <x v="1"/>
    <x v="910"/>
    <d v="2012-05-06T00:00:00"/>
    <s v="First Class"/>
    <s v="LC-16870"/>
    <s v="Lena Cacioppo"/>
    <s v="Consumer"/>
    <s v="United States"/>
    <s v="San Francisco"/>
    <s v="California"/>
    <n v="94109"/>
    <s v="West"/>
    <s v="OFF-BI-10001575"/>
    <s v="Office Supplies"/>
    <s v="Binders"/>
    <s v="GBC Linen Binding Covers"/>
    <n v="49.568000000000005"/>
    <n v="2"/>
    <n v="0.2"/>
    <n v="17.348799999999997"/>
  </r>
  <r>
    <n v="7221"/>
    <s v="CA-2014-154760"/>
    <x v="3"/>
    <x v="1152"/>
    <d v="2014-01-14T00:00:00"/>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4-104437"/>
    <x v="3"/>
    <x v="678"/>
    <d v="2014-02-01T00:00:00"/>
    <s v="Standard Class"/>
    <s v="TG-21310"/>
    <s v="Toby Gnade"/>
    <s v="Consumer"/>
    <s v="United States"/>
    <s v="New York City"/>
    <s v="New York"/>
    <n v="10035"/>
    <s v="East"/>
    <s v="TEC-PH-10000193"/>
    <s v="Technology"/>
    <s v="Phones"/>
    <s v="Jensen SMPS-640 - speaker phone"/>
    <n v="137.94"/>
    <n v="3"/>
    <n v="0"/>
    <n v="35.864399999999996"/>
  </r>
  <r>
    <n v="7223"/>
    <s v="CA-2014-113075"/>
    <x v="3"/>
    <x v="264"/>
    <d v="2014-09-07T00:00:00"/>
    <s v="Standard Class"/>
    <s v="MC-18100"/>
    <s v="Mick Crebagga"/>
    <s v="Consumer"/>
    <s v="United States"/>
    <s v="Chicago"/>
    <s v="Illinois"/>
    <n v="60623"/>
    <s v="Central"/>
    <s v="TEC-AC-10003441"/>
    <s v="Technology"/>
    <s v="Accessories"/>
    <s v="Kingston Digital DataTraveler 32GB USB 2.0"/>
    <n v="40.68"/>
    <n v="3"/>
    <n v="0.2"/>
    <n v="-7.1190000000000015"/>
  </r>
  <r>
    <n v="7224"/>
    <s v="CA-2013-109953"/>
    <x v="0"/>
    <x v="216"/>
    <d v="2013-07-19T00:00:00"/>
    <s v="Standard Class"/>
    <s v="RB-19360"/>
    <s v="Raymond Buch"/>
    <s v="Consumer"/>
    <s v="United States"/>
    <s v="San Francisco"/>
    <s v="California"/>
    <n v="94122"/>
    <s v="West"/>
    <s v="TEC-PH-10004093"/>
    <s v="Technology"/>
    <s v="Phones"/>
    <s v="Panasonic Kx-TS550"/>
    <n v="110.376"/>
    <n v="3"/>
    <n v="0.2"/>
    <n v="12.417299999999997"/>
  </r>
  <r>
    <n v="7225"/>
    <s v="CA-2013-109953"/>
    <x v="0"/>
    <x v="216"/>
    <d v="2013-07-19T00:00:00"/>
    <s v="Standard Class"/>
    <s v="RB-19360"/>
    <s v="Raymond Buch"/>
    <s v="Consumer"/>
    <s v="United States"/>
    <s v="San Francisco"/>
    <s v="California"/>
    <n v="94122"/>
    <s v="West"/>
    <s v="OFF-AP-10002998"/>
    <s v="Office Supplies"/>
    <s v="Appliances"/>
    <s v="Holmes 99% HEPA Air Purifier"/>
    <n v="151.62"/>
    <n v="7"/>
    <n v="0"/>
    <n v="50.03459999999999"/>
  </r>
  <r>
    <n v="7226"/>
    <s v="CA-2013-109953"/>
    <x v="0"/>
    <x v="216"/>
    <d v="2013-07-19T00:00:00"/>
    <s v="Standard Class"/>
    <s v="RB-19360"/>
    <s v="Raymond Buch"/>
    <s v="Consumer"/>
    <s v="United States"/>
    <s v="San Francisco"/>
    <s v="California"/>
    <n v="94122"/>
    <s v="West"/>
    <s v="FUR-FU-10000073"/>
    <s v="Furniture"/>
    <s v="Furnishings"/>
    <s v="Deflect-O Glasstique Clear Desk Accessories"/>
    <n v="30.8"/>
    <n v="4"/>
    <n v="0"/>
    <n v="10.163999999999998"/>
  </r>
  <r>
    <n v="7227"/>
    <s v="CA-2014-127397"/>
    <x v="3"/>
    <x v="642"/>
    <d v="2014-03-01T00:00:00"/>
    <s v="Standard Class"/>
    <s v="ES-14080"/>
    <s v="Erin Smith"/>
    <s v="Corporate"/>
    <s v="United States"/>
    <s v="Philadelphia"/>
    <s v="Pennsylvania"/>
    <n v="19134"/>
    <s v="East"/>
    <s v="OFF-PA-10001125"/>
    <s v="Office Supplies"/>
    <s v="Paper"/>
    <s v="Xerox 1988"/>
    <n v="123.92000000000002"/>
    <n v="5"/>
    <n v="0.2"/>
    <n v="38.724999999999994"/>
  </r>
  <r>
    <n v="7228"/>
    <s v="CA-2014-127397"/>
    <x v="3"/>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1-157546"/>
    <x v="2"/>
    <x v="836"/>
    <d v="2011-07-22T00:00:00"/>
    <s v="First Class"/>
    <s v="RD-19720"/>
    <s v="Roger Demir"/>
    <s v="Consumer"/>
    <s v="United States"/>
    <s v="San Francisco"/>
    <s v="California"/>
    <n v="94122"/>
    <s v="West"/>
    <s v="OFF-BI-10002498"/>
    <s v="Office Supplies"/>
    <s v="Binders"/>
    <s v="Clear Mylar Reinforcing Strips"/>
    <n v="89.712000000000018"/>
    <n v="6"/>
    <n v="0.2"/>
    <n v="30.277799999999992"/>
  </r>
  <r>
    <n v="7230"/>
    <s v="CA-2011-157546"/>
    <x v="2"/>
    <x v="836"/>
    <d v="2011-07-22T00:00:00"/>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4-153843"/>
    <x v="3"/>
    <x v="677"/>
    <d v="2014-03-16T00:00:00"/>
    <s v="First Class"/>
    <s v="SC-20380"/>
    <s v="Shahid Collister"/>
    <s v="Consumer"/>
    <s v="United States"/>
    <s v="Fairfield"/>
    <s v="Connecticut"/>
    <n v="6824"/>
    <s v="East"/>
    <s v="OFF-BI-10002353"/>
    <s v="Office Supplies"/>
    <s v="Binders"/>
    <s v="GBC VeloBind Cover Sets"/>
    <n v="30.88"/>
    <n v="2"/>
    <n v="0"/>
    <n v="15.44"/>
  </r>
  <r>
    <n v="7232"/>
    <s v="CA-2014-153843"/>
    <x v="3"/>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4-153843"/>
    <x v="3"/>
    <x v="677"/>
    <d v="2014-03-16T00:00:00"/>
    <s v="First Class"/>
    <s v="SC-20380"/>
    <s v="Shahid Collister"/>
    <s v="Consumer"/>
    <s v="United States"/>
    <s v="Fairfield"/>
    <s v="Connecticut"/>
    <n v="6824"/>
    <s v="East"/>
    <s v="OFF-PA-10003673"/>
    <s v="Office Supplies"/>
    <s v="Paper"/>
    <s v="Strathmore Photo Mount Cards"/>
    <n v="27.12"/>
    <n v="4"/>
    <n v="0"/>
    <n v="12.475199999999999"/>
  </r>
  <r>
    <n v="7234"/>
    <s v="CA-2013-137337"/>
    <x v="0"/>
    <x v="387"/>
    <d v="2013-03-13T00:00:00"/>
    <s v="Standard Class"/>
    <s v="GB-14575"/>
    <s v="Giulietta Baptist"/>
    <s v="Consumer"/>
    <s v="United States"/>
    <s v="New York City"/>
    <s v="New York"/>
    <n v="10011"/>
    <s v="East"/>
    <s v="FUR-FU-10003347"/>
    <s v="Furniture"/>
    <s v="Furnishings"/>
    <s v="Coloredge Poster Frame"/>
    <n v="113.6"/>
    <n v="8"/>
    <n v="0"/>
    <n v="44.304000000000002"/>
  </r>
  <r>
    <n v="7235"/>
    <s v="CA-2013-137337"/>
    <x v="0"/>
    <x v="387"/>
    <d v="2013-03-13T00:00:00"/>
    <s v="Standard Class"/>
    <s v="GB-14575"/>
    <s v="Giulietta Baptist"/>
    <s v="Consumer"/>
    <s v="United States"/>
    <s v="New York City"/>
    <s v="New York"/>
    <n v="10011"/>
    <s v="East"/>
    <s v="OFF-PA-10001934"/>
    <s v="Office Supplies"/>
    <s v="Paper"/>
    <s v="Xerox 1993"/>
    <n v="12.96"/>
    <n v="2"/>
    <n v="0"/>
    <n v="6.3504000000000005"/>
  </r>
  <r>
    <n v="7236"/>
    <s v="CA-2013-137337"/>
    <x v="0"/>
    <x v="387"/>
    <d v="2013-03-13T00:00:00"/>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1-138737"/>
    <x v="2"/>
    <x v="1035"/>
    <d v="2011-12-10T00:00:00"/>
    <s v="First Class"/>
    <s v="FP-14320"/>
    <s v="Frank Preis"/>
    <s v="Consumer"/>
    <s v="United States"/>
    <s v="Los Angeles"/>
    <s v="California"/>
    <n v="90049"/>
    <s v="West"/>
    <s v="OFF-AR-10003190"/>
    <s v="Office Supplies"/>
    <s v="Art"/>
    <s v="Newell 32"/>
    <n v="8.64"/>
    <n v="3"/>
    <n v="0"/>
    <n v="2.4192"/>
  </r>
  <r>
    <n v="7238"/>
    <s v="CA-2013-164924"/>
    <x v="0"/>
    <x v="212"/>
    <d v="2013-07-11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3-101651"/>
    <x v="0"/>
    <x v="435"/>
    <d v="2013-12-31T00:00:00"/>
    <s v="Standard Class"/>
    <s v="SC-20305"/>
    <s v="Sean Christensen"/>
    <s v="Consumer"/>
    <s v="United States"/>
    <s v="San Jose"/>
    <s v="California"/>
    <n v="95123"/>
    <s v="West"/>
    <s v="FUR-FU-10000771"/>
    <s v="Furniture"/>
    <s v="Furnishings"/>
    <s v="Eldon 200 Class Desk Accessories, Smoke"/>
    <n v="43.96"/>
    <n v="7"/>
    <n v="0"/>
    <n v="18.463200000000004"/>
  </r>
  <r>
    <n v="7240"/>
    <s v="CA-2013-101651"/>
    <x v="0"/>
    <x v="435"/>
    <d v="2013-12-31T00:00:00"/>
    <s v="Standard Class"/>
    <s v="SC-20305"/>
    <s v="Sean Christensen"/>
    <s v="Consumer"/>
    <s v="United States"/>
    <s v="San Jose"/>
    <s v="California"/>
    <n v="95123"/>
    <s v="West"/>
    <s v="OFF-EN-10001990"/>
    <s v="Office Supplies"/>
    <s v="Envelopes"/>
    <s v="Staples"/>
    <n v="39.76"/>
    <n v="7"/>
    <n v="0"/>
    <n v="18.687199999999997"/>
  </r>
  <r>
    <n v="7241"/>
    <s v="CA-2014-136651"/>
    <x v="3"/>
    <x v="756"/>
    <d v="2014-04-26T00:00:00"/>
    <s v="Second Class"/>
    <s v="JF-15355"/>
    <s v="Jay Fein"/>
    <s v="Consumer"/>
    <s v="United States"/>
    <s v="Pasadena"/>
    <s v="California"/>
    <n v="91104"/>
    <s v="West"/>
    <s v="FUR-FU-10002445"/>
    <s v="Furniture"/>
    <s v="Furnishings"/>
    <s v="DAX Two-Tone Rosewood/Black Document Frame, Desktop, 5 x 7"/>
    <n v="66.36"/>
    <n v="7"/>
    <n v="0"/>
    <n v="26.544000000000004"/>
  </r>
  <r>
    <n v="7242"/>
    <s v="CA-2014-136651"/>
    <x v="3"/>
    <x v="756"/>
    <d v="2014-04-26T00:00:00"/>
    <s v="Second Class"/>
    <s v="JF-15355"/>
    <s v="Jay Fein"/>
    <s v="Consumer"/>
    <s v="United States"/>
    <s v="Pasadena"/>
    <s v="California"/>
    <n v="91104"/>
    <s v="West"/>
    <s v="OFF-BI-10003638"/>
    <s v="Office Supplies"/>
    <s v="Binders"/>
    <s v="GBC Durable Plastic Covers"/>
    <n v="92.88000000000001"/>
    <n v="6"/>
    <n v="0.2"/>
    <n v="30.185999999999996"/>
  </r>
  <r>
    <n v="7243"/>
    <s v="CA-2014-136651"/>
    <x v="3"/>
    <x v="756"/>
    <d v="2014-04-26T00:00:00"/>
    <s v="Second Class"/>
    <s v="JF-15355"/>
    <s v="Jay Fein"/>
    <s v="Consumer"/>
    <s v="United States"/>
    <s v="Pasadena"/>
    <s v="California"/>
    <n v="91104"/>
    <s v="West"/>
    <s v="FUR-FU-10004864"/>
    <s v="Furniture"/>
    <s v="Furnishings"/>
    <s v="Eldon 500 Class Desk Accessories"/>
    <n v="24.14"/>
    <n v="2"/>
    <n v="0"/>
    <n v="7.9662000000000006"/>
  </r>
  <r>
    <n v="7244"/>
    <s v="CA-2014-118892"/>
    <x v="3"/>
    <x v="629"/>
    <d v="2014-08-23T00:00:00"/>
    <s v="Second Class"/>
    <s v="TP-21415"/>
    <s v="Tom Prescott"/>
    <s v="Consumer"/>
    <s v="United States"/>
    <s v="Philadelphia"/>
    <s v="Pennsylvania"/>
    <n v="19134"/>
    <s v="East"/>
    <s v="FUR-CH-10002024"/>
    <s v="Furniture"/>
    <s v="Chairs"/>
    <s v="HON 5400 Series Task Chairs for Big and Tall"/>
    <n v="4416.174"/>
    <n v="9"/>
    <n v="0.3"/>
    <n v="-630.88200000000006"/>
  </r>
  <r>
    <n v="7245"/>
    <s v="US-2014-151127"/>
    <x v="3"/>
    <x v="1053"/>
    <d v="2014-05-26T00:00:00"/>
    <s v="First Class"/>
    <s v="RL-19615"/>
    <s v="Rob Lucas"/>
    <s v="Consumer"/>
    <s v="United States"/>
    <s v="Los Angeles"/>
    <s v="California"/>
    <n v="90049"/>
    <s v="West"/>
    <s v="OFF-AR-10002445"/>
    <s v="Office Supplies"/>
    <s v="Art"/>
    <s v="SANFORD Major Accent Highlighters"/>
    <n v="49.56"/>
    <n v="7"/>
    <n v="0"/>
    <n v="18.832800000000002"/>
  </r>
  <r>
    <n v="7246"/>
    <s v="CA-2014-145807"/>
    <x v="3"/>
    <x v="83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1-127978"/>
    <x v="2"/>
    <x v="223"/>
    <d v="2011-03-08T00:00:00"/>
    <s v="Standard Class"/>
    <s v="JS-15595"/>
    <s v="Jill Stevenson"/>
    <s v="Corporate"/>
    <s v="United States"/>
    <s v="Columbus"/>
    <s v="Ohio"/>
    <n v="43229"/>
    <s v="East"/>
    <s v="OFF-LA-10000305"/>
    <s v="Office Supplies"/>
    <s v="Labels"/>
    <s v="Avery 495"/>
    <n v="15.120000000000001"/>
    <n v="3"/>
    <n v="0.2"/>
    <n v="4.9139999999999988"/>
  </r>
  <r>
    <n v="7248"/>
    <s v="US-2011-127978"/>
    <x v="2"/>
    <x v="223"/>
    <d v="2011-03-08T00:00:00"/>
    <s v="Standard Class"/>
    <s v="JS-15595"/>
    <s v="Jill Stevenson"/>
    <s v="Corporate"/>
    <s v="United States"/>
    <s v="Columbus"/>
    <s v="Ohio"/>
    <n v="43229"/>
    <s v="East"/>
    <s v="FUR-BO-10001972"/>
    <s v="Furniture"/>
    <s v="Bookcases"/>
    <s v="O'Sullivan 4-Shelf Bookcase in Odessa Pine"/>
    <n v="302.45"/>
    <n v="5"/>
    <n v="0.5"/>
    <n v="-199.61700000000002"/>
  </r>
  <r>
    <n v="7249"/>
    <s v="US-2011-127978"/>
    <x v="2"/>
    <x v="223"/>
    <d v="2011-03-08T00:00:00"/>
    <s v="Standard Class"/>
    <s v="JS-15595"/>
    <s v="Jill Stevenson"/>
    <s v="Corporate"/>
    <s v="United States"/>
    <s v="Columbus"/>
    <s v="Ohio"/>
    <n v="43229"/>
    <s v="East"/>
    <s v="OFF-ST-10002486"/>
    <s v="Office Supplies"/>
    <s v="Storage"/>
    <s v="Eldon Shelf Savers Cubes and Bins"/>
    <n v="44.672000000000004"/>
    <n v="8"/>
    <n v="0.2"/>
    <n v="-10.051200000000003"/>
  </r>
  <r>
    <n v="7250"/>
    <s v="CA-2012-158491"/>
    <x v="1"/>
    <x v="593"/>
    <d v="2012-06-09T00:00:00"/>
    <s v="Second Class"/>
    <s v="BP-11155"/>
    <s v="Becky Pak"/>
    <s v="Consumer"/>
    <s v="United States"/>
    <s v="Los Angeles"/>
    <s v="California"/>
    <n v="90008"/>
    <s v="West"/>
    <s v="TEC-AC-10001874"/>
    <s v="Technology"/>
    <s v="Accessories"/>
    <s v="Logitech Wireless Anywhere Mouse MX for PC and Mac"/>
    <n v="119.98"/>
    <n v="2"/>
    <n v="0"/>
    <n v="35.994"/>
  </r>
  <r>
    <n v="7251"/>
    <s v="CA-2012-158491"/>
    <x v="1"/>
    <x v="593"/>
    <d v="2012-06-09T00:00:00"/>
    <s v="Second Class"/>
    <s v="BP-11155"/>
    <s v="Becky Pak"/>
    <s v="Consumer"/>
    <s v="United States"/>
    <s v="Los Angeles"/>
    <s v="California"/>
    <n v="90008"/>
    <s v="West"/>
    <s v="TEC-AC-10003870"/>
    <s v="Technology"/>
    <s v="Accessories"/>
    <s v="Logitech Z-906 Speaker sys - home theater - 5.1-CH"/>
    <n v="989.97"/>
    <n v="3"/>
    <n v="0"/>
    <n v="395.98800000000006"/>
  </r>
  <r>
    <n v="7252"/>
    <s v="CA-2013-116764"/>
    <x v="0"/>
    <x v="278"/>
    <d v="2013-09-03T00:00:00"/>
    <s v="Standard Class"/>
    <s v="EM-13825"/>
    <s v="Elizabeth Moffitt"/>
    <s v="Corporate"/>
    <s v="United States"/>
    <s v="Hollywood"/>
    <s v="Florida"/>
    <n v="33021"/>
    <s v="South"/>
    <s v="OFF-LA-10002473"/>
    <s v="Office Supplies"/>
    <s v="Labels"/>
    <s v="Avery 484"/>
    <n v="9.2159999999999993"/>
    <n v="4"/>
    <n v="0.2"/>
    <n v="3.3408000000000002"/>
  </r>
  <r>
    <n v="7253"/>
    <s v="CA-2013-152457"/>
    <x v="0"/>
    <x v="126"/>
    <d v="2013-09-19T00:00:00"/>
    <s v="Standard Class"/>
    <s v="SC-20695"/>
    <s v="Steve Chapman"/>
    <s v="Corporate"/>
    <s v="United States"/>
    <s v="Roseville"/>
    <s v="Michigan"/>
    <n v="48066"/>
    <s v="Central"/>
    <s v="OFF-PA-10003790"/>
    <s v="Office Supplies"/>
    <s v="Paper"/>
    <s v="Xerox 1991"/>
    <n v="68.52"/>
    <n v="3"/>
    <n v="0"/>
    <n v="31.519199999999998"/>
  </r>
  <r>
    <n v="7254"/>
    <s v="CA-2013-152730"/>
    <x v="0"/>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3-152730"/>
    <x v="0"/>
    <x v="198"/>
    <d v="2013-06-05T00:00:00"/>
    <s v="Standard Class"/>
    <s v="EM-14140"/>
    <s v="Eugene Moren"/>
    <s v="Home Office"/>
    <s v="United States"/>
    <s v="Superior"/>
    <s v="Wisconsin"/>
    <n v="54880"/>
    <s v="Central"/>
    <s v="FUR-FU-10001037"/>
    <s v="Furniture"/>
    <s v="Furnishings"/>
    <s v="DAX Charcoal/Nickel-Tone Document Frame, 5 x 7"/>
    <n v="47.400000000000006"/>
    <n v="5"/>
    <n v="0"/>
    <n v="21.33"/>
  </r>
  <r>
    <n v="7256"/>
    <s v="CA-2013-152730"/>
    <x v="0"/>
    <x v="198"/>
    <d v="2013-06-05T00:00:00"/>
    <s v="Standard Class"/>
    <s v="EM-14140"/>
    <s v="Eugene Moren"/>
    <s v="Home Office"/>
    <s v="United States"/>
    <s v="Superior"/>
    <s v="Wisconsin"/>
    <n v="54880"/>
    <s v="Central"/>
    <s v="OFF-ST-10000876"/>
    <s v="Office Supplies"/>
    <s v="Storage"/>
    <s v="Eldon Simplefile Box Office"/>
    <n v="49.76"/>
    <n v="4"/>
    <n v="0"/>
    <n v="13.9328"/>
  </r>
  <r>
    <n v="7257"/>
    <s v="CA-2013-152730"/>
    <x v="0"/>
    <x v="198"/>
    <d v="2013-06-05T00:00:00"/>
    <s v="Standard Class"/>
    <s v="EM-14140"/>
    <s v="Eugene Moren"/>
    <s v="Home Office"/>
    <s v="United States"/>
    <s v="Superior"/>
    <s v="Wisconsin"/>
    <n v="54880"/>
    <s v="Central"/>
    <s v="OFF-AR-10003732"/>
    <s v="Office Supplies"/>
    <s v="Art"/>
    <s v="Newell 333"/>
    <n v="5.56"/>
    <n v="2"/>
    <n v="0"/>
    <n v="1.4455999999999998"/>
  </r>
  <r>
    <n v="7258"/>
    <s v="CA-2013-152730"/>
    <x v="0"/>
    <x v="198"/>
    <d v="2013-06-05T00:00:00"/>
    <s v="Standard Class"/>
    <s v="EM-14140"/>
    <s v="Eugene Moren"/>
    <s v="Home Office"/>
    <s v="United States"/>
    <s v="Superior"/>
    <s v="Wisconsin"/>
    <n v="54880"/>
    <s v="Central"/>
    <s v="OFF-PA-10000994"/>
    <s v="Office Supplies"/>
    <s v="Paper"/>
    <s v="Xerox 1915"/>
    <n v="629.09999999999991"/>
    <n v="6"/>
    <n v="0"/>
    <n v="301.96799999999996"/>
  </r>
  <r>
    <n v="7259"/>
    <s v="CA-2013-152730"/>
    <x v="0"/>
    <x v="198"/>
    <d v="2013-06-05T00:00:00"/>
    <s v="Standard Class"/>
    <s v="EM-14140"/>
    <s v="Eugene Moren"/>
    <s v="Home Office"/>
    <s v="United States"/>
    <s v="Superior"/>
    <s v="Wisconsin"/>
    <n v="54880"/>
    <s v="Central"/>
    <s v="OFF-AR-10000940"/>
    <s v="Office Supplies"/>
    <s v="Art"/>
    <s v="Newell 343"/>
    <n v="14.7"/>
    <n v="5"/>
    <n v="0"/>
    <n v="3.9690000000000003"/>
  </r>
  <r>
    <n v="7260"/>
    <s v="CA-2013-152730"/>
    <x v="0"/>
    <x v="198"/>
    <d v="2013-06-05T00:00:00"/>
    <s v="Standard Class"/>
    <s v="EM-14140"/>
    <s v="Eugene Moren"/>
    <s v="Home Office"/>
    <s v="United States"/>
    <s v="Superior"/>
    <s v="Wisconsin"/>
    <n v="54880"/>
    <s v="Central"/>
    <s v="OFF-PA-10004888"/>
    <s v="Office Supplies"/>
    <s v="Paper"/>
    <s v="Xerox 217"/>
    <n v="45.36"/>
    <n v="7"/>
    <n v="0"/>
    <n v="21.772800000000004"/>
  </r>
  <r>
    <n v="7261"/>
    <s v="CA-2013-152730"/>
    <x v="0"/>
    <x v="198"/>
    <d v="2013-06-05T00:00:00"/>
    <s v="Standard Class"/>
    <s v="EM-14140"/>
    <s v="Eugene Moren"/>
    <s v="Home Office"/>
    <s v="United States"/>
    <s v="Superior"/>
    <s v="Wisconsin"/>
    <n v="54880"/>
    <s v="Central"/>
    <s v="TEC-PH-10000441"/>
    <s v="Technology"/>
    <s v="Phones"/>
    <s v="VTech DS6151"/>
    <n v="125.99"/>
    <n v="1"/>
    <n v="0"/>
    <n v="35.277200000000008"/>
  </r>
  <r>
    <n v="7262"/>
    <s v="CA-2014-137001"/>
    <x v="3"/>
    <x v="193"/>
    <d v="2014-06-14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4-156363"/>
    <x v="3"/>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4-122056"/>
    <x v="3"/>
    <x v="487"/>
    <d v="2014-06-18T00:00:00"/>
    <s v="Standard Class"/>
    <s v="PG-18895"/>
    <s v="Paul Gonzalez"/>
    <s v="Consumer"/>
    <s v="United States"/>
    <s v="Springfield"/>
    <s v="Virginia"/>
    <n v="22153"/>
    <s v="South"/>
    <s v="OFF-AR-10004260"/>
    <s v="Office Supplies"/>
    <s v="Art"/>
    <s v="Boston 1799 Powerhouse Electric Pencil Sharpener"/>
    <n v="181.86"/>
    <n v="7"/>
    <n v="0"/>
    <n v="50.9208"/>
  </r>
  <r>
    <n v="7266"/>
    <s v="US-2011-143721"/>
    <x v="2"/>
    <x v="533"/>
    <d v="2011-11-26T00:00:00"/>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4-122987"/>
    <x v="3"/>
    <x v="1153"/>
    <d v="2014-08-17T00:00:00"/>
    <s v="Same Day"/>
    <s v="SJ-20215"/>
    <s v="Sarah Jordon"/>
    <s v="Consumer"/>
    <s v="United States"/>
    <s v="Columbia"/>
    <s v="Tennessee"/>
    <n v="38401"/>
    <s v="South"/>
    <s v="OFF-BI-10002824"/>
    <s v="Office Supplies"/>
    <s v="Binders"/>
    <s v="Recycled Easel Ring Binders"/>
    <n v="13.428000000000003"/>
    <n v="3"/>
    <n v="0.7"/>
    <n v="-11.190000000000001"/>
  </r>
  <r>
    <n v="7268"/>
    <s v="CA-2014-122987"/>
    <x v="3"/>
    <x v="1153"/>
    <d v="2014-08-17T00:00:00"/>
    <s v="Same Day"/>
    <s v="SJ-20215"/>
    <s v="Sarah Jordon"/>
    <s v="Consumer"/>
    <s v="United States"/>
    <s v="Columbia"/>
    <s v="Tennessee"/>
    <n v="38401"/>
    <s v="South"/>
    <s v="OFF-ST-10004950"/>
    <s v="Office Supplies"/>
    <s v="Storage"/>
    <s v="Acco Perma 3000 Stacking Storage Drawers"/>
    <n v="67.13600000000001"/>
    <n v="4"/>
    <n v="0.2"/>
    <n v="-0.83920000000000172"/>
  </r>
  <r>
    <n v="7269"/>
    <s v="CA-2013-133368"/>
    <x v="0"/>
    <x v="1154"/>
    <d v="2013-01-20T00:00:00"/>
    <s v="Standard Class"/>
    <s v="AG-10675"/>
    <s v="Anna Gayman"/>
    <s v="Consumer"/>
    <s v="United States"/>
    <s v="Concord"/>
    <s v="North Carolina"/>
    <n v="28027"/>
    <s v="South"/>
    <s v="OFF-PA-10004039"/>
    <s v="Office Supplies"/>
    <s v="Paper"/>
    <s v="Xerox 1882"/>
    <n v="89.567999999999998"/>
    <n v="2"/>
    <n v="0.2"/>
    <n v="32.468400000000003"/>
  </r>
  <r>
    <n v="7270"/>
    <s v="CA-2013-133368"/>
    <x v="0"/>
    <x v="1154"/>
    <d v="2013-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3-123337"/>
    <x v="0"/>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3-123337"/>
    <x v="0"/>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3-150357"/>
    <x v="0"/>
    <x v="1155"/>
    <d v="2013-10-15T00:00:00"/>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3-150357"/>
    <x v="0"/>
    <x v="1155"/>
    <d v="2013-10-15T00:00:00"/>
    <s v="Standard Class"/>
    <s v="EB-13975"/>
    <s v="Erica Bern"/>
    <s v="Corporate"/>
    <s v="United States"/>
    <s v="Greensboro"/>
    <s v="North Carolina"/>
    <n v="27405"/>
    <s v="South"/>
    <s v="OFF-BI-10002557"/>
    <s v="Office Supplies"/>
    <s v="Binders"/>
    <s v="Presstex Flexible Ring Binders"/>
    <n v="4.0950000000000006"/>
    <n v="3"/>
    <n v="0.7"/>
    <n v="-2.7300000000000004"/>
  </r>
  <r>
    <n v="7275"/>
    <s v="CA-2012-144519"/>
    <x v="1"/>
    <x v="50"/>
    <d v="2012-11-17T00:00:00"/>
    <s v="Standard Class"/>
    <s v="AW-10930"/>
    <s v="Arthur Wiediger"/>
    <s v="Home Office"/>
    <s v="United States"/>
    <s v="Helena"/>
    <s v="Montana"/>
    <n v="59601"/>
    <s v="West"/>
    <s v="TEC-PH-10004908"/>
    <s v="Technology"/>
    <s v="Phones"/>
    <s v="Panasonic KX TS3282W Corded phone"/>
    <n v="339.96000000000004"/>
    <n v="5"/>
    <n v="0.2"/>
    <n v="42.494999999999948"/>
  </r>
  <r>
    <n v="7276"/>
    <s v="CA-2012-144519"/>
    <x v="1"/>
    <x v="50"/>
    <d v="2012-11-17T00:00:00"/>
    <s v="Standard Class"/>
    <s v="AW-10930"/>
    <s v="Arthur Wiediger"/>
    <s v="Home Office"/>
    <s v="United States"/>
    <s v="Helena"/>
    <s v="Montana"/>
    <n v="59601"/>
    <s v="West"/>
    <s v="FUR-FU-10000794"/>
    <s v="Furniture"/>
    <s v="Furnishings"/>
    <s v="Eldon Stackable Tray, Side-Load, Legal, Smoke"/>
    <n v="63.980000000000004"/>
    <n v="7"/>
    <n v="0"/>
    <n v="21.7532"/>
  </r>
  <r>
    <n v="7277"/>
    <s v="CA-2011-120670"/>
    <x v="2"/>
    <x v="981"/>
    <d v="2011-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3-157217"/>
    <x v="0"/>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3-157217"/>
    <x v="0"/>
    <x v="1080"/>
    <d v="2013-07-22T00:00:00"/>
    <s v="First Class"/>
    <s v="TC-21535"/>
    <s v="Tracy Collins"/>
    <s v="Home Office"/>
    <s v="United States"/>
    <s v="San Francisco"/>
    <s v="California"/>
    <n v="94110"/>
    <s v="West"/>
    <s v="TEC-AC-10003095"/>
    <s v="Technology"/>
    <s v="Accessories"/>
    <s v="Logitech G35 7.1-Channel Surround Sound Headset"/>
    <n v="389.97"/>
    <n v="3"/>
    <n v="0"/>
    <n v="132.58980000000003"/>
  </r>
  <r>
    <n v="7280"/>
    <s v="CA-2013-108224"/>
    <x v="0"/>
    <x v="675"/>
    <d v="2013-05-15T00:00:00"/>
    <s v="Same Day"/>
    <s v="TH-21235"/>
    <s v="Tiffany House"/>
    <s v="Corporate"/>
    <s v="United States"/>
    <s v="Yuma"/>
    <s v="Arizona"/>
    <n v="85364"/>
    <s v="West"/>
    <s v="TEC-AC-10003832"/>
    <s v="Technology"/>
    <s v="Accessories"/>
    <s v="Imation 16GB Mini TravelDrive USB 2.0 Flash Drive"/>
    <n v="185.52800000000002"/>
    <n v="7"/>
    <n v="0.2"/>
    <n v="48.701099999999997"/>
  </r>
  <r>
    <n v="7281"/>
    <s v="CA-2012-162782"/>
    <x v="1"/>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4-159282"/>
    <x v="3"/>
    <x v="524"/>
    <d v="2014-10-22T00:00:00"/>
    <s v="Standard Class"/>
    <s v="GH-14410"/>
    <s v="Gary Hansen"/>
    <s v="Home Office"/>
    <s v="United States"/>
    <s v="Yuma"/>
    <s v="Arizona"/>
    <n v="85364"/>
    <s v="West"/>
    <s v="TEC-MA-10001148"/>
    <s v="Technology"/>
    <s v="Machines"/>
    <s v="Swingline SM12-08 MicroCut Jam Free Shredder"/>
    <n v="599.98500000000013"/>
    <n v="5"/>
    <n v="0.7"/>
    <n v="-479.98799999999994"/>
  </r>
  <r>
    <n v="7283"/>
    <s v="CA-2014-155936"/>
    <x v="3"/>
    <x v="738"/>
    <d v="2014-06-30T00:00:00"/>
    <s v="Standard Class"/>
    <s v="JK-15730"/>
    <s v="Joe Kamberova"/>
    <s v="Consumer"/>
    <s v="United States"/>
    <s v="Chicago"/>
    <s v="Illinois"/>
    <n v="60653"/>
    <s v="Central"/>
    <s v="OFF-BI-10002432"/>
    <s v="Office Supplies"/>
    <s v="Binders"/>
    <s v="Wilson Jones Standard D-Ring Binders"/>
    <n v="3.0359999999999996"/>
    <n v="3"/>
    <n v="0.8"/>
    <n v="-5.0094000000000012"/>
  </r>
  <r>
    <n v="7284"/>
    <s v="CA-2014-169439"/>
    <x v="3"/>
    <x v="428"/>
    <d v="2014-09-14T00:00:00"/>
    <s v="Standard Class"/>
    <s v="LC-17140"/>
    <s v="Logan Currie"/>
    <s v="Consumer"/>
    <s v="United States"/>
    <s v="Cleveland"/>
    <s v="Ohio"/>
    <n v="44105"/>
    <s v="East"/>
    <s v="OFF-AR-10001374"/>
    <s v="Office Supplies"/>
    <s v="Art"/>
    <s v="BIC Brite Liner Highlighters, Chisel Tip"/>
    <n v="25.920000000000005"/>
    <n v="5"/>
    <n v="0.2"/>
    <n v="3.8879999999999972"/>
  </r>
  <r>
    <n v="7285"/>
    <s v="CA-2014-169439"/>
    <x v="3"/>
    <x v="428"/>
    <d v="2014-09-14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4-151183"/>
    <x v="3"/>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3-149965"/>
    <x v="0"/>
    <x v="23"/>
    <d v="2013-06-26T00:00:00"/>
    <s v="Standard Class"/>
    <s v="BS-11365"/>
    <s v="Bill Shonely"/>
    <s v="Corporate"/>
    <s v="United States"/>
    <s v="Oklahoma City"/>
    <s v="Oklahoma"/>
    <n v="73120"/>
    <s v="Central"/>
    <s v="TEC-AC-10004877"/>
    <s v="Technology"/>
    <s v="Accessories"/>
    <s v="Imation 30456 USB Flash Drive 8GB"/>
    <n v="6.9"/>
    <n v="1"/>
    <n v="0"/>
    <n v="0.5519999999999996"/>
  </r>
  <r>
    <n v="7288"/>
    <s v="CA-2013-149965"/>
    <x v="0"/>
    <x v="23"/>
    <d v="2013-06-26T00:00:00"/>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1-158281"/>
    <x v="2"/>
    <x v="814"/>
    <d v="2011-09-07T00:00:00"/>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3-153661"/>
    <x v="0"/>
    <x v="806"/>
    <d v="2013-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3-153661"/>
    <x v="0"/>
    <x v="806"/>
    <d v="2013-01-31T00:00:00"/>
    <s v="First Class"/>
    <s v="SC-20725"/>
    <s v="Steven Cartwright"/>
    <s v="Consumer"/>
    <s v="United States"/>
    <s v="San Francisco"/>
    <s v="California"/>
    <n v="94122"/>
    <s v="West"/>
    <s v="OFF-BI-10004781"/>
    <s v="Office Supplies"/>
    <s v="Binders"/>
    <s v="GBC Wire Binding Strips"/>
    <n v="50.783999999999999"/>
    <n v="2"/>
    <n v="0.2"/>
    <n v="17.7744"/>
  </r>
  <r>
    <n v="7292"/>
    <s v="CA-2013-153661"/>
    <x v="0"/>
    <x v="806"/>
    <d v="2013-01-31T00:00:00"/>
    <s v="First Class"/>
    <s v="SC-20725"/>
    <s v="Steven Cartwright"/>
    <s v="Consumer"/>
    <s v="United States"/>
    <s v="San Francisco"/>
    <s v="California"/>
    <n v="94122"/>
    <s v="West"/>
    <s v="OFF-LA-10004689"/>
    <s v="Office Supplies"/>
    <s v="Labels"/>
    <s v="Avery 512"/>
    <n v="26.01"/>
    <n v="9"/>
    <n v="0"/>
    <n v="12.2247"/>
  </r>
  <r>
    <n v="7293"/>
    <s v="CA-2014-109183"/>
    <x v="3"/>
    <x v="769"/>
    <d v="2014-12-10T00:00:00"/>
    <s v="Standard Class"/>
    <s v="LR-16915"/>
    <s v="Lena Radford"/>
    <s v="Consumer"/>
    <s v="United States"/>
    <s v="Nashville"/>
    <s v="Tennessee"/>
    <n v="37211"/>
    <s v="South"/>
    <s v="TEC-MA-10001856"/>
    <s v="Technology"/>
    <s v="Machines"/>
    <s v="Okidata C610n Printer"/>
    <n v="649"/>
    <n v="2"/>
    <n v="0.5"/>
    <n v="-272.58000000000015"/>
  </r>
  <r>
    <n v="7294"/>
    <s v="CA-2013-113656"/>
    <x v="0"/>
    <x v="1156"/>
    <d v="2013-01-29T00:00:00"/>
    <s v="Standard Class"/>
    <s v="CB-12415"/>
    <s v="Christy Brittain"/>
    <s v="Consumer"/>
    <s v="United States"/>
    <s v="Los Angeles"/>
    <s v="California"/>
    <n v="90036"/>
    <s v="West"/>
    <s v="FUR-FU-10000719"/>
    <s v="Furniture"/>
    <s v="Furnishings"/>
    <s v="DAX Cubicle Frames, 8-1/2 x 11"/>
    <n v="59.99"/>
    <n v="7"/>
    <n v="0"/>
    <n v="21.596400000000003"/>
  </r>
  <r>
    <n v="7295"/>
    <s v="CA-2012-148964"/>
    <x v="1"/>
    <x v="989"/>
    <d v="2012-05-31T00:00:00"/>
    <s v="Standard Class"/>
    <s v="RD-19900"/>
    <s v="Ruben Dartt"/>
    <s v="Consumer"/>
    <s v="United States"/>
    <s v="Bellevue"/>
    <s v="Washington"/>
    <n v="98006"/>
    <s v="West"/>
    <s v="FUR-FU-10003849"/>
    <s v="Furniture"/>
    <s v="Furnishings"/>
    <s v="DAX Metal Frame, Desktop, Stepped-Edge"/>
    <n v="20.239999999999998"/>
    <n v="1"/>
    <n v="0"/>
    <n v="7.8935999999999993"/>
  </r>
  <r>
    <n v="7296"/>
    <s v="CA-2011-111899"/>
    <x v="2"/>
    <x v="417"/>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1-111899"/>
    <x v="2"/>
    <x v="417"/>
    <d v="2011-05-05T00:00:00"/>
    <s v="First Class"/>
    <s v="NC-18340"/>
    <s v="Nat Carroll"/>
    <s v="Consumer"/>
    <s v="United States"/>
    <s v="Houston"/>
    <s v="Texas"/>
    <n v="77036"/>
    <s v="Central"/>
    <s v="OFF-FA-10000840"/>
    <s v="Office Supplies"/>
    <s v="Fasteners"/>
    <s v="OIC Thumb-Tacks"/>
    <n v="5.4719999999999995"/>
    <n v="6"/>
    <n v="0.2"/>
    <n v="1.8467999999999996"/>
  </r>
  <r>
    <n v="7298"/>
    <s v="CA-2012-101126"/>
    <x v="1"/>
    <x v="1157"/>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1-163468"/>
    <x v="2"/>
    <x v="728"/>
    <d v="2011-11-21T00:00:00"/>
    <s v="First Class"/>
    <s v="JK-15730"/>
    <s v="Joe Kamberova"/>
    <s v="Consumer"/>
    <s v="United States"/>
    <s v="Des Plaines"/>
    <s v="Illinois"/>
    <n v="60016"/>
    <s v="Central"/>
    <s v="FUR-TA-10002533"/>
    <s v="Furniture"/>
    <s v="Tables"/>
    <s v="BPI Conference Tables"/>
    <n v="292.10000000000002"/>
    <n v="4"/>
    <n v="0.5"/>
    <n v="-175.26000000000005"/>
  </r>
  <r>
    <n v="7300"/>
    <s v="CA-2011-163468"/>
    <x v="2"/>
    <x v="728"/>
    <d v="2011-11-21T00:00:00"/>
    <s v="First Class"/>
    <s v="JK-15730"/>
    <s v="Joe Kamberova"/>
    <s v="Consumer"/>
    <s v="United States"/>
    <s v="Des Plaines"/>
    <s v="Illinois"/>
    <n v="60016"/>
    <s v="Central"/>
    <s v="FUR-FU-10001546"/>
    <s v="Furniture"/>
    <s v="Furnishings"/>
    <s v="Dana Swing-Arm Lamps"/>
    <n v="8.5440000000000005"/>
    <n v="2"/>
    <n v="0.6"/>
    <n v="-7.4759999999999991"/>
  </r>
  <r>
    <n v="7301"/>
    <s v="CA-2011-163468"/>
    <x v="2"/>
    <x v="728"/>
    <d v="2011-11-21T00:00:00"/>
    <s v="First Class"/>
    <s v="JK-15730"/>
    <s v="Joe Kamberova"/>
    <s v="Consumer"/>
    <s v="United States"/>
    <s v="Des Plaines"/>
    <s v="Illinois"/>
    <n v="60016"/>
    <s v="Central"/>
    <s v="FUR-BO-10003546"/>
    <s v="Furniture"/>
    <s v="Bookcases"/>
    <s v="Hon 4-Shelf Metal Bookcases"/>
    <n v="424.11599999999999"/>
    <n v="6"/>
    <n v="0.3"/>
    <n v="-30.293999999999983"/>
  </r>
  <r>
    <n v="7302"/>
    <s v="CA-2011-163468"/>
    <x v="2"/>
    <x v="728"/>
    <d v="2011-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1-163468"/>
    <x v="2"/>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45"/>
  </r>
  <r>
    <n v="7304"/>
    <s v="US-2014-117450"/>
    <x v="3"/>
    <x v="507"/>
    <d v="2014-09-09T00:00:00"/>
    <s v="Standard Class"/>
    <s v="DO-13645"/>
    <s v="Doug O'Connell"/>
    <s v="Consumer"/>
    <s v="United States"/>
    <s v="Boynton Beach"/>
    <s v="Florida"/>
    <n v="33437"/>
    <s v="South"/>
    <s v="FUR-CH-10003817"/>
    <s v="Furniture"/>
    <s v="Chairs"/>
    <s v="Global Value Steno Chair, Gray"/>
    <n v="97.184000000000012"/>
    <n v="2"/>
    <n v="0.2"/>
    <n v="6.0740000000000016"/>
  </r>
  <r>
    <n v="7305"/>
    <s v="US-2014-117450"/>
    <x v="3"/>
    <x v="507"/>
    <d v="2014-09-09T00:00:00"/>
    <s v="Standard Class"/>
    <s v="DO-13645"/>
    <s v="Doug O'Connell"/>
    <s v="Consumer"/>
    <s v="United States"/>
    <s v="Boynton Beach"/>
    <s v="Florida"/>
    <n v="33437"/>
    <s v="South"/>
    <s v="OFF-PA-10000289"/>
    <s v="Office Supplies"/>
    <s v="Paper"/>
    <s v="Xerox 213"/>
    <n v="10.368000000000002"/>
    <n v="2"/>
    <n v="0.2"/>
    <n v="3.6288"/>
  </r>
  <r>
    <n v="7306"/>
    <s v="CA-2011-137274"/>
    <x v="2"/>
    <x v="1158"/>
    <d v="2011-04-02T00:00:00"/>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3-144092"/>
    <x v="0"/>
    <x v="732"/>
    <d v="2013-11-08T00:00:00"/>
    <s v="Second Class"/>
    <s v="LH-17155"/>
    <s v="Logan Haushalter"/>
    <s v="Consumer"/>
    <s v="United States"/>
    <s v="San Jose"/>
    <s v="California"/>
    <n v="95123"/>
    <s v="West"/>
    <s v="TEC-AC-10002305"/>
    <s v="Technology"/>
    <s v="Accessories"/>
    <s v="KeyTronic E03601U1 - Keyboard - Beige"/>
    <n v="72"/>
    <n v="4"/>
    <n v="0"/>
    <n v="12.959999999999994"/>
  </r>
  <r>
    <n v="7308"/>
    <s v="CA-2013-144092"/>
    <x v="0"/>
    <x v="732"/>
    <d v="2013-11-08T00:00:00"/>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3-144092"/>
    <x v="0"/>
    <x v="732"/>
    <d v="2013-11-08T00:00:00"/>
    <s v="Second Class"/>
    <s v="LH-17155"/>
    <s v="Logan Haushalter"/>
    <s v="Consumer"/>
    <s v="United States"/>
    <s v="San Jose"/>
    <s v="California"/>
    <n v="95123"/>
    <s v="West"/>
    <s v="OFF-EN-10001434"/>
    <s v="Office Supplies"/>
    <s v="Envelopes"/>
    <s v="Strathmore #10 Envelopes, Ultimate White"/>
    <n v="158.13"/>
    <n v="3"/>
    <n v="0"/>
    <n v="77.483699999999999"/>
  </r>
  <r>
    <n v="7310"/>
    <s v="CA-2014-112172"/>
    <x v="3"/>
    <x v="193"/>
    <d v="2014-06-15T00:00:00"/>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2-121699"/>
    <x v="1"/>
    <x v="544"/>
    <d v="2012-08-14T00:00:00"/>
    <s v="Standard Class"/>
    <s v="BD-11320"/>
    <s v="Bill Donatelli"/>
    <s v="Consumer"/>
    <s v="United States"/>
    <s v="Detroit"/>
    <s v="Michigan"/>
    <n v="48227"/>
    <s v="Central"/>
    <s v="OFF-BI-10004632"/>
    <s v="Office Supplies"/>
    <s v="Binders"/>
    <s v="GBC Binding covers"/>
    <n v="64.75"/>
    <n v="5"/>
    <n v="0"/>
    <n v="29.137499999999996"/>
  </r>
  <r>
    <n v="7312"/>
    <s v="CA-2012-162761"/>
    <x v="1"/>
    <x v="330"/>
    <d v="2012-10-13T00:00:00"/>
    <s v="Standard Class"/>
    <s v="SC-20575"/>
    <s v="Sonia Cooley"/>
    <s v="Consumer"/>
    <s v="United States"/>
    <s v="Miami"/>
    <s v="Florida"/>
    <n v="33178"/>
    <s v="South"/>
    <s v="OFF-BI-10000145"/>
    <s v="Office Supplies"/>
    <s v="Binders"/>
    <s v="Zipper Ring Binder Pockets"/>
    <n v="1.8720000000000003"/>
    <n v="2"/>
    <n v="0.7"/>
    <n v="-1.3103999999999996"/>
  </r>
  <r>
    <n v="7313"/>
    <s v="CA-2012-162761"/>
    <x v="1"/>
    <x v="330"/>
    <d v="2012-10-13T00:00:00"/>
    <s v="Standard Class"/>
    <s v="SC-20575"/>
    <s v="Sonia Cooley"/>
    <s v="Consumer"/>
    <s v="United States"/>
    <s v="Miami"/>
    <s v="Florida"/>
    <n v="33178"/>
    <s v="South"/>
    <s v="OFF-BI-10002498"/>
    <s v="Office Supplies"/>
    <s v="Binders"/>
    <s v="Clear Mylar Reinforcing Strips"/>
    <n v="11.214000000000002"/>
    <n v="2"/>
    <n v="0.7"/>
    <n v="-8.5974000000000004"/>
  </r>
  <r>
    <n v="7314"/>
    <s v="CA-2012-162761"/>
    <x v="1"/>
    <x v="330"/>
    <d v="2012-10-13T00:00:00"/>
    <s v="Standard Class"/>
    <s v="SC-20575"/>
    <s v="Sonia Cooley"/>
    <s v="Consumer"/>
    <s v="United States"/>
    <s v="Miami"/>
    <s v="Florida"/>
    <n v="33178"/>
    <s v="South"/>
    <s v="OFF-AR-10001761"/>
    <s v="Office Supplies"/>
    <s v="Art"/>
    <s v="Avery Hi-Liter Smear-Safe Highlighters"/>
    <n v="37.375999999999998"/>
    <n v="8"/>
    <n v="0.2"/>
    <n v="7.4751999999999992"/>
  </r>
  <r>
    <n v="7315"/>
    <s v="CA-2013-121377"/>
    <x v="0"/>
    <x v="316"/>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4-115322"/>
    <x v="3"/>
    <x v="943"/>
    <d v="2014-05-17T00:00:00"/>
    <s v="Second Class"/>
    <s v="ZC-21910"/>
    <s v="Zuschuss Carroll"/>
    <s v="Consumer"/>
    <s v="United States"/>
    <s v="New York City"/>
    <s v="New York"/>
    <n v="10024"/>
    <s v="East"/>
    <s v="OFF-AR-10004456"/>
    <s v="Office Supplies"/>
    <s v="Art"/>
    <s v="Panasonic KP-4ABK Battery-Operated Pencil Sharpener"/>
    <n v="43.92"/>
    <n v="3"/>
    <n v="0"/>
    <n v="12.736799999999999"/>
  </r>
  <r>
    <n v="7317"/>
    <s v="CA-2013-132066"/>
    <x v="0"/>
    <x v="1159"/>
    <d v="2013-10-21T00:00:00"/>
    <s v="Standard Class"/>
    <s v="NB-18655"/>
    <s v="Nona Balk"/>
    <s v="Corporate"/>
    <s v="United States"/>
    <s v="New York City"/>
    <s v="New York"/>
    <n v="10011"/>
    <s v="East"/>
    <s v="FUR-TA-10001539"/>
    <s v="Furniture"/>
    <s v="Tables"/>
    <s v="Chromcraft Rectangular Conference Tables"/>
    <n v="142.18199999999999"/>
    <n v="1"/>
    <n v="0.4"/>
    <n v="-37.915200000000027"/>
  </r>
  <r>
    <n v="7318"/>
    <s v="CA-2014-158120"/>
    <x v="3"/>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4-158120"/>
    <x v="3"/>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4-100097"/>
    <x v="3"/>
    <x v="200"/>
    <d v="2014-11-30T00:00:00"/>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4-100097"/>
    <x v="3"/>
    <x v="200"/>
    <d v="2014-11-30T00:00:00"/>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4-167626"/>
    <x v="3"/>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4-167626"/>
    <x v="3"/>
    <x v="213"/>
    <d v="2014-09-08T00:00:00"/>
    <s v="Standard Class"/>
    <s v="MY-18295"/>
    <s v="Muhammed Yedwab"/>
    <s v="Corporate"/>
    <s v="United States"/>
    <s v="Chicago"/>
    <s v="Illinois"/>
    <n v="60623"/>
    <s v="Central"/>
    <s v="TEC-AC-10004353"/>
    <s v="Technology"/>
    <s v="Accessories"/>
    <s v="Hypercom P1300 Pinpad"/>
    <n v="100.80000000000001"/>
    <n v="2"/>
    <n v="0.2"/>
    <n v="21.42"/>
  </r>
  <r>
    <n v="7324"/>
    <s v="US-2014-126053"/>
    <x v="3"/>
    <x v="256"/>
    <d v="2014-12-09T00:00:00"/>
    <s v="First Class"/>
    <s v="CS-11950"/>
    <s v="Carlos Soltero"/>
    <s v="Consumer"/>
    <s v="United States"/>
    <s v="New York City"/>
    <s v="New York"/>
    <n v="10024"/>
    <s v="East"/>
    <s v="FUR-FU-10001934"/>
    <s v="Furniture"/>
    <s v="Furnishings"/>
    <s v="Magnifier Swing Arm Lamp"/>
    <n v="41.96"/>
    <n v="2"/>
    <n v="0"/>
    <n v="10.909600000000001"/>
  </r>
  <r>
    <n v="7325"/>
    <s v="US-2014-126053"/>
    <x v="3"/>
    <x v="256"/>
    <d v="2014-12-09T00:00:00"/>
    <s v="First Class"/>
    <s v="CS-11950"/>
    <s v="Carlos Soltero"/>
    <s v="Consumer"/>
    <s v="United States"/>
    <s v="New York City"/>
    <s v="New York"/>
    <n v="10024"/>
    <s v="East"/>
    <s v="OFF-LA-10003766"/>
    <s v="Office Supplies"/>
    <s v="Labels"/>
    <s v="Self-Adhesive Removable Labels"/>
    <n v="9.4499999999999993"/>
    <n v="3"/>
    <n v="0"/>
    <n v="4.5359999999999996"/>
  </r>
  <r>
    <n v="7326"/>
    <s v="US-2014-128447"/>
    <x v="3"/>
    <x v="468"/>
    <d v="2014-11-18T00:00:00"/>
    <s v="Standard Class"/>
    <s v="MC-17845"/>
    <s v="Michael Chen"/>
    <s v="Consumer"/>
    <s v="United States"/>
    <s v="Pasco"/>
    <s v="Washington"/>
    <n v="99301"/>
    <s v="West"/>
    <s v="OFF-AP-10004540"/>
    <s v="Office Supplies"/>
    <s v="Appliances"/>
    <s v="Eureka The Boss Lite 10-Amp Upright Vacuum, Blue"/>
    <n v="400.79999999999995"/>
    <n v="5"/>
    <n v="0"/>
    <n v="112.224"/>
  </r>
  <r>
    <n v="7327"/>
    <s v="US-2014-128447"/>
    <x v="3"/>
    <x v="468"/>
    <d v="2014-11-18T00:00:00"/>
    <s v="Standard Class"/>
    <s v="MC-17845"/>
    <s v="Michael Chen"/>
    <s v="Consumer"/>
    <s v="United States"/>
    <s v="Pasco"/>
    <s v="Washington"/>
    <n v="99301"/>
    <s v="West"/>
    <s v="OFF-BI-10001543"/>
    <s v="Office Supplies"/>
    <s v="Binders"/>
    <s v="GBC VeloBinder Manual Binding System"/>
    <n v="28.792000000000002"/>
    <n v="1"/>
    <n v="0.2"/>
    <n v="10.077200000000001"/>
  </r>
  <r>
    <n v="7328"/>
    <s v="US-2011-131275"/>
    <x v="2"/>
    <x v="772"/>
    <d v="2011-03-24T00:00:00"/>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1-131275"/>
    <x v="2"/>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1-131275"/>
    <x v="2"/>
    <x v="772"/>
    <d v="2011-03-24T00:00:00"/>
    <s v="Standard Class"/>
    <s v="SC-20050"/>
    <s v="Sample Company A"/>
    <s v="Home Office"/>
    <s v="United States"/>
    <s v="Burbank"/>
    <s v="California"/>
    <n v="91505"/>
    <s v="West"/>
    <s v="OFF-ST-10000078"/>
    <s v="Office Supplies"/>
    <s v="Storage"/>
    <s v="Tennsco 6- and 18-Compartment Lockers"/>
    <n v="1856.19"/>
    <n v="7"/>
    <n v="0"/>
    <n v="334.11419999999987"/>
  </r>
  <r>
    <n v="7331"/>
    <s v="CA-2013-149349"/>
    <x v="0"/>
    <x v="396"/>
    <d v="2013-11-14T00:00:00"/>
    <s v="First Class"/>
    <s v="SP-20650"/>
    <s v="Stephanie Phelps"/>
    <s v="Corporate"/>
    <s v="United States"/>
    <s v="Chicago"/>
    <s v="Illinois"/>
    <n v="60623"/>
    <s v="Central"/>
    <s v="FUR-FU-10001037"/>
    <s v="Furniture"/>
    <s v="Furnishings"/>
    <s v="DAX Charcoal/Nickel-Tone Document Frame, 5 x 7"/>
    <n v="22.752000000000002"/>
    <n v="6"/>
    <n v="0.6"/>
    <n v="-8.532"/>
  </r>
  <r>
    <n v="7332"/>
    <s v="CA-2014-115119"/>
    <x v="3"/>
    <x v="40"/>
    <d v="2014-10-31T00:00:00"/>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4-115119"/>
    <x v="3"/>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2-125563"/>
    <x v="1"/>
    <x v="347"/>
    <d v="2012-04-17T00:00:00"/>
    <s v="Standard Class"/>
    <s v="PR-18880"/>
    <s v="Patrick Ryan"/>
    <s v="Consumer"/>
    <s v="United States"/>
    <s v="Tampa"/>
    <s v="Florida"/>
    <n v="33614"/>
    <s v="South"/>
    <s v="FUR-FU-10001290"/>
    <s v="Furniture"/>
    <s v="Furnishings"/>
    <s v="Executive Impressions Supervisor Wall Clock"/>
    <n v="67.36"/>
    <n v="2"/>
    <n v="0.2"/>
    <n v="10.103999999999996"/>
  </r>
  <r>
    <n v="7335"/>
    <s v="CA-2012-125563"/>
    <x v="1"/>
    <x v="347"/>
    <d v="2012-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2-113152"/>
    <x v="1"/>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2-113152"/>
    <x v="1"/>
    <x v="707"/>
    <d v="2012-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4-165155"/>
    <x v="3"/>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1-163412"/>
    <x v="2"/>
    <x v="414"/>
    <d v="2011-12-23T00:00:00"/>
    <s v="Second Class"/>
    <s v="SM-20950"/>
    <s v="Suzanne McNair"/>
    <s v="Corporate"/>
    <s v="United States"/>
    <s v="New York City"/>
    <s v="New York"/>
    <n v="10035"/>
    <s v="East"/>
    <s v="FUR-CH-10004875"/>
    <s v="Furniture"/>
    <s v="Chairs"/>
    <s v="Harbour Creations 67200 Series Stacking Chairs"/>
    <n v="192.18600000000004"/>
    <n v="3"/>
    <n v="0.1"/>
    <n v="36.3018"/>
  </r>
  <r>
    <n v="7340"/>
    <s v="CA-2012-159590"/>
    <x v="1"/>
    <x v="1074"/>
    <d v="2012-07-21T00:00:00"/>
    <s v="First Class"/>
    <s v="KC-16255"/>
    <s v="Karen Carlisle"/>
    <s v="Corporate"/>
    <s v="United States"/>
    <s v="New York City"/>
    <s v="New York"/>
    <n v="10009"/>
    <s v="East"/>
    <s v="OFF-AR-10003190"/>
    <s v="Office Supplies"/>
    <s v="Art"/>
    <s v="Newell 32"/>
    <n v="5.76"/>
    <n v="2"/>
    <n v="0"/>
    <n v="1.6128"/>
  </r>
  <r>
    <n v="7341"/>
    <s v="CA-2011-116190"/>
    <x v="2"/>
    <x v="711"/>
    <d v="2011-08-01T00:00:00"/>
    <s v="Standard Class"/>
    <s v="SG-20470"/>
    <s v="Sheri Gordon"/>
    <s v="Consumer"/>
    <s v="United States"/>
    <s v="Atlanta"/>
    <s v="Georgia"/>
    <n v="30318"/>
    <s v="South"/>
    <s v="FUR-CH-10000553"/>
    <s v="Furniture"/>
    <s v="Chairs"/>
    <s v="Metal Folding Chairs, Beige, 4/Carton"/>
    <n v="67.88"/>
    <n v="2"/>
    <n v="0"/>
    <n v="18.327599999999997"/>
  </r>
  <r>
    <n v="7342"/>
    <s v="CA-2011-116190"/>
    <x v="2"/>
    <x v="711"/>
    <d v="2011-08-01T00:00:00"/>
    <s v="Standard Class"/>
    <s v="SG-20470"/>
    <s v="Sheri Gordon"/>
    <s v="Consumer"/>
    <s v="United States"/>
    <s v="Atlanta"/>
    <s v="Georgia"/>
    <n v="30318"/>
    <s v="South"/>
    <s v="OFF-LA-10002762"/>
    <s v="Office Supplies"/>
    <s v="Labels"/>
    <s v="Avery 485"/>
    <n v="162.88999999999999"/>
    <n v="13"/>
    <n v="0"/>
    <n v="76.558299999999988"/>
  </r>
  <r>
    <n v="7343"/>
    <s v="CA-2011-116190"/>
    <x v="2"/>
    <x v="711"/>
    <d v="2011-08-01T00:00:00"/>
    <s v="Standard Class"/>
    <s v="SG-20470"/>
    <s v="Sheri Gordon"/>
    <s v="Consumer"/>
    <s v="United States"/>
    <s v="Atlanta"/>
    <s v="Georgia"/>
    <n v="30318"/>
    <s v="South"/>
    <s v="FUR-FU-10000719"/>
    <s v="Furniture"/>
    <s v="Furnishings"/>
    <s v="DAX Cubicle Frames, 8-1/2 x 11"/>
    <n v="25.71"/>
    <n v="3"/>
    <n v="0"/>
    <n v="9.2556000000000012"/>
  </r>
  <r>
    <n v="7344"/>
    <s v="CA-2011-168473"/>
    <x v="2"/>
    <x v="58"/>
    <d v="2012-01-01T00:00:00"/>
    <s v="Standard Class"/>
    <s v="TB-21520"/>
    <s v="Tracy Blumstein"/>
    <s v="Consumer"/>
    <s v="United States"/>
    <s v="New York City"/>
    <s v="New York"/>
    <n v="10009"/>
    <s v="East"/>
    <s v="OFF-ST-10000563"/>
    <s v="Office Supplies"/>
    <s v="Storage"/>
    <s v="Fellowes Bankers Box Stor/Drawer Steel Plus"/>
    <n v="191.88"/>
    <n v="6"/>
    <n v="0"/>
    <n v="19.188000000000002"/>
  </r>
  <r>
    <n v="7345"/>
    <s v="CA-2014-168389"/>
    <x v="3"/>
    <x v="157"/>
    <d v="2014-12-18T00:00:00"/>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4-168389"/>
    <x v="3"/>
    <x v="157"/>
    <d v="2014-12-18T00:00:00"/>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4-168389"/>
    <x v="3"/>
    <x v="157"/>
    <d v="2014-12-18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4-168389"/>
    <x v="3"/>
    <x v="157"/>
    <d v="2014-12-18T00:00:00"/>
    <s v="Standard Class"/>
    <s v="DV-13045"/>
    <s v="Darrin Van Huff"/>
    <s v="Corporate"/>
    <s v="United States"/>
    <s v="Jacksonville"/>
    <s v="Florida"/>
    <n v="32216"/>
    <s v="South"/>
    <s v="FUR-CH-10000225"/>
    <s v="Furniture"/>
    <s v="Chairs"/>
    <s v="Global Geo Office Task Chair, Gray"/>
    <n v="64.784000000000006"/>
    <n v="1"/>
    <n v="0.2"/>
    <n v="-12.147000000000009"/>
  </r>
  <r>
    <n v="7349"/>
    <s v="CA-2011-130421"/>
    <x v="2"/>
    <x v="223"/>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4-142125"/>
    <x v="3"/>
    <x v="208"/>
    <d v="2014-10-28T00:00:00"/>
    <s v="Standard Class"/>
    <s v="JB-15400"/>
    <s v="Jennifer Braxton"/>
    <s v="Corporate"/>
    <s v="United States"/>
    <s v="Milwaukee"/>
    <s v="Wisconsin"/>
    <n v="53209"/>
    <s v="Central"/>
    <s v="OFF-BI-10000301"/>
    <s v="Office Supplies"/>
    <s v="Binders"/>
    <s v="GBC Instant Report Kit"/>
    <n v="38.82"/>
    <n v="6"/>
    <n v="0"/>
    <n v="19.41"/>
  </r>
  <r>
    <n v="7351"/>
    <s v="CA-2014-142125"/>
    <x v="3"/>
    <x v="208"/>
    <d v="2014-10-28T00:00:00"/>
    <s v="Standard Class"/>
    <s v="JB-15400"/>
    <s v="Jennifer Braxton"/>
    <s v="Corporate"/>
    <s v="United States"/>
    <s v="Milwaukee"/>
    <s v="Wisconsin"/>
    <n v="53209"/>
    <s v="Central"/>
    <s v="OFF-BI-10003460"/>
    <s v="Office Supplies"/>
    <s v="Binders"/>
    <s v="Acco 3-Hole Punch"/>
    <n v="21.9"/>
    <n v="5"/>
    <n v="0"/>
    <n v="10.511999999999999"/>
  </r>
  <r>
    <n v="7352"/>
    <s v="CA-2014-141138"/>
    <x v="3"/>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4-152135"/>
    <x v="3"/>
    <x v="633"/>
    <d v="2014-03-19T00:00:00"/>
    <s v="Second Class"/>
    <s v="MG-17650"/>
    <s v="Matthew Grinstein"/>
    <s v="Home Office"/>
    <s v="United States"/>
    <s v="Lakewood"/>
    <s v="Ohio"/>
    <n v="44107"/>
    <s v="East"/>
    <s v="TEC-PH-10003505"/>
    <s v="Technology"/>
    <s v="Phones"/>
    <s v="Geemarc AmpliPOWER60"/>
    <n v="445.44"/>
    <n v="8"/>
    <n v="0.4"/>
    <n v="-81.664000000000044"/>
  </r>
  <r>
    <n v="7354"/>
    <s v="CA-2013-151974"/>
    <x v="0"/>
    <x v="897"/>
    <d v="2013-09-30T00:00:00"/>
    <s v="Standard Class"/>
    <s v="RD-19660"/>
    <s v="Robert Dilbeck"/>
    <s v="Home Office"/>
    <s v="United States"/>
    <s v="Philadelphia"/>
    <s v="Pennsylvania"/>
    <n v="19134"/>
    <s v="East"/>
    <s v="OFF-LA-10004484"/>
    <s v="Office Supplies"/>
    <s v="Labels"/>
    <s v="Avery 476"/>
    <n v="16.520000000000003"/>
    <n v="5"/>
    <n v="0.2"/>
    <n v="5.368999999999998"/>
  </r>
  <r>
    <n v="7355"/>
    <s v="CA-2014-154102"/>
    <x v="3"/>
    <x v="695"/>
    <d v="2014-02-14T00:00:00"/>
    <s v="Standard Class"/>
    <s v="SN-20560"/>
    <s v="Skye Norling"/>
    <s v="Home Office"/>
    <s v="United States"/>
    <s v="San Francisco"/>
    <s v="California"/>
    <n v="94109"/>
    <s v="West"/>
    <s v="OFF-PA-10001593"/>
    <s v="Office Supplies"/>
    <s v="Paper"/>
    <s v="Xerox 1947"/>
    <n v="29.900000000000002"/>
    <n v="5"/>
    <n v="0"/>
    <n v="13.454999999999998"/>
  </r>
  <r>
    <n v="7356"/>
    <s v="CA-2012-139780"/>
    <x v="1"/>
    <x v="620"/>
    <d v="2013-01-02T00:00:00"/>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3-114748"/>
    <x v="0"/>
    <x v="790"/>
    <d v="2013-10-15T00:00:00"/>
    <s v="Standard Class"/>
    <s v="MZ-17335"/>
    <s v="Maria Zettner"/>
    <s v="Home Office"/>
    <s v="United States"/>
    <s v="Phoenix"/>
    <s v="Arizona"/>
    <n v="85023"/>
    <s v="West"/>
    <s v="OFF-AR-10001315"/>
    <s v="Office Supplies"/>
    <s v="Art"/>
    <s v="Newell 310"/>
    <n v="1.4080000000000001"/>
    <n v="1"/>
    <n v="0.2"/>
    <n v="0.15839999999999993"/>
  </r>
  <r>
    <n v="7358"/>
    <s v="CA-2013-114748"/>
    <x v="0"/>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1-115189"/>
    <x v="2"/>
    <x v="125"/>
    <d v="2012-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1-115189"/>
    <x v="2"/>
    <x v="125"/>
    <d v="2012-01-03T00:00:00"/>
    <s v="Second Class"/>
    <s v="AR-10345"/>
    <s v="Alex Russell"/>
    <s v="Corporate"/>
    <s v="United States"/>
    <s v="Philadelphia"/>
    <s v="Pennsylvania"/>
    <n v="19143"/>
    <s v="East"/>
    <s v="FUR-TA-10004575"/>
    <s v="Furniture"/>
    <s v="Tables"/>
    <s v="Hon 5100 Series Wood Tables"/>
    <n v="523.76400000000001"/>
    <n v="3"/>
    <n v="0.4"/>
    <n v="-192.04680000000008"/>
  </r>
  <r>
    <n v="7361"/>
    <s v="CA-2013-163594"/>
    <x v="0"/>
    <x v="408"/>
    <d v="2013-04-15T00:00:00"/>
    <s v="First Class"/>
    <s v="JF-15295"/>
    <s v="Jason Fortune-"/>
    <s v="Consumer"/>
    <s v="United States"/>
    <s v="Los Angeles"/>
    <s v="California"/>
    <n v="90036"/>
    <s v="West"/>
    <s v="OFF-PA-10000809"/>
    <s v="Office Supplies"/>
    <s v="Paper"/>
    <s v="Xerox 206"/>
    <n v="19.440000000000001"/>
    <n v="3"/>
    <n v="0"/>
    <n v="9.3312000000000008"/>
  </r>
  <r>
    <n v="7362"/>
    <s v="CA-2013-163594"/>
    <x v="0"/>
    <x v="408"/>
    <d v="2013-04-15T00:00:00"/>
    <s v="First Class"/>
    <s v="JF-15295"/>
    <s v="Jason Fortune-"/>
    <s v="Consumer"/>
    <s v="United States"/>
    <s v="Los Angeles"/>
    <s v="California"/>
    <n v="90036"/>
    <s v="West"/>
    <s v="FUR-CH-10000225"/>
    <s v="Furniture"/>
    <s v="Chairs"/>
    <s v="Global Geo Office Task Chair, Gray"/>
    <n v="194.35200000000003"/>
    <n v="3"/>
    <n v="0.2"/>
    <n v="-36.441000000000031"/>
  </r>
  <r>
    <n v="7363"/>
    <s v="CA-2013-163594"/>
    <x v="0"/>
    <x v="408"/>
    <d v="2013-04-15T00:00:00"/>
    <s v="First Class"/>
    <s v="JF-15295"/>
    <s v="Jason Fortune-"/>
    <s v="Consumer"/>
    <s v="United States"/>
    <s v="Los Angeles"/>
    <s v="California"/>
    <n v="90036"/>
    <s v="West"/>
    <s v="OFF-BI-10003707"/>
    <s v="Office Supplies"/>
    <s v="Binders"/>
    <s v="Aluminum Screw Posts"/>
    <n v="36.624000000000002"/>
    <n v="3"/>
    <n v="0.2"/>
    <n v="13.734"/>
  </r>
  <r>
    <n v="7364"/>
    <s v="CA-2013-127243"/>
    <x v="0"/>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3-127243"/>
    <x v="0"/>
    <x v="85"/>
    <d v="2013-12-05T00:00:00"/>
    <s v="Standard Class"/>
    <s v="DS-13180"/>
    <s v="David Smith"/>
    <s v="Corporate"/>
    <s v="United States"/>
    <s v="Philadelphia"/>
    <s v="Pennsylvania"/>
    <n v="19140"/>
    <s v="East"/>
    <s v="OFF-FA-10004076"/>
    <s v="Office Supplies"/>
    <s v="Fasteners"/>
    <s v="Translucent Push Pins by OIC"/>
    <n v="12.672000000000001"/>
    <n v="8"/>
    <n v="0.2"/>
    <n v="2.6927999999999992"/>
  </r>
  <r>
    <n v="7366"/>
    <s v="CA-2013-127243"/>
    <x v="0"/>
    <x v="85"/>
    <d v="2013-12-05T00:00:00"/>
    <s v="Standard Class"/>
    <s v="DS-13180"/>
    <s v="David Smith"/>
    <s v="Corporate"/>
    <s v="United States"/>
    <s v="Philadelphia"/>
    <s v="Pennsylvania"/>
    <n v="19140"/>
    <s v="East"/>
    <s v="OFF-BI-10003166"/>
    <s v="Office Supplies"/>
    <s v="Binders"/>
    <s v="GBC Plasticlear Binding Covers"/>
    <n v="6.8880000000000017"/>
    <n v="2"/>
    <n v="0.7"/>
    <n v="-5.0511999999999997"/>
  </r>
  <r>
    <n v="7367"/>
    <s v="CA-2013-127243"/>
    <x v="0"/>
    <x v="85"/>
    <d v="2013-12-05T00:00:00"/>
    <s v="Standard Class"/>
    <s v="DS-13180"/>
    <s v="David Smith"/>
    <s v="Corporate"/>
    <s v="United States"/>
    <s v="Philadelphia"/>
    <s v="Pennsylvania"/>
    <n v="19140"/>
    <s v="East"/>
    <s v="OFF-ST-10002301"/>
    <s v="Office Supplies"/>
    <s v="Storage"/>
    <s v="Tennsco Commercial Shelving"/>
    <n v="32.544000000000004"/>
    <n v="2"/>
    <n v="0.2"/>
    <n v="-7.7292000000000041"/>
  </r>
  <r>
    <n v="7368"/>
    <s v="CA-2013-127243"/>
    <x v="0"/>
    <x v="85"/>
    <d v="2013-12-05T00:00:00"/>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4-161851"/>
    <x v="3"/>
    <x v="4"/>
    <d v="2014-04-18T00:00:00"/>
    <s v="First Class"/>
    <s v="BP-11095"/>
    <s v="Bart Pistole"/>
    <s v="Corporate"/>
    <s v="United States"/>
    <s v="Miami"/>
    <s v="Florida"/>
    <n v="33180"/>
    <s v="South"/>
    <s v="OFF-BI-10004654"/>
    <s v="Office Supplies"/>
    <s v="Binders"/>
    <s v="VariCap6 Expandable Binder"/>
    <n v="15.570000000000004"/>
    <n v="3"/>
    <n v="0.7"/>
    <n v="-11.936999999999998"/>
  </r>
  <r>
    <n v="7370"/>
    <s v="CA-2012-110345"/>
    <x v="1"/>
    <x v="1000"/>
    <d v="2012-03-11T00:00:00"/>
    <s v="Second Class"/>
    <s v="TG-21310"/>
    <s v="Toby Gnade"/>
    <s v="Consumer"/>
    <s v="United States"/>
    <s v="Raleigh"/>
    <s v="North Carolina"/>
    <n v="27604"/>
    <s v="South"/>
    <s v="OFF-LA-10001175"/>
    <s v="Office Supplies"/>
    <s v="Labels"/>
    <s v="Avery 514"/>
    <n v="4.6079999999999997"/>
    <n v="2"/>
    <n v="0.2"/>
    <n v="1.6704000000000001"/>
  </r>
  <r>
    <n v="7371"/>
    <s v="CA-2011-107769"/>
    <x v="2"/>
    <x v="919"/>
    <d v="2011-11-01T00:00:00"/>
    <s v="Standard Class"/>
    <s v="BT-11395"/>
    <s v="Bill Tyler"/>
    <s v="Corporate"/>
    <s v="United States"/>
    <s v="Garden City"/>
    <s v="Kansas"/>
    <n v="67846"/>
    <s v="Central"/>
    <s v="TEC-PH-10001336"/>
    <s v="Technology"/>
    <s v="Phones"/>
    <s v="Digium D40 VoIP phone"/>
    <n v="257.98"/>
    <n v="2"/>
    <n v="0"/>
    <n v="74.8142"/>
  </r>
  <r>
    <n v="7372"/>
    <s v="US-2014-123862"/>
    <x v="3"/>
    <x v="363"/>
    <d v="2014-01-10T00:00:00"/>
    <s v="Second Class"/>
    <s v="JF-15190"/>
    <s v="Jamie Frazer"/>
    <s v="Consumer"/>
    <s v="United States"/>
    <s v="Long Beach"/>
    <s v="California"/>
    <n v="90805"/>
    <s v="West"/>
    <s v="OFF-ST-10000760"/>
    <s v="Office Supplies"/>
    <s v="Storage"/>
    <s v="Eldon Fold 'N Roll Cart System"/>
    <n v="153.78"/>
    <n v="11"/>
    <n v="0"/>
    <n v="44.596199999999996"/>
  </r>
  <r>
    <n v="7373"/>
    <s v="US-2014-123862"/>
    <x v="3"/>
    <x v="363"/>
    <d v="2014-01-10T00:00:00"/>
    <s v="Second Class"/>
    <s v="JF-15190"/>
    <s v="Jamie Frazer"/>
    <s v="Consumer"/>
    <s v="United States"/>
    <s v="Long Beach"/>
    <s v="California"/>
    <n v="90805"/>
    <s v="West"/>
    <s v="OFF-ST-10002301"/>
    <s v="Office Supplies"/>
    <s v="Storage"/>
    <s v="Tennsco Commercial Shelving"/>
    <n v="61.019999999999996"/>
    <n v="3"/>
    <n v="0"/>
    <n v="0.61019999999999541"/>
  </r>
  <r>
    <n v="7374"/>
    <s v="US-2014-123862"/>
    <x v="3"/>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4-123862"/>
    <x v="3"/>
    <x v="363"/>
    <d v="2014-01-10T00:00:00"/>
    <s v="Second Class"/>
    <s v="JF-15190"/>
    <s v="Jamie Frazer"/>
    <s v="Consumer"/>
    <s v="United States"/>
    <s v="Long Beach"/>
    <s v="California"/>
    <n v="90805"/>
    <s v="West"/>
    <s v="OFF-FA-10003112"/>
    <s v="Office Supplies"/>
    <s v="Fasteners"/>
    <s v="Staples"/>
    <n v="7.89"/>
    <n v="1"/>
    <n v="0"/>
    <n v="3.5504999999999995"/>
  </r>
  <r>
    <n v="7376"/>
    <s v="CA-2014-100580"/>
    <x v="3"/>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4-145597"/>
    <x v="3"/>
    <x v="808"/>
    <d v="2014-11-06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1-132787"/>
    <x v="2"/>
    <x v="111"/>
    <d v="2011-09-23T00:00:00"/>
    <s v="Standard Class"/>
    <s v="MC-18130"/>
    <s v="Mike Caudle"/>
    <s v="Corporate"/>
    <s v="United States"/>
    <s v="Seattle"/>
    <s v="Washington"/>
    <n v="98115"/>
    <s v="West"/>
    <s v="OFF-ST-10001321"/>
    <s v="Office Supplies"/>
    <s v="Storage"/>
    <s v="Decoflex Hanging Personal Folder File, Blue"/>
    <n v="92.52"/>
    <n v="6"/>
    <n v="0"/>
    <n v="24.980400000000007"/>
  </r>
  <r>
    <n v="7379"/>
    <s v="CA-2012-136224"/>
    <x v="1"/>
    <x v="70"/>
    <d v="2012-05-31T00:00:00"/>
    <s v="Same Day"/>
    <s v="ML-18265"/>
    <s v="Muhammed Lee"/>
    <s v="Consumer"/>
    <s v="United States"/>
    <s v="Fayetteville"/>
    <s v="North Carolina"/>
    <n v="28314"/>
    <s v="South"/>
    <s v="OFF-AR-10003504"/>
    <s v="Office Supplies"/>
    <s v="Art"/>
    <s v="Newell 347"/>
    <n v="10.272000000000002"/>
    <n v="3"/>
    <n v="0.2"/>
    <n v="1.1555999999999984"/>
  </r>
  <r>
    <n v="7380"/>
    <s v="CA-2013-105732"/>
    <x v="0"/>
    <x v="1160"/>
    <d v="2013-09-19T00:00:00"/>
    <s v="Standard Class"/>
    <s v="AG-10270"/>
    <s v="Alejandro Grove"/>
    <s v="Consumer"/>
    <s v="United States"/>
    <s v="Omaha"/>
    <s v="Nebraska"/>
    <n v="68104"/>
    <s v="Central"/>
    <s v="OFF-ST-10000419"/>
    <s v="Office Supplies"/>
    <s v="Storage"/>
    <s v="Rogers Jumbo File, Granite"/>
    <n v="40.74"/>
    <n v="3"/>
    <n v="0"/>
    <n v="0.4073999999999991"/>
  </r>
  <r>
    <n v="7381"/>
    <s v="CA-2013-105732"/>
    <x v="0"/>
    <x v="1160"/>
    <d v="2013-09-19T00:00:00"/>
    <s v="Standard Class"/>
    <s v="AG-10270"/>
    <s v="Alejandro Grove"/>
    <s v="Consumer"/>
    <s v="United States"/>
    <s v="Omaha"/>
    <s v="Nebraska"/>
    <n v="68104"/>
    <s v="Central"/>
    <s v="OFF-LA-10004559"/>
    <s v="Office Supplies"/>
    <s v="Labels"/>
    <s v="Avery 49"/>
    <n v="14.399999999999999"/>
    <n v="5"/>
    <n v="0"/>
    <n v="7.056"/>
  </r>
  <r>
    <n v="7382"/>
    <s v="CA-2013-105732"/>
    <x v="0"/>
    <x v="1160"/>
    <d v="2013-09-19T00:00:00"/>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3-105732"/>
    <x v="0"/>
    <x v="1160"/>
    <d v="2013-09-19T00:00:00"/>
    <s v="Standard Class"/>
    <s v="AG-10270"/>
    <s v="Alejandro Grove"/>
    <s v="Consumer"/>
    <s v="United States"/>
    <s v="Omaha"/>
    <s v="Nebraska"/>
    <n v="68104"/>
    <s v="Central"/>
    <s v="OFF-SU-10004782"/>
    <s v="Office Supplies"/>
    <s v="Supplies"/>
    <s v="Elite 5&quot; Scissors"/>
    <n v="16.899999999999999"/>
    <n v="2"/>
    <n v="0"/>
    <n v="5.0699999999999985"/>
  </r>
  <r>
    <n v="7384"/>
    <s v="CA-2013-105732"/>
    <x v="0"/>
    <x v="1160"/>
    <d v="2013-09-19T00:00:00"/>
    <s v="Standard Class"/>
    <s v="AG-10270"/>
    <s v="Alejandro Grove"/>
    <s v="Consumer"/>
    <s v="United States"/>
    <s v="Omaha"/>
    <s v="Nebraska"/>
    <n v="68104"/>
    <s v="Central"/>
    <s v="OFF-PA-10002250"/>
    <s v="Office Supplies"/>
    <s v="Paper"/>
    <s v="Things To Do Today Pad"/>
    <n v="17.61"/>
    <n v="3"/>
    <n v="0"/>
    <n v="8.4527999999999999"/>
  </r>
  <r>
    <n v="7385"/>
    <s v="CA-2013-105732"/>
    <x v="0"/>
    <x v="1160"/>
    <d v="2013-09-19T00:00:00"/>
    <s v="Standard Class"/>
    <s v="AG-10270"/>
    <s v="Alejandro Grove"/>
    <s v="Consumer"/>
    <s v="United States"/>
    <s v="Omaha"/>
    <s v="Nebraska"/>
    <n v="68104"/>
    <s v="Central"/>
    <s v="OFF-AP-10001394"/>
    <s v="Office Supplies"/>
    <s v="Appliances"/>
    <s v="Harmony Air Purifier"/>
    <n v="378"/>
    <n v="2"/>
    <n v="0"/>
    <n v="136.07999999999998"/>
  </r>
  <r>
    <n v="7386"/>
    <s v="CA-2013-105732"/>
    <x v="0"/>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s v="Nebraska"/>
    <n v="68104"/>
    <s v="Central"/>
    <s v="OFF-ST-10004340"/>
    <s v="Office Supplies"/>
    <s v="Storage"/>
    <s v="Fellowes Mobile File Cart, Black"/>
    <n v="373.08"/>
    <n v="6"/>
    <n v="0"/>
    <n v="100.73160000000001"/>
  </r>
  <r>
    <n v="7388"/>
    <s v="CA-2013-105732"/>
    <x v="0"/>
    <x v="1160"/>
    <d v="2013-09-19T00:00:00"/>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3-105732"/>
    <x v="0"/>
    <x v="1160"/>
    <d v="2013-09-19T00:00:00"/>
    <s v="Standard Class"/>
    <s v="AG-10270"/>
    <s v="Alejandro Grove"/>
    <s v="Consumer"/>
    <s v="United States"/>
    <s v="Omaha"/>
    <s v="Nebraska"/>
    <n v="68104"/>
    <s v="Central"/>
    <s v="TEC-PH-10004897"/>
    <s v="Technology"/>
    <s v="Phones"/>
    <s v="Mediabridge Sport Armband iPhone 5s"/>
    <n v="29.97"/>
    <n v="3"/>
    <n v="0"/>
    <n v="0.29969999999999963"/>
  </r>
  <r>
    <n v="7390"/>
    <s v="CA-2014-108035"/>
    <x v="3"/>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4-108035"/>
    <x v="3"/>
    <x v="1161"/>
    <d v="2014-12-04T00:00:00"/>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4-160031"/>
    <x v="3"/>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2"/>
  </r>
  <r>
    <n v="7393"/>
    <s v="CA-2014-147844"/>
    <x v="3"/>
    <x v="743"/>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4-147844"/>
    <x v="3"/>
    <x v="743"/>
    <d v="2014-05-07T00:00:00"/>
    <s v="Standard Class"/>
    <s v="DD-13570"/>
    <s v="Dorothy Dickinson"/>
    <s v="Consumer"/>
    <s v="United States"/>
    <s v="Los Angeles"/>
    <s v="California"/>
    <n v="90049"/>
    <s v="West"/>
    <s v="OFF-AR-10001615"/>
    <s v="Office Supplies"/>
    <s v="Art"/>
    <s v="Newell 34"/>
    <n v="59.519999999999996"/>
    <n v="3"/>
    <n v="0"/>
    <n v="15.475200000000001"/>
  </r>
  <r>
    <n v="7395"/>
    <s v="CA-2014-147844"/>
    <x v="3"/>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3-110975"/>
    <x v="0"/>
    <x v="591"/>
    <d v="2013-12-31T00:00:00"/>
    <s v="Standard Class"/>
    <s v="DB-12970"/>
    <s v="Darren Budd"/>
    <s v="Corporate"/>
    <s v="United States"/>
    <s v="New York City"/>
    <s v="New York"/>
    <n v="10024"/>
    <s v="East"/>
    <s v="FUR-TA-10002958"/>
    <s v="Furniture"/>
    <s v="Tables"/>
    <s v="Bevis Oval Conference Table, Walnut"/>
    <n v="313.17599999999999"/>
    <n v="2"/>
    <n v="0.4"/>
    <n v="-120.05080000000007"/>
  </r>
  <r>
    <n v="7397"/>
    <s v="CA-2013-110975"/>
    <x v="0"/>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1-141649"/>
    <x v="2"/>
    <x v="587"/>
    <d v="2011-09-30T00:00:00"/>
    <s v="Same Day"/>
    <s v="DM-12955"/>
    <s v="Dario Medina"/>
    <s v="Corporate"/>
    <s v="United States"/>
    <s v="Fairfield"/>
    <s v="Ohio"/>
    <n v="45014"/>
    <s v="East"/>
    <s v="OFF-AP-10003217"/>
    <s v="Office Supplies"/>
    <s v="Appliances"/>
    <s v="Eureka Sanitaire  Commercial Upright"/>
    <n v="795.40800000000013"/>
    <n v="6"/>
    <n v="0.2"/>
    <n v="59.655599999999993"/>
  </r>
  <r>
    <n v="7399"/>
    <s v="CA-2011-124807"/>
    <x v="2"/>
    <x v="136"/>
    <d v="2011-07-15T00:00:00"/>
    <s v="Second Class"/>
    <s v="ME-17725"/>
    <s v="Max Engle"/>
    <s v="Consumer"/>
    <s v="United States"/>
    <s v="Chicago"/>
    <s v="Illinois"/>
    <n v="60610"/>
    <s v="Central"/>
    <s v="OFF-PA-10001526"/>
    <s v="Office Supplies"/>
    <s v="Paper"/>
    <s v="Xerox 1949"/>
    <n v="35.856000000000002"/>
    <n v="9"/>
    <n v="0.2"/>
    <n v="12.997800000000003"/>
  </r>
  <r>
    <n v="7400"/>
    <s v="CA-2011-124807"/>
    <x v="2"/>
    <x v="136"/>
    <d v="2011-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3-110009"/>
    <x v="0"/>
    <x v="162"/>
    <d v="2013-09-14T00:00:00"/>
    <s v="Standard Class"/>
    <s v="TR-21325"/>
    <s v="Toby Ritter"/>
    <s v="Consumer"/>
    <s v="United States"/>
    <s v="Seattle"/>
    <s v="Washington"/>
    <n v="98103"/>
    <s v="West"/>
    <s v="FUR-FU-10003039"/>
    <s v="Furniture"/>
    <s v="Furnishings"/>
    <s v="Howard Miller 11-1/2&quot; Diameter Grantwood Wall Clock"/>
    <n v="43.13"/>
    <n v="1"/>
    <n v="0"/>
    <n v="14.664200000000001"/>
  </r>
  <r>
    <n v="7402"/>
    <s v="CA-2013-110009"/>
    <x v="0"/>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4-168172"/>
    <x v="3"/>
    <x v="634"/>
    <d v="2014-08-11T00:00:00"/>
    <s v="Standard Class"/>
    <s v="SH-20395"/>
    <s v="Shahid Hopkins"/>
    <s v="Consumer"/>
    <s v="United States"/>
    <s v="New York City"/>
    <s v="New York"/>
    <n v="10011"/>
    <s v="East"/>
    <s v="OFF-SU-10002573"/>
    <s v="Office Supplies"/>
    <s v="Supplies"/>
    <s v="Acme 10&quot; Easy Grip Assistive Scissors"/>
    <n v="70.12"/>
    <n v="4"/>
    <n v="0"/>
    <n v="21.035999999999994"/>
  </r>
  <r>
    <n v="7404"/>
    <s v="CA-2012-100146"/>
    <x v="1"/>
    <x v="263"/>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2-100146"/>
    <x v="1"/>
    <x v="263"/>
    <d v="2012-05-19T00:00:00"/>
    <s v="Standard Class"/>
    <s v="CB-12535"/>
    <s v="Claudia Bergmann"/>
    <s v="Corporate"/>
    <s v="United States"/>
    <s v="Camarillo"/>
    <s v="California"/>
    <n v="93010"/>
    <s v="West"/>
    <s v="FUR-FU-10001979"/>
    <s v="Furniture"/>
    <s v="Furnishings"/>
    <s v="Dana Halogen Swing-Arm Architect Lamp"/>
    <n v="122.91"/>
    <n v="3"/>
    <n v="0"/>
    <n v="34.414800000000007"/>
  </r>
  <r>
    <n v="7406"/>
    <s v="CA-2012-100146"/>
    <x v="1"/>
    <x v="263"/>
    <d v="2012-05-19T00:00:00"/>
    <s v="Standard Class"/>
    <s v="CB-12535"/>
    <s v="Claudia Bergmann"/>
    <s v="Corporate"/>
    <s v="United States"/>
    <s v="Camarillo"/>
    <s v="California"/>
    <n v="93010"/>
    <s v="West"/>
    <s v="FUR-CH-10003833"/>
    <s v="Furniture"/>
    <s v="Chairs"/>
    <s v="Novimex Fabric Task Chair"/>
    <n v="97.567999999999998"/>
    <n v="2"/>
    <n v="0.2"/>
    <n v="-6.0980000000000025"/>
  </r>
  <r>
    <n v="7407"/>
    <s v="CA-2012-100146"/>
    <x v="1"/>
    <x v="263"/>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4-152079"/>
    <x v="3"/>
    <x v="176"/>
    <d v="2014-01-22T00:00:00"/>
    <s v="First Class"/>
    <s v="ML-17410"/>
    <s v="Maris LaWare"/>
    <s v="Consumer"/>
    <s v="United States"/>
    <s v="Chicago"/>
    <s v="Illinois"/>
    <n v="60653"/>
    <s v="Central"/>
    <s v="OFF-LA-10001613"/>
    <s v="Office Supplies"/>
    <s v="Labels"/>
    <s v="Avery File Folder Labels"/>
    <n v="11.52"/>
    <n v="5"/>
    <n v="0.2"/>
    <n v="4.1760000000000002"/>
  </r>
  <r>
    <n v="7409"/>
    <s v="CA-2013-129728"/>
    <x v="0"/>
    <x v="198"/>
    <d v="2013-06-07T00:00:00"/>
    <s v="Standard Class"/>
    <s v="JG-15310"/>
    <s v="Jason Gross"/>
    <s v="Corporate"/>
    <s v="United States"/>
    <s v="Los Angeles"/>
    <s v="California"/>
    <n v="90032"/>
    <s v="West"/>
    <s v="FUR-FU-10003247"/>
    <s v="Furniture"/>
    <s v="Furnishings"/>
    <s v="36X48 HARDFLOOR CHAIRMAT"/>
    <n v="167.84"/>
    <n v="8"/>
    <n v="0"/>
    <n v="11.748799999999989"/>
  </r>
  <r>
    <n v="7410"/>
    <s v="CA-2011-121769"/>
    <x v="2"/>
    <x v="918"/>
    <d v="2011-04-12T00:00:00"/>
    <s v="Standard Class"/>
    <s v="JS-15880"/>
    <s v="John Stevenson"/>
    <s v="Consumer"/>
    <s v="United States"/>
    <s v="Toledo"/>
    <s v="Ohio"/>
    <n v="43615"/>
    <s v="East"/>
    <s v="FUR-TA-10004442"/>
    <s v="Furniture"/>
    <s v="Tables"/>
    <s v="Riverside Furniture Stanwyck Manor Table Series"/>
    <n v="172.11"/>
    <n v="1"/>
    <n v="0.4"/>
    <n v="-94.660500000000013"/>
  </r>
  <r>
    <n v="7411"/>
    <s v="CA-2011-103058"/>
    <x v="2"/>
    <x v="149"/>
    <d v="2011-07-24T00:00:00"/>
    <s v="First Class"/>
    <s v="AG-10270"/>
    <s v="Alejandro Grove"/>
    <s v="Consumer"/>
    <s v="United States"/>
    <s v="New York City"/>
    <s v="New York"/>
    <n v="10011"/>
    <s v="East"/>
    <s v="TEC-AC-10001314"/>
    <s v="Technology"/>
    <s v="Accessories"/>
    <s v="Case Logic 2.4GHz Wireless Keyboard"/>
    <n v="99.98"/>
    <n v="2"/>
    <n v="0"/>
    <n v="7.9983999999999895"/>
  </r>
  <r>
    <n v="7412"/>
    <s v="CA-2014-121125"/>
    <x v="3"/>
    <x v="1109"/>
    <d v="2014-06-04T00:00:00"/>
    <s v="Standard Class"/>
    <s v="MG-17890"/>
    <s v="Michael Granlund"/>
    <s v="Home Office"/>
    <s v="United States"/>
    <s v="Tigard"/>
    <s v="Oregon"/>
    <n v="97224"/>
    <s v="West"/>
    <s v="TEC-PH-10001619"/>
    <s v="Technology"/>
    <s v="Phones"/>
    <s v="LG G3"/>
    <n v="156.79200000000003"/>
    <n v="1"/>
    <n v="0.2"/>
    <n v="17.639099999999985"/>
  </r>
  <r>
    <n v="7413"/>
    <s v="CA-2014-121125"/>
    <x v="3"/>
    <x v="1109"/>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4-121125"/>
    <x v="3"/>
    <x v="1109"/>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3-114013"/>
    <x v="0"/>
    <x v="69"/>
    <d v="2013-03-16T00:00:00"/>
    <s v="Second Class"/>
    <s v="SC-20770"/>
    <s v="Stewart Carmichael"/>
    <s v="Corporate"/>
    <s v="United States"/>
    <s v="Philadelphia"/>
    <s v="Pennsylvania"/>
    <n v="19134"/>
    <s v="East"/>
    <s v="FUR-CH-10004287"/>
    <s v="Furniture"/>
    <s v="Chairs"/>
    <s v="SAFCO Arco Folding Chair"/>
    <n v="386.67999999999995"/>
    <n v="2"/>
    <n v="0.3"/>
    <n v="-5.5240000000000293"/>
  </r>
  <r>
    <n v="7416"/>
    <s v="US-2013-114013"/>
    <x v="0"/>
    <x v="69"/>
    <d v="2013-03-16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3-114013"/>
    <x v="0"/>
    <x v="69"/>
    <d v="2013-03-16T00:00:00"/>
    <s v="Second Class"/>
    <s v="SC-20770"/>
    <s v="Stewart Carmichael"/>
    <s v="Corporate"/>
    <s v="United States"/>
    <s v="Philadelphia"/>
    <s v="Pennsylvania"/>
    <n v="19134"/>
    <s v="East"/>
    <s v="TEC-PH-10001494"/>
    <s v="Technology"/>
    <s v="Phones"/>
    <s v="Polycom CX600 IP Phone VoIP phone"/>
    <n v="539.91"/>
    <n v="3"/>
    <n v="0.4"/>
    <n v="-116.98049999999998"/>
  </r>
  <r>
    <n v="7418"/>
    <s v="US-2013-114013"/>
    <x v="0"/>
    <x v="69"/>
    <d v="2013-03-16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3-114013"/>
    <x v="0"/>
    <x v="69"/>
    <d v="2013-03-16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3-114013"/>
    <x v="0"/>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3-114013"/>
    <x v="0"/>
    <x v="69"/>
    <d v="2013-03-16T00:00:00"/>
    <s v="Second Class"/>
    <s v="SC-20770"/>
    <s v="Stewart Carmichael"/>
    <s v="Corporate"/>
    <s v="United States"/>
    <s v="Philadelphia"/>
    <s v="Pennsylvania"/>
    <n v="19134"/>
    <s v="East"/>
    <s v="OFF-BI-10002353"/>
    <s v="Office Supplies"/>
    <s v="Binders"/>
    <s v="GBC VeloBind Cover Sets"/>
    <n v="23.160000000000004"/>
    <n v="5"/>
    <n v="0.7"/>
    <n v="-15.439999999999998"/>
  </r>
  <r>
    <n v="7422"/>
    <s v="US-2013-114013"/>
    <x v="0"/>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3-114013"/>
    <x v="0"/>
    <x v="69"/>
    <d v="2013-03-16T00:00:00"/>
    <s v="Second Class"/>
    <s v="SC-20770"/>
    <s v="Stewart Carmichael"/>
    <s v="Corporate"/>
    <s v="United States"/>
    <s v="Philadelphia"/>
    <s v="Pennsylvania"/>
    <n v="19134"/>
    <s v="East"/>
    <s v="TEC-MA-10001148"/>
    <s v="Technology"/>
    <s v="Machines"/>
    <s v="Okidata MB491 Multifunction Printer"/>
    <n v="449.1"/>
    <n v="3"/>
    <n v="0.7"/>
    <n v="-643.70999999999981"/>
  </r>
  <r>
    <n v="7424"/>
    <s v="CA-2014-135069"/>
    <x v="3"/>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4-135069"/>
    <x v="3"/>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3-101693"/>
    <x v="0"/>
    <x v="674"/>
    <d v="2013-06-28T00:00:00"/>
    <s v="Second Class"/>
    <s v="LC-17140"/>
    <s v="Logan Currie"/>
    <s v="Consumer"/>
    <s v="United States"/>
    <s v="Houston"/>
    <s v="Texas"/>
    <n v="77070"/>
    <s v="Central"/>
    <s v="FUR-CH-10001146"/>
    <s v="Furniture"/>
    <s v="Chairs"/>
    <s v="Global Value Mid-Back Manager's Chair, Gray"/>
    <n v="85.245999999999995"/>
    <n v="2"/>
    <n v="0.3"/>
    <n v="-6.0890000000000057"/>
  </r>
  <r>
    <n v="7427"/>
    <s v="CA-2013-101693"/>
    <x v="0"/>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1-164763"/>
    <x v="2"/>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1-164763"/>
    <x v="2"/>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1-164763"/>
    <x v="2"/>
    <x v="461"/>
    <d v="2011-03-21T00:00:00"/>
    <s v="Standard Class"/>
    <s v="MH-17440"/>
    <s v="Mark Haberlin"/>
    <s v="Corporate"/>
    <s v="United States"/>
    <s v="Jackson"/>
    <s v="Mississippi"/>
    <n v="39212"/>
    <s v="South"/>
    <s v="OFF-PA-10003349"/>
    <s v="Office Supplies"/>
    <s v="Paper"/>
    <s v="Xerox 1957"/>
    <n v="12.96"/>
    <n v="2"/>
    <n v="0"/>
    <n v="6.3504000000000005"/>
  </r>
  <r>
    <n v="7431"/>
    <s v="US-2011-164763"/>
    <x v="2"/>
    <x v="461"/>
    <d v="2011-03-21T00:00:00"/>
    <s v="Standard Class"/>
    <s v="MH-17440"/>
    <s v="Mark Haberlin"/>
    <s v="Corporate"/>
    <s v="United States"/>
    <s v="Jackson"/>
    <s v="Mississippi"/>
    <n v="39212"/>
    <s v="South"/>
    <s v="OFF-PA-10003063"/>
    <s v="Office Supplies"/>
    <s v="Paper"/>
    <s v="EcoTones Memo Sheets"/>
    <n v="16"/>
    <n v="4"/>
    <n v="0"/>
    <n v="7.68"/>
  </r>
  <r>
    <n v="7432"/>
    <s v="US-2011-164763"/>
    <x v="2"/>
    <x v="461"/>
    <d v="2011-03-21T00:00:00"/>
    <s v="Standard Class"/>
    <s v="MH-17440"/>
    <s v="Mark Haberlin"/>
    <s v="Corporate"/>
    <s v="United States"/>
    <s v="Jackson"/>
    <s v="Mississippi"/>
    <n v="39212"/>
    <s v="South"/>
    <s v="OFF-AP-10003971"/>
    <s v="Office Supplies"/>
    <s v="Appliances"/>
    <s v="Belkin 6 Outlet Metallic Surge Strip"/>
    <n v="32.67"/>
    <n v="3"/>
    <n v="0"/>
    <n v="8.4942000000000011"/>
  </r>
  <r>
    <n v="7433"/>
    <s v="CA-2011-161249"/>
    <x v="2"/>
    <x v="128"/>
    <d v="2011-08-13T00:00:00"/>
    <s v="Standard Class"/>
    <s v="RD-19720"/>
    <s v="Roger Demir"/>
    <s v="Consumer"/>
    <s v="United States"/>
    <s v="Phoenix"/>
    <s v="Arizona"/>
    <n v="85023"/>
    <s v="West"/>
    <s v="OFF-FA-10004838"/>
    <s v="Office Supplies"/>
    <s v="Fasteners"/>
    <s v="Super Bands, 12/Pack"/>
    <n v="4.4640000000000004"/>
    <n v="3"/>
    <n v="0.2"/>
    <n v="-0.94859999999999989"/>
  </r>
  <r>
    <n v="7434"/>
    <s v="CA-2011-161249"/>
    <x v="2"/>
    <x v="128"/>
    <d v="2011-08-13T00:00:00"/>
    <s v="Standard Class"/>
    <s v="RD-19720"/>
    <s v="Roger Demir"/>
    <s v="Consumer"/>
    <s v="United States"/>
    <s v="Phoenix"/>
    <s v="Arizona"/>
    <n v="85023"/>
    <s v="West"/>
    <s v="OFF-BI-10001097"/>
    <s v="Office Supplies"/>
    <s v="Binders"/>
    <s v="Avery Hole Reinforcements"/>
    <n v="9.3450000000000024"/>
    <n v="5"/>
    <n v="0.7"/>
    <n v="-6.5414999999999992"/>
  </r>
  <r>
    <n v="7435"/>
    <s v="CA-2012-148180"/>
    <x v="1"/>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2-148180"/>
    <x v="1"/>
    <x v="353"/>
    <d v="2012-07-31T00:00:00"/>
    <s v="Standard Class"/>
    <s v="BP-11095"/>
    <s v="Bart Pistole"/>
    <s v="Corporate"/>
    <s v="United States"/>
    <s v="Oxnard"/>
    <s v="California"/>
    <n v="93030"/>
    <s v="West"/>
    <s v="OFF-BI-10003314"/>
    <s v="Office Supplies"/>
    <s v="Binders"/>
    <s v="Tuff Stuff Recycled Round Ring Binders"/>
    <n v="23.136000000000003"/>
    <n v="6"/>
    <n v="0.2"/>
    <n v="8.3867999999999991"/>
  </r>
  <r>
    <n v="7437"/>
    <s v="CA-2012-148180"/>
    <x v="1"/>
    <x v="353"/>
    <d v="2012-07-31T00:00:00"/>
    <s v="Standard Class"/>
    <s v="BP-11095"/>
    <s v="Bart Pistole"/>
    <s v="Corporate"/>
    <s v="United States"/>
    <s v="Oxnard"/>
    <s v="California"/>
    <n v="93030"/>
    <s v="West"/>
    <s v="OFF-AR-10002067"/>
    <s v="Office Supplies"/>
    <s v="Art"/>
    <s v="Newell 334"/>
    <n v="99.2"/>
    <n v="5"/>
    <n v="0"/>
    <n v="25.792000000000002"/>
  </r>
  <r>
    <n v="7438"/>
    <s v="CA-2011-165568"/>
    <x v="2"/>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2-145457"/>
    <x v="1"/>
    <x v="539"/>
    <d v="2012-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4-163657"/>
    <x v="3"/>
    <x v="264"/>
    <d v="2014-09-07T00:00:00"/>
    <s v="Standard Class"/>
    <s v="JL-15235"/>
    <s v="Janet Lee"/>
    <s v="Consumer"/>
    <s v="United States"/>
    <s v="Los Angeles"/>
    <s v="California"/>
    <n v="90049"/>
    <s v="West"/>
    <s v="OFF-BI-10000138"/>
    <s v="Office Supplies"/>
    <s v="Binders"/>
    <s v="Acco Translucent Poly Ring Binders"/>
    <n v="18.72"/>
    <n v="5"/>
    <n v="0.2"/>
    <n v="6.5519999999999996"/>
  </r>
  <r>
    <n v="7441"/>
    <s v="US-2014-163657"/>
    <x v="3"/>
    <x v="264"/>
    <d v="2014-09-07T00:00:00"/>
    <s v="Standard Class"/>
    <s v="JL-15235"/>
    <s v="Janet Lee"/>
    <s v="Consumer"/>
    <s v="United States"/>
    <s v="Los Angeles"/>
    <s v="California"/>
    <n v="90049"/>
    <s v="West"/>
    <s v="FUR-TA-10004607"/>
    <s v="Furniture"/>
    <s v="Tables"/>
    <s v="Hon 2111 Invitation Series Straight Table"/>
    <n v="236.52800000000002"/>
    <n v="2"/>
    <n v="0.2"/>
    <n v="-2.9566000000000088"/>
  </r>
  <r>
    <n v="7442"/>
    <s v="CA-2012-120446"/>
    <x v="1"/>
    <x v="547"/>
    <d v="2012-11-18T00:00:00"/>
    <s v="First Class"/>
    <s v="JG-15805"/>
    <s v="John Grady"/>
    <s v="Corporate"/>
    <s v="United States"/>
    <s v="San Diego"/>
    <s v="California"/>
    <n v="92105"/>
    <s v="West"/>
    <s v="OFF-LA-10003148"/>
    <s v="Office Supplies"/>
    <s v="Labels"/>
    <s v="Avery 51"/>
    <n v="18.899999999999999"/>
    <n v="3"/>
    <n v="0"/>
    <n v="8.6939999999999991"/>
  </r>
  <r>
    <n v="7443"/>
    <s v="CA-2011-109932"/>
    <x v="2"/>
    <x v="337"/>
    <d v="2011-12-11T00:00:00"/>
    <s v="First Class"/>
    <s v="VP-21760"/>
    <s v="Victoria Pisteka"/>
    <s v="Corporate"/>
    <s v="United States"/>
    <s v="Brownsville"/>
    <s v="Texas"/>
    <n v="78521"/>
    <s v="Central"/>
    <s v="OFF-PA-10001804"/>
    <s v="Office Supplies"/>
    <s v="Paper"/>
    <s v="Xerox 195"/>
    <n v="10.688000000000001"/>
    <n v="2"/>
    <n v="0.2"/>
    <n v="3.7407999999999997"/>
  </r>
  <r>
    <n v="7444"/>
    <s v="CA-2011-109932"/>
    <x v="2"/>
    <x v="337"/>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4-127474"/>
    <x v="3"/>
    <x v="447"/>
    <d v="2014-02-08T00:00:00"/>
    <s v="Second Class"/>
    <s v="RD-19810"/>
    <s v="Ross DeVincentis"/>
    <s v="Home Office"/>
    <s v="United States"/>
    <s v="Chicago"/>
    <s v="Illinois"/>
    <n v="60610"/>
    <s v="Central"/>
    <s v="OFF-PA-10001166"/>
    <s v="Office Supplies"/>
    <s v="Paper"/>
    <s v="Xerox 2"/>
    <n v="5.1840000000000011"/>
    <n v="1"/>
    <n v="0.2"/>
    <n v="1.8144"/>
  </r>
  <r>
    <n v="7446"/>
    <s v="CA-2014-127474"/>
    <x v="3"/>
    <x v="447"/>
    <d v="2014-02-08T00:00:00"/>
    <s v="Second Class"/>
    <s v="RD-19810"/>
    <s v="Ross DeVincentis"/>
    <s v="Home Office"/>
    <s v="United States"/>
    <s v="Chicago"/>
    <s v="Illinois"/>
    <n v="60610"/>
    <s v="Central"/>
    <s v="OFF-PA-10001033"/>
    <s v="Office Supplies"/>
    <s v="Paper"/>
    <s v="Xerox 1893"/>
    <n v="65.584000000000003"/>
    <n v="2"/>
    <n v="0.2"/>
    <n v="23.7742"/>
  </r>
  <r>
    <n v="7447"/>
    <s v="CA-2014-127474"/>
    <x v="3"/>
    <x v="447"/>
    <d v="2014-02-08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4-127474"/>
    <x v="3"/>
    <x v="447"/>
    <d v="2014-02-08T00:00:00"/>
    <s v="Second Class"/>
    <s v="RD-19810"/>
    <s v="Ross DeVincentis"/>
    <s v="Home Office"/>
    <s v="United States"/>
    <s v="Chicago"/>
    <s v="Illinois"/>
    <n v="60610"/>
    <s v="Central"/>
    <s v="OFF-PA-10000418"/>
    <s v="Office Supplies"/>
    <s v="Paper"/>
    <s v="Xerox 189"/>
    <n v="419.4"/>
    <n v="5"/>
    <n v="0.2"/>
    <n v="146.79"/>
  </r>
  <r>
    <n v="7449"/>
    <s v="CA-2014-115448"/>
    <x v="3"/>
    <x v="343"/>
    <d v="2014-11-15T00:00:00"/>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4-105669"/>
    <x v="3"/>
    <x v="697"/>
    <d v="2014-09-23T00:00:00"/>
    <s v="Second Class"/>
    <s v="SJ-20125"/>
    <s v="Sanjit Jacobs"/>
    <s v="Home Office"/>
    <s v="United States"/>
    <s v="Houston"/>
    <s v="Texas"/>
    <n v="77036"/>
    <s v="Central"/>
    <s v="OFF-AR-10000390"/>
    <s v="Office Supplies"/>
    <s v="Art"/>
    <s v="Newell Chalk Holder"/>
    <n v="9.9120000000000008"/>
    <n v="3"/>
    <n v="0.2"/>
    <n v="3.2213999999999996"/>
  </r>
  <r>
    <n v="7451"/>
    <s v="CA-2014-105669"/>
    <x v="3"/>
    <x v="697"/>
    <d v="2014-09-23T00:00:00"/>
    <s v="Second Class"/>
    <s v="SJ-20125"/>
    <s v="Sanjit Jacobs"/>
    <s v="Home Office"/>
    <s v="United States"/>
    <s v="Houston"/>
    <s v="Texas"/>
    <n v="77036"/>
    <s v="Central"/>
    <s v="FUR-CH-10003774"/>
    <s v="Furniture"/>
    <s v="Chairs"/>
    <s v="Global Wood Trimmed Manager's Task Chair, Khaki"/>
    <n v="318.43"/>
    <n v="5"/>
    <n v="0.3"/>
    <n v="-77.333000000000013"/>
  </r>
  <r>
    <n v="7452"/>
    <s v="CA-2014-105669"/>
    <x v="3"/>
    <x v="697"/>
    <d v="2014-09-23T00:00:00"/>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4-105669"/>
    <x v="3"/>
    <x v="697"/>
    <d v="2014-09-23T00:00:00"/>
    <s v="Second Class"/>
    <s v="SJ-20125"/>
    <s v="Sanjit Jacobs"/>
    <s v="Home Office"/>
    <s v="United States"/>
    <s v="Houston"/>
    <s v="Texas"/>
    <n v="77036"/>
    <s v="Central"/>
    <s v="TEC-PH-10002415"/>
    <s v="Technology"/>
    <s v="Phones"/>
    <s v="Polycom VoiceStation 500 Conference phone"/>
    <n v="1415.76"/>
    <n v="6"/>
    <n v="0.2"/>
    <n v="88.48500000000007"/>
  </r>
  <r>
    <n v="7454"/>
    <s v="CA-2014-134796"/>
    <x v="3"/>
    <x v="643"/>
    <d v="2014-07-02T00:00:00"/>
    <s v="Standard Class"/>
    <s v="FM-14380"/>
    <s v="Fred McMath"/>
    <s v="Consumer"/>
    <s v="United States"/>
    <s v="Bolingbrook"/>
    <s v="Illinois"/>
    <n v="60440"/>
    <s v="Central"/>
    <s v="TEC-PH-10003505"/>
    <s v="Technology"/>
    <s v="Phones"/>
    <s v="Geemarc AmpliPOWER60"/>
    <n v="148.47999999999999"/>
    <n v="2"/>
    <n v="0.2"/>
    <n v="16.703999999999986"/>
  </r>
  <r>
    <n v="7455"/>
    <s v="CA-2013-137743"/>
    <x v="0"/>
    <x v="679"/>
    <d v="2013-08-05T00:00:00"/>
    <s v="Standard Class"/>
    <s v="KH-16360"/>
    <s v="Katherine Hughes"/>
    <s v="Consumer"/>
    <s v="United States"/>
    <s v="Chicago"/>
    <s v="Illinois"/>
    <n v="60623"/>
    <s v="Central"/>
    <s v="OFF-LA-10003663"/>
    <s v="Office Supplies"/>
    <s v="Labels"/>
    <s v="Avery 498"/>
    <n v="9.2480000000000011"/>
    <n v="4"/>
    <n v="0.2"/>
    <n v="3.1212"/>
  </r>
  <r>
    <n v="7456"/>
    <s v="CA-2013-137743"/>
    <x v="0"/>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2-137974"/>
    <x v="1"/>
    <x v="392"/>
    <d v="2012-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2-137974"/>
    <x v="1"/>
    <x v="392"/>
    <d v="2012-04-18T00:00:00"/>
    <s v="First Class"/>
    <s v="LL-16840"/>
    <s v="Lauren Leatherbury"/>
    <s v="Consumer"/>
    <s v="United States"/>
    <s v="Waynesboro"/>
    <s v="Virginia"/>
    <n v="22980"/>
    <s v="South"/>
    <s v="OFF-BI-10001036"/>
    <s v="Office Supplies"/>
    <s v="Binders"/>
    <s v="Cardinal EasyOpen D-Ring Binders"/>
    <n v="9.14"/>
    <n v="1"/>
    <n v="0"/>
    <n v="4.57"/>
  </r>
  <r>
    <n v="7459"/>
    <s v="CA-2012-137974"/>
    <x v="1"/>
    <x v="392"/>
    <d v="2012-04-18T00:00:00"/>
    <s v="First Class"/>
    <s v="LL-16840"/>
    <s v="Lauren Leatherbury"/>
    <s v="Consumer"/>
    <s v="United States"/>
    <s v="Waynesboro"/>
    <s v="Virginia"/>
    <n v="22980"/>
    <s v="South"/>
    <s v="FUR-FU-10001468"/>
    <s v="Furniture"/>
    <s v="Furnishings"/>
    <s v="Tenex Antistatic Computer Chair Mats"/>
    <n v="1196.8599999999999"/>
    <n v="7"/>
    <n v="0"/>
    <n v="119.68599999999989"/>
  </r>
  <r>
    <n v="7460"/>
    <s v="CA-2012-137974"/>
    <x v="1"/>
    <x v="392"/>
    <d v="2012-04-18T00:00:00"/>
    <s v="First Class"/>
    <s v="LL-16840"/>
    <s v="Lauren Leatherbury"/>
    <s v="Consumer"/>
    <s v="United States"/>
    <s v="Waynesboro"/>
    <s v="Virginia"/>
    <n v="22980"/>
    <s v="South"/>
    <s v="FUR-BO-10001519"/>
    <s v="Furniture"/>
    <s v="Bookcases"/>
    <s v="O'Sullivan 3-Shelf Heavy-Duty Bookcases"/>
    <n v="523.26"/>
    <n v="9"/>
    <n v="0"/>
    <n v="125.58240000000001"/>
  </r>
  <r>
    <n v="7461"/>
    <s v="US-2012-136987"/>
    <x v="1"/>
    <x v="347"/>
    <d v="2012-04-14T00:00:00"/>
    <s v="Second Class"/>
    <s v="AR-10540"/>
    <s v="Andy Reiter"/>
    <s v="Consumer"/>
    <s v="United States"/>
    <s v="Los Angeles"/>
    <s v="California"/>
    <n v="90004"/>
    <s v="West"/>
    <s v="TEC-CO-10001943"/>
    <s v="Technology"/>
    <s v="Copiers"/>
    <s v="Canon PC-428 Personal Copier"/>
    <n v="639.96800000000007"/>
    <n v="4"/>
    <n v="0.2"/>
    <n v="215.98919999999998"/>
  </r>
  <r>
    <n v="7462"/>
    <s v="US-2012-136987"/>
    <x v="1"/>
    <x v="347"/>
    <d v="2012-04-14T00:00:00"/>
    <s v="Second Class"/>
    <s v="AR-10540"/>
    <s v="Andy Reiter"/>
    <s v="Consumer"/>
    <s v="United States"/>
    <s v="Los Angeles"/>
    <s v="California"/>
    <n v="90004"/>
    <s v="West"/>
    <s v="OFF-PA-10003127"/>
    <s v="Office Supplies"/>
    <s v="Paper"/>
    <s v="Staples"/>
    <n v="52.76"/>
    <n v="2"/>
    <n v="0"/>
    <n v="24.269599999999997"/>
  </r>
  <r>
    <n v="7463"/>
    <s v="CA-2012-138485"/>
    <x v="1"/>
    <x v="914"/>
    <d v="2012-03-01T00:00:00"/>
    <s v="Second Class"/>
    <s v="NP-18670"/>
    <s v="Nora Paige"/>
    <s v="Consumer"/>
    <s v="United States"/>
    <s v="Seattle"/>
    <s v="Washington"/>
    <n v="98105"/>
    <s v="West"/>
    <s v="TEC-AC-10002076"/>
    <s v="Technology"/>
    <s v="Accessories"/>
    <s v="Microsoft Natural Keyboard Elite"/>
    <n v="538.92000000000007"/>
    <n v="9"/>
    <n v="0"/>
    <n v="80.837999999999994"/>
  </r>
  <r>
    <n v="7464"/>
    <s v="CA-2013-103709"/>
    <x v="0"/>
    <x v="162"/>
    <d v="2013-09-16T00:00:00"/>
    <s v="Standard Class"/>
    <s v="LP-17095"/>
    <s v="Liz Preis"/>
    <s v="Consumer"/>
    <s v="United States"/>
    <s v="Visalia"/>
    <s v="California"/>
    <n v="93277"/>
    <s v="West"/>
    <s v="OFF-AR-10003338"/>
    <s v="Office Supplies"/>
    <s v="Art"/>
    <s v="Eberhard Faber 3 1/2&quot; Golf Pencils"/>
    <n v="14.88"/>
    <n v="2"/>
    <n v="0"/>
    <n v="3.7200000000000006"/>
  </r>
  <r>
    <n v="7465"/>
    <s v="CA-2013-103709"/>
    <x v="0"/>
    <x v="162"/>
    <d v="2013-09-16T00:00:00"/>
    <s v="Standard Class"/>
    <s v="LP-17095"/>
    <s v="Liz Preis"/>
    <s v="Consumer"/>
    <s v="United States"/>
    <s v="Visalia"/>
    <s v="California"/>
    <n v="93277"/>
    <s v="West"/>
    <s v="OFF-PA-10004610"/>
    <s v="Office Supplies"/>
    <s v="Paper"/>
    <s v="Xerox 1900"/>
    <n v="34.24"/>
    <n v="8"/>
    <n v="0"/>
    <n v="15.407999999999998"/>
  </r>
  <r>
    <n v="7466"/>
    <s v="CA-2013-103709"/>
    <x v="0"/>
    <x v="162"/>
    <d v="2013-09-16T00:00:00"/>
    <s v="Standard Class"/>
    <s v="LP-17095"/>
    <s v="Liz Preis"/>
    <s v="Consumer"/>
    <s v="United States"/>
    <s v="Visalia"/>
    <s v="California"/>
    <n v="93277"/>
    <s v="West"/>
    <s v="OFF-ST-10001272"/>
    <s v="Office Supplies"/>
    <s v="Storage"/>
    <s v="Mini 13-1/2 Capacity Data Binder Rack, Pearl"/>
    <n v="261.74"/>
    <n v="2"/>
    <n v="0"/>
    <n v="65.435000000000002"/>
  </r>
  <r>
    <n v="7467"/>
    <s v="CA-2013-138282"/>
    <x v="0"/>
    <x v="288"/>
    <d v="2013-05-24T00:00:00"/>
    <s v="Standard Class"/>
    <s v="AH-10690"/>
    <s v="Anna Häberlin"/>
    <s v="Corporate"/>
    <s v="United States"/>
    <s v="Los Angeles"/>
    <s v="California"/>
    <n v="90008"/>
    <s v="West"/>
    <s v="OFF-AP-10001366"/>
    <s v="Office Supplies"/>
    <s v="Appliances"/>
    <s v="Staples"/>
    <n v="87.84"/>
    <n v="8"/>
    <n v="0"/>
    <n v="23.716800000000006"/>
  </r>
  <r>
    <n v="7468"/>
    <s v="CA-2014-148985"/>
    <x v="3"/>
    <x v="343"/>
    <d v="2014-11-16T00:00:00"/>
    <s v="Second Class"/>
    <s v="TB-21190"/>
    <s v="Thomas Brumley"/>
    <s v="Home Office"/>
    <s v="United States"/>
    <s v="Los Angeles"/>
    <s v="California"/>
    <n v="90045"/>
    <s v="West"/>
    <s v="FUR-FU-10001424"/>
    <s v="Furniture"/>
    <s v="Furnishings"/>
    <s v="Dax Clear Box Frame"/>
    <n v="34.92"/>
    <n v="4"/>
    <n v="0"/>
    <n v="11.872799999999998"/>
  </r>
  <r>
    <n v="7469"/>
    <s v="CA-2011-138100"/>
    <x v="2"/>
    <x v="1114"/>
    <d v="2011-09-20T00:00:00"/>
    <s v="Standard Class"/>
    <s v="AA-10315"/>
    <s v="Alex Avila"/>
    <s v="Consumer"/>
    <s v="United States"/>
    <s v="New York City"/>
    <s v="New York"/>
    <n v="10011"/>
    <s v="East"/>
    <s v="OFF-PA-10000349"/>
    <s v="Office Supplies"/>
    <s v="Paper"/>
    <s v="Staples"/>
    <n v="14.940000000000001"/>
    <n v="3"/>
    <n v="0"/>
    <n v="7.0218000000000007"/>
  </r>
  <r>
    <n v="7470"/>
    <s v="CA-2011-138100"/>
    <x v="2"/>
    <x v="1114"/>
    <d v="2011-09-20T00:00:00"/>
    <s v="Standard Class"/>
    <s v="AA-10315"/>
    <s v="Alex Avila"/>
    <s v="Consumer"/>
    <s v="United States"/>
    <s v="New York City"/>
    <s v="New York"/>
    <n v="10011"/>
    <s v="East"/>
    <s v="FUR-FU-10002456"/>
    <s v="Furniture"/>
    <s v="Furnishings"/>
    <s v="Master Caster Door Stop, Large Neon Orange"/>
    <n v="14.56"/>
    <n v="2"/>
    <n v="0"/>
    <n v="6.2608000000000015"/>
  </r>
  <r>
    <n v="7471"/>
    <s v="CA-2012-100734"/>
    <x v="1"/>
    <x v="426"/>
    <d v="2012-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2-100734"/>
    <x v="1"/>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3-139997"/>
    <x v="0"/>
    <x v="949"/>
    <d v="2013-07-04T00:00:00"/>
    <s v="First Class"/>
    <s v="EM-14140"/>
    <s v="Eugene Moren"/>
    <s v="Home Office"/>
    <s v="United States"/>
    <s v="Lehi"/>
    <s v="Utah"/>
    <n v="84043"/>
    <s v="West"/>
    <s v="TEC-CO-10000971"/>
    <s v="Technology"/>
    <s v="Copiers"/>
    <s v="Hewlett Packard 310 Color Digital Copier"/>
    <n v="1499.95"/>
    <n v="5"/>
    <n v="0"/>
    <n v="449.9849999999999"/>
  </r>
  <r>
    <n v="7474"/>
    <s v="CA-2013-109652"/>
    <x v="0"/>
    <x v="342"/>
    <d v="2013-04-16T00:00:00"/>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1-167199"/>
    <x v="2"/>
    <x v="1037"/>
    <d v="2011-01-11T00:00:00"/>
    <s v="Standard Class"/>
    <s v="ME-17320"/>
    <s v="Maria Etezadi"/>
    <s v="Home Office"/>
    <s v="United States"/>
    <s v="Henderson"/>
    <s v="Kentucky"/>
    <n v="42420"/>
    <s v="South"/>
    <s v="FUR-CH-10004063"/>
    <s v="Furniture"/>
    <s v="Chairs"/>
    <s v="Global Deluxe High-Back Manager's Chair"/>
    <n v="2573.8200000000002"/>
    <n v="9"/>
    <n v="0"/>
    <n v="746.40779999999972"/>
  </r>
  <r>
    <n v="7476"/>
    <s v="CA-2011-167199"/>
    <x v="2"/>
    <x v="1037"/>
    <d v="2011-01-11T00:00:00"/>
    <s v="Standard Class"/>
    <s v="ME-17320"/>
    <s v="Maria Etezadi"/>
    <s v="Home Office"/>
    <s v="United States"/>
    <s v="Henderson"/>
    <s v="Kentucky"/>
    <n v="42420"/>
    <s v="South"/>
    <s v="OFF-BI-10004632"/>
    <s v="Office Supplies"/>
    <s v="Binders"/>
    <s v="Ibico Hi-Tech Manual Binding System"/>
    <n v="609.98"/>
    <n v="2"/>
    <n v="0"/>
    <n v="274.49099999999999"/>
  </r>
  <r>
    <n v="7477"/>
    <s v="CA-2011-167199"/>
    <x v="2"/>
    <x v="1037"/>
    <d v="2011-01-11T00:00:00"/>
    <s v="Standard Class"/>
    <s v="ME-17320"/>
    <s v="Maria Etezadi"/>
    <s v="Home Office"/>
    <s v="United States"/>
    <s v="Henderson"/>
    <s v="Kentucky"/>
    <n v="42420"/>
    <s v="South"/>
    <s v="OFF-AR-10001662"/>
    <s v="Office Supplies"/>
    <s v="Art"/>
    <s v="Rogers Handheld Barrel Pencil Sharpener"/>
    <n v="5.48"/>
    <n v="2"/>
    <n v="0"/>
    <n v="1.4796000000000005"/>
  </r>
  <r>
    <n v="7478"/>
    <s v="CA-2011-167199"/>
    <x v="2"/>
    <x v="1037"/>
    <d v="2011-01-11T00:00:00"/>
    <s v="Standard Class"/>
    <s v="ME-17320"/>
    <s v="Maria Etezadi"/>
    <s v="Home Office"/>
    <s v="United States"/>
    <s v="Henderson"/>
    <s v="Kentucky"/>
    <n v="42420"/>
    <s v="South"/>
    <s v="TEC-PH-10004977"/>
    <s v="Technology"/>
    <s v="Phones"/>
    <s v="GE 30524EE4"/>
    <n v="391.98"/>
    <n v="2"/>
    <n v="0"/>
    <n v="113.67419999999998"/>
  </r>
  <r>
    <n v="7479"/>
    <s v="CA-2011-167199"/>
    <x v="2"/>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1-167199"/>
    <x v="2"/>
    <x v="1037"/>
    <d v="2011-01-11T00:00:00"/>
    <s v="Standard Class"/>
    <s v="ME-17320"/>
    <s v="Maria Etezadi"/>
    <s v="Home Office"/>
    <s v="United States"/>
    <s v="Henderson"/>
    <s v="Kentucky"/>
    <n v="42420"/>
    <s v="South"/>
    <s v="OFF-FA-10001883"/>
    <s v="Office Supplies"/>
    <s v="Fasteners"/>
    <s v="Alliance Super-Size Bands, Assorted Sizes"/>
    <n v="31.12"/>
    <n v="4"/>
    <n v="0"/>
    <n v="0.31119999999999948"/>
  </r>
  <r>
    <n v="7481"/>
    <s v="CA-2011-167199"/>
    <x v="2"/>
    <x v="1037"/>
    <d v="2011-01-11T00:00:00"/>
    <s v="Standard Class"/>
    <s v="ME-17320"/>
    <s v="Maria Etezadi"/>
    <s v="Home Office"/>
    <s v="United States"/>
    <s v="Henderson"/>
    <s v="Kentucky"/>
    <n v="42420"/>
    <s v="South"/>
    <s v="OFF-PA-10000955"/>
    <s v="Office Supplies"/>
    <s v="Paper"/>
    <s v="Southworth 25% Cotton Granite Paper &amp; Envelopes"/>
    <n v="6.54"/>
    <n v="1"/>
    <n v="0"/>
    <n v="3.0084"/>
  </r>
  <r>
    <n v="7482"/>
    <s v="CA-2013-124583"/>
    <x v="0"/>
    <x v="142"/>
    <d v="2013-09-04T00:00:00"/>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1-113964"/>
    <x v="2"/>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1-129938"/>
    <x v="2"/>
    <x v="534"/>
    <d v="2011-12-17T00:00:00"/>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4-135111"/>
    <x v="3"/>
    <x v="116"/>
    <d v="2015-01-03T00:00:00"/>
    <s v="Standard Class"/>
    <s v="CS-12400"/>
    <s v="Christopher Schild"/>
    <s v="Home Office"/>
    <s v="United States"/>
    <s v="Fargo"/>
    <s v="North Dakota"/>
    <n v="58103"/>
    <s v="Central"/>
    <s v="OFF-AR-10004707"/>
    <s v="Office Supplies"/>
    <s v="Art"/>
    <s v="Staples"/>
    <n v="2.48"/>
    <n v="1"/>
    <n v="0"/>
    <n v="0.86799999999999988"/>
  </r>
  <r>
    <n v="7486"/>
    <s v="CA-2014-135111"/>
    <x v="3"/>
    <x v="116"/>
    <d v="2015-01-03T00:00:00"/>
    <s v="Standard Class"/>
    <s v="CS-12400"/>
    <s v="Christopher Schild"/>
    <s v="Home Office"/>
    <s v="United States"/>
    <s v="Fargo"/>
    <s v="North Dakota"/>
    <n v="58103"/>
    <s v="Central"/>
    <s v="OFF-BI-10004040"/>
    <s v="Office Supplies"/>
    <s v="Binders"/>
    <s v="Wilson Jones Impact Binders"/>
    <n v="25.9"/>
    <n v="5"/>
    <n v="0"/>
    <n v="12.690999999999999"/>
  </r>
  <r>
    <n v="7487"/>
    <s v="US-2012-134558"/>
    <x v="1"/>
    <x v="546"/>
    <d v="2012-12-24T00:00:00"/>
    <s v="Second Class"/>
    <s v="PM-19135"/>
    <s v="Peter McVee"/>
    <s v="Home Office"/>
    <s v="United States"/>
    <s v="Dover"/>
    <s v="New Hampshire"/>
    <n v="3820"/>
    <s v="East"/>
    <s v="OFF-PA-10001184"/>
    <s v="Office Supplies"/>
    <s v="Paper"/>
    <s v="Xerox 1903"/>
    <n v="29.900000000000002"/>
    <n v="5"/>
    <n v="0"/>
    <n v="14.651"/>
  </r>
  <r>
    <n v="7488"/>
    <s v="US-2012-134558"/>
    <x v="1"/>
    <x v="546"/>
    <d v="2012-12-24T00:00:00"/>
    <s v="Second Class"/>
    <s v="PM-19135"/>
    <s v="Peter McVee"/>
    <s v="Home Office"/>
    <s v="United States"/>
    <s v="Dover"/>
    <s v="New Hampshire"/>
    <n v="3820"/>
    <s v="East"/>
    <s v="TEC-AC-10004145"/>
    <s v="Technology"/>
    <s v="Accessories"/>
    <s v="Logitech diNovo Edge Keyboard"/>
    <n v="2249.91"/>
    <n v="9"/>
    <n v="0"/>
    <n v="517.47930000000008"/>
  </r>
  <r>
    <n v="7489"/>
    <s v="US-2012-134558"/>
    <x v="1"/>
    <x v="546"/>
    <d v="2012-12-24T00:00:00"/>
    <s v="Second Class"/>
    <s v="PM-19135"/>
    <s v="Peter McVee"/>
    <s v="Home Office"/>
    <s v="United States"/>
    <s v="Dover"/>
    <s v="New Hampshire"/>
    <n v="3820"/>
    <s v="East"/>
    <s v="FUR-TA-10003473"/>
    <s v="Furniture"/>
    <s v="Tables"/>
    <s v="Bretford Rectangular Conference Table Tops"/>
    <n v="1053.164"/>
    <n v="4"/>
    <n v="0.3"/>
    <n v="-105.31639999999993"/>
  </r>
  <r>
    <n v="7490"/>
    <s v="CA-2014-157196"/>
    <x v="3"/>
    <x v="60"/>
    <d v="2014-11-10T00:00:00"/>
    <s v="Standard Class"/>
    <s v="AA-10645"/>
    <s v="Anna Andreadi"/>
    <s v="Consumer"/>
    <s v="United States"/>
    <s v="San Diego"/>
    <s v="California"/>
    <n v="92105"/>
    <s v="West"/>
    <s v="OFF-PA-10003172"/>
    <s v="Office Supplies"/>
    <s v="Paper"/>
    <s v="Xerox 1996"/>
    <n v="12.96"/>
    <n v="2"/>
    <n v="0"/>
    <n v="6.2208000000000006"/>
  </r>
  <r>
    <n v="7491"/>
    <s v="CA-2012-108672"/>
    <x v="1"/>
    <x v="229"/>
    <d v="2012-09-16T00:00:00"/>
    <s v="Standard Class"/>
    <s v="FA-14230"/>
    <s v="Frank Atkinson"/>
    <s v="Corporate"/>
    <s v="United States"/>
    <s v="Los Angeles"/>
    <s v="California"/>
    <n v="90032"/>
    <s v="West"/>
    <s v="FUR-FU-10003799"/>
    <s v="Furniture"/>
    <s v="Furnishings"/>
    <s v="Seth Thomas 13 1/2&quot; Wall Clock"/>
    <n v="106.68"/>
    <n v="6"/>
    <n v="0"/>
    <n v="33.070799999999991"/>
  </r>
  <r>
    <n v="7492"/>
    <s v="US-2014-118598"/>
    <x v="3"/>
    <x v="673"/>
    <d v="2014-11-17T00:00:00"/>
    <s v="Same Day"/>
    <s v="CM-12190"/>
    <s v="Charlotte Melton"/>
    <s v="Consumer"/>
    <s v="United States"/>
    <s v="Utica"/>
    <s v="New York"/>
    <n v="13501"/>
    <s v="East"/>
    <s v="TEC-PH-10002583"/>
    <s v="Technology"/>
    <s v="Phones"/>
    <s v="iOttie HLCRIO102 Car Mount"/>
    <n v="119.94"/>
    <n v="6"/>
    <n v="0"/>
    <n v="5.9969999999999857"/>
  </r>
  <r>
    <n v="7493"/>
    <s v="US-2014-160836"/>
    <x v="3"/>
    <x v="220"/>
    <d v="2014-09-17T00:00:00"/>
    <s v="Standard Class"/>
    <s v="CC-12475"/>
    <s v="Cindy Chapman"/>
    <s v="Consumer"/>
    <s v="United States"/>
    <s v="Houston"/>
    <s v="Texas"/>
    <n v="77070"/>
    <s v="Central"/>
    <s v="OFF-PA-10004239"/>
    <s v="Office Supplies"/>
    <s v="Paper"/>
    <s v="Xerox 1953"/>
    <n v="10.272000000000002"/>
    <n v="3"/>
    <n v="0.2"/>
    <n v="3.2099999999999982"/>
  </r>
  <r>
    <n v="7494"/>
    <s v="US-2014-160836"/>
    <x v="3"/>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4-160836"/>
    <x v="3"/>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4-121048"/>
    <x v="3"/>
    <x v="1163"/>
    <d v="2014-07-19T00:00:00"/>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4-121048"/>
    <x v="3"/>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4-121048"/>
    <x v="3"/>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4-121048"/>
    <x v="3"/>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4-121048"/>
    <x v="3"/>
    <x v="1163"/>
    <d v="2014-07-19T00:00:00"/>
    <s v="Standard Class"/>
    <s v="TC-21295"/>
    <s v="Toby Carlisle"/>
    <s v="Consumer"/>
    <s v="United States"/>
    <s v="Westminster"/>
    <s v="California"/>
    <n v="92683"/>
    <s v="West"/>
    <s v="FUR-FU-10002960"/>
    <s v="Furniture"/>
    <s v="Furnishings"/>
    <s v="Eldon 200 Class Desk Accessories, Burgundy"/>
    <n v="18.84"/>
    <n v="3"/>
    <n v="0"/>
    <n v="7.9128000000000007"/>
  </r>
  <r>
    <n v="7501"/>
    <s v="CA-2014-121048"/>
    <x v="3"/>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5"/>
  </r>
  <r>
    <n v="7502"/>
    <s v="CA-2014-121048"/>
    <x v="3"/>
    <x v="1163"/>
    <d v="2014-07-19T00:00:00"/>
    <s v="Standard Class"/>
    <s v="TC-21295"/>
    <s v="Toby Carlisle"/>
    <s v="Consumer"/>
    <s v="United States"/>
    <s v="Westminster"/>
    <s v="California"/>
    <n v="92683"/>
    <s v="West"/>
    <s v="TEC-PH-10004977"/>
    <s v="Technology"/>
    <s v="Phones"/>
    <s v="GE 30524EE4"/>
    <n v="470.37600000000009"/>
    <n v="3"/>
    <n v="0.2"/>
    <n v="52.917299999999955"/>
  </r>
  <r>
    <n v="7503"/>
    <s v="US-2014-120117"/>
    <x v="3"/>
    <x v="983"/>
    <d v="2014-03-31T00:00:00"/>
    <s v="Same Day"/>
    <s v="TB-21400"/>
    <s v="Tom Boeckenhauer"/>
    <s v="Consumer"/>
    <s v="United States"/>
    <s v="Los Angeles"/>
    <s v="California"/>
    <n v="90036"/>
    <s v="West"/>
    <s v="OFF-AR-10000817"/>
    <s v="Office Supplies"/>
    <s v="Art"/>
    <s v="Manco Dry-Lighter Erasable Highlighter"/>
    <n v="6.08"/>
    <n v="2"/>
    <n v="0"/>
    <n v="2.0671999999999997"/>
  </r>
  <r>
    <n v="7504"/>
    <s v="US-2014-120117"/>
    <x v="3"/>
    <x v="983"/>
    <d v="2014-03-31T00:00:00"/>
    <s v="Same Day"/>
    <s v="TB-21400"/>
    <s v="Tom Boeckenhauer"/>
    <s v="Consumer"/>
    <s v="United States"/>
    <s v="Los Angeles"/>
    <s v="California"/>
    <n v="90036"/>
    <s v="West"/>
    <s v="TEC-PH-10002447"/>
    <s v="Technology"/>
    <s v="Phones"/>
    <s v="AT&amp;T CL83451 4-Handset Telephone"/>
    <n v="164.79200000000003"/>
    <n v="1"/>
    <n v="0.2"/>
    <n v="18.539099999999991"/>
  </r>
  <r>
    <n v="7505"/>
    <s v="CA-2013-158043"/>
    <x v="0"/>
    <x v="1011"/>
    <d v="2013-02-04T00:00:00"/>
    <s v="Second Class"/>
    <s v="JK-15325"/>
    <s v="Jason Klamczynski"/>
    <s v="Corporate"/>
    <s v="United States"/>
    <s v="Atlantic City"/>
    <s v="New Jersey"/>
    <n v="8401"/>
    <s v="East"/>
    <s v="OFF-EN-10003134"/>
    <s v="Office Supplies"/>
    <s v="Envelopes"/>
    <s v="Staples"/>
    <n v="23.36"/>
    <n v="2"/>
    <n v="0"/>
    <n v="11.68"/>
  </r>
  <r>
    <n v="7506"/>
    <s v="US-2014-106579"/>
    <x v="3"/>
    <x v="110"/>
    <d v="2014-06-14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1-115889"/>
    <x v="2"/>
    <x v="981"/>
    <d v="2011-11-06T00:00:00"/>
    <s v="Standard Class"/>
    <s v="SH-20395"/>
    <s v="Shahid Hopkins"/>
    <s v="Consumer"/>
    <s v="United States"/>
    <s v="San Francisco"/>
    <s v="California"/>
    <n v="94122"/>
    <s v="West"/>
    <s v="TEC-PH-10001615"/>
    <s v="Technology"/>
    <s v="Phones"/>
    <s v="AT&amp;T CL82213"/>
    <n v="46.384"/>
    <n v="2"/>
    <n v="0.2"/>
    <n v="5.2181999999999924"/>
  </r>
  <r>
    <n v="7508"/>
    <s v="CA-2011-115889"/>
    <x v="2"/>
    <x v="981"/>
    <d v="2011-11-06T00:00:00"/>
    <s v="Standard Class"/>
    <s v="SH-20395"/>
    <s v="Shahid Hopkins"/>
    <s v="Consumer"/>
    <s v="United States"/>
    <s v="San Francisco"/>
    <s v="California"/>
    <n v="94122"/>
    <s v="West"/>
    <s v="OFF-ST-10003208"/>
    <s v="Office Supplies"/>
    <s v="Storage"/>
    <s v="Adjustable Depth Letter/Legal Cart"/>
    <n v="362.92"/>
    <n v="2"/>
    <n v="0"/>
    <n v="105.24679999999995"/>
  </r>
  <r>
    <n v="7509"/>
    <s v="US-2014-161935"/>
    <x v="3"/>
    <x v="1163"/>
    <d v="2014-07-19T00:00:00"/>
    <s v="Standard Class"/>
    <s v="JL-15835"/>
    <s v="John Lee"/>
    <s v="Consumer"/>
    <s v="United States"/>
    <s v="Columbus"/>
    <s v="Ohio"/>
    <n v="43229"/>
    <s v="East"/>
    <s v="OFF-PA-10000605"/>
    <s v="Office Supplies"/>
    <s v="Paper"/>
    <s v="Xerox 1950"/>
    <n v="9.2480000000000011"/>
    <n v="2"/>
    <n v="0.2"/>
    <n v="3.3524000000000003"/>
  </r>
  <r>
    <n v="7510"/>
    <s v="US-2014-161935"/>
    <x v="3"/>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4-161935"/>
    <x v="3"/>
    <x v="1163"/>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4-161935"/>
    <x v="3"/>
    <x v="1163"/>
    <d v="2014-07-19T00:00:00"/>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4-161935"/>
    <x v="3"/>
    <x v="1163"/>
    <d v="2014-07-19T00:00:00"/>
    <s v="Standard Class"/>
    <s v="JL-15835"/>
    <s v="John Lee"/>
    <s v="Consumer"/>
    <s v="United States"/>
    <s v="Columbus"/>
    <s v="Ohio"/>
    <n v="43229"/>
    <s v="East"/>
    <s v="OFF-ST-10001837"/>
    <s v="Office Supplies"/>
    <s v="Storage"/>
    <s v="SAFCO Mobile Desk Side File, Wire Frame"/>
    <n v="239.45599999999999"/>
    <n v="7"/>
    <n v="0.2"/>
    <n v="17.959200000000003"/>
  </r>
  <r>
    <n v="7514"/>
    <s v="US-2014-161935"/>
    <x v="3"/>
    <x v="1163"/>
    <d v="2014-07-19T00:00:00"/>
    <s v="Standard Class"/>
    <s v="JL-15835"/>
    <s v="John Lee"/>
    <s v="Consumer"/>
    <s v="United States"/>
    <s v="Columbus"/>
    <s v="Ohio"/>
    <n v="43229"/>
    <s v="East"/>
    <s v="OFF-AR-10004757"/>
    <s v="Office Supplies"/>
    <s v="Art"/>
    <s v="Crayola Colored Pencils"/>
    <n v="13.120000000000001"/>
    <n v="5"/>
    <n v="0.2"/>
    <n v="2.1319999999999988"/>
  </r>
  <r>
    <n v="7515"/>
    <s v="US-2014-167920"/>
    <x v="3"/>
    <x v="34"/>
    <d v="2014-12-13T00:00:00"/>
    <s v="Second Class"/>
    <s v="JL-15835"/>
    <s v="John Lee"/>
    <s v="Consumer"/>
    <s v="United States"/>
    <s v="Richmond"/>
    <s v="Kentucky"/>
    <n v="40475"/>
    <s v="South"/>
    <s v="OFF-BI-10004236"/>
    <s v="Office Supplies"/>
    <s v="Binders"/>
    <s v="XtraLife ClearVue Slant-D Ring Binder, White, 3&quot;"/>
    <n v="29.36"/>
    <n v="2"/>
    <n v="0"/>
    <n v="13.505599999999999"/>
  </r>
  <r>
    <n v="7516"/>
    <s v="US-2014-167920"/>
    <x v="3"/>
    <x v="34"/>
    <d v="2014-12-13T00:00:00"/>
    <s v="Second Class"/>
    <s v="JL-15835"/>
    <s v="John Lee"/>
    <s v="Consumer"/>
    <s v="United States"/>
    <s v="Richmond"/>
    <s v="Kentucky"/>
    <n v="40475"/>
    <s v="South"/>
    <s v="OFF-AP-10000159"/>
    <s v="Office Supplies"/>
    <s v="Appliances"/>
    <s v="Belkin F9M820V08 8 Outlet Surge"/>
    <n v="214.89999999999998"/>
    <n v="5"/>
    <n v="0"/>
    <n v="62.32099999999997"/>
  </r>
  <r>
    <n v="7517"/>
    <s v="US-2014-167920"/>
    <x v="3"/>
    <x v="34"/>
    <d v="2014-12-13T00:00:00"/>
    <s v="Second Class"/>
    <s v="JL-15835"/>
    <s v="John Lee"/>
    <s v="Consumer"/>
    <s v="United States"/>
    <s v="Richmond"/>
    <s v="Kentucky"/>
    <n v="40475"/>
    <s v="South"/>
    <s v="OFF-BI-10003274"/>
    <s v="Office Supplies"/>
    <s v="Binders"/>
    <s v="Avery Durable Slant Ring Binders, No Labels"/>
    <n v="15.92"/>
    <n v="4"/>
    <n v="0"/>
    <n v="7.4824000000000002"/>
  </r>
  <r>
    <n v="7518"/>
    <s v="US-2014-167920"/>
    <x v="3"/>
    <x v="34"/>
    <d v="2014-12-13T00:00:00"/>
    <s v="Second Class"/>
    <s v="JL-15835"/>
    <s v="John Lee"/>
    <s v="Consumer"/>
    <s v="United States"/>
    <s v="Richmond"/>
    <s v="Kentucky"/>
    <n v="40475"/>
    <s v="South"/>
    <s v="TEC-AC-10001013"/>
    <s v="Technology"/>
    <s v="Accessories"/>
    <s v="Logitech ClearChat Comfort/USB Headset H390"/>
    <n v="146.44999999999999"/>
    <n v="5"/>
    <n v="0"/>
    <n v="48.328499999999991"/>
  </r>
  <r>
    <n v="7519"/>
    <s v="US-2014-167920"/>
    <x v="3"/>
    <x v="34"/>
    <d v="2014-12-13T00:00:00"/>
    <s v="Second Class"/>
    <s v="JL-15835"/>
    <s v="John Lee"/>
    <s v="Consumer"/>
    <s v="United States"/>
    <s v="Richmond"/>
    <s v="Kentucky"/>
    <n v="40475"/>
    <s v="South"/>
    <s v="OFF-ST-10004963"/>
    <s v="Office Supplies"/>
    <s v="Storage"/>
    <s v="Eldon Gobal File Keepers"/>
    <n v="15.14"/>
    <n v="1"/>
    <n v="0"/>
    <n v="0.60559999999999903"/>
  </r>
  <r>
    <n v="7520"/>
    <s v="US-2014-167920"/>
    <x v="3"/>
    <x v="34"/>
    <d v="2014-12-13T00:00:00"/>
    <s v="Second Class"/>
    <s v="JL-15835"/>
    <s v="John Lee"/>
    <s v="Consumer"/>
    <s v="United States"/>
    <s v="Richmond"/>
    <s v="Kentucky"/>
    <n v="40475"/>
    <s v="South"/>
    <s v="OFF-LA-10004409"/>
    <s v="Office Supplies"/>
    <s v="Labels"/>
    <s v="Avery 492"/>
    <n v="5.76"/>
    <n v="2"/>
    <n v="0"/>
    <n v="2.6495999999999995"/>
  </r>
  <r>
    <n v="7521"/>
    <s v="US-2014-167920"/>
    <x v="3"/>
    <x v="34"/>
    <d v="2014-12-13T00:00:00"/>
    <s v="Second Class"/>
    <s v="JL-15835"/>
    <s v="John Lee"/>
    <s v="Consumer"/>
    <s v="United States"/>
    <s v="Richmond"/>
    <s v="Kentucky"/>
    <n v="40475"/>
    <s v="South"/>
    <s v="TEC-CO-10001046"/>
    <s v="Technology"/>
    <s v="Copiers"/>
    <s v="Canon Imageclass D680 Copier / Fax"/>
    <n v="1399.98"/>
    <n v="2"/>
    <n v="0"/>
    <n v="629.99099999999999"/>
  </r>
  <r>
    <n v="7522"/>
    <s v="CA-2013-162383"/>
    <x v="0"/>
    <x v="64"/>
    <d v="2013-09-12T00:00:00"/>
    <s v="Standard Class"/>
    <s v="MD-17350"/>
    <s v="Maribeth Dona"/>
    <s v="Consumer"/>
    <s v="United States"/>
    <s v="Lancaster"/>
    <s v="Ohio"/>
    <n v="43130"/>
    <s v="East"/>
    <s v="OFF-BI-10002824"/>
    <s v="Office Supplies"/>
    <s v="Binders"/>
    <s v="Recycled Easel Ring Binders"/>
    <n v="8.9520000000000017"/>
    <n v="2"/>
    <n v="0.7"/>
    <n v="-7.4600000000000009"/>
  </r>
  <r>
    <n v="7523"/>
    <s v="CA-2013-162383"/>
    <x v="0"/>
    <x v="64"/>
    <d v="2013-09-12T00:00:00"/>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3-162383"/>
    <x v="0"/>
    <x v="64"/>
    <d v="2013-09-12T00:00:00"/>
    <s v="Standard Class"/>
    <s v="MD-17350"/>
    <s v="Maribeth Dona"/>
    <s v="Consumer"/>
    <s v="United States"/>
    <s v="Lancaster"/>
    <s v="Ohio"/>
    <n v="43130"/>
    <s v="East"/>
    <s v="FUR-CH-10004477"/>
    <s v="Furniture"/>
    <s v="Chairs"/>
    <s v="Global Push Button Manager's Chair, Indigo"/>
    <n v="85.245999999999995"/>
    <n v="2"/>
    <n v="0.3"/>
    <n v="-1.217800000000004"/>
  </r>
  <r>
    <n v="7525"/>
    <s v="CA-2011-125731"/>
    <x v="2"/>
    <x v="1076"/>
    <d v="2011-09-16T00:00:00"/>
    <s v="Standard Class"/>
    <s v="CL-12565"/>
    <s v="Clay Ludtke"/>
    <s v="Consumer"/>
    <s v="United States"/>
    <s v="Gresham"/>
    <s v="Oregon"/>
    <n v="97030"/>
    <s v="West"/>
    <s v="OFF-EN-10003072"/>
    <s v="Office Supplies"/>
    <s v="Envelopes"/>
    <s v="Peel &amp; Seel Envelopes"/>
    <n v="21.728000000000002"/>
    <n v="7"/>
    <n v="0.2"/>
    <n v="7.6047999999999991"/>
  </r>
  <r>
    <n v="7526"/>
    <s v="CA-2011-125731"/>
    <x v="2"/>
    <x v="1076"/>
    <d v="2011-09-16T00:00:00"/>
    <s v="Standard Class"/>
    <s v="CL-12565"/>
    <s v="Clay Ludtke"/>
    <s v="Consumer"/>
    <s v="United States"/>
    <s v="Gresham"/>
    <s v="Oregon"/>
    <n v="97030"/>
    <s v="West"/>
    <s v="FUR-CH-10003973"/>
    <s v="Furniture"/>
    <s v="Chairs"/>
    <s v="GuestStacker Chair with Chrome Finish Legs"/>
    <n v="1487.04"/>
    <n v="5"/>
    <n v="0.2"/>
    <n v="148.70400000000006"/>
  </r>
  <r>
    <n v="7527"/>
    <s v="US-2014-106145"/>
    <x v="3"/>
    <x v="986"/>
    <d v="2014-09-27T00:00:00"/>
    <s v="Same Day"/>
    <s v="RA-19885"/>
    <s v="Ruben Ausman"/>
    <s v="Corporate"/>
    <s v="United States"/>
    <s v="San Francisco"/>
    <s v="California"/>
    <n v="94109"/>
    <s v="West"/>
    <s v="OFF-EN-10001028"/>
    <s v="Office Supplies"/>
    <s v="Envelopes"/>
    <s v="Staples"/>
    <n v="71.88"/>
    <n v="6"/>
    <n v="0"/>
    <n v="33.064799999999998"/>
  </r>
  <r>
    <n v="7528"/>
    <s v="US-2014-106145"/>
    <x v="3"/>
    <x v="986"/>
    <d v="2014-09-27T00:00:00"/>
    <s v="Same Day"/>
    <s v="RA-19885"/>
    <s v="Ruben Ausman"/>
    <s v="Corporate"/>
    <s v="United States"/>
    <s v="San Francisco"/>
    <s v="California"/>
    <n v="94109"/>
    <s v="West"/>
    <s v="FUR-FU-10003829"/>
    <s v="Furniture"/>
    <s v="Furnishings"/>
    <s v="Stackable Trays"/>
    <n v="9.24"/>
    <n v="3"/>
    <n v="0"/>
    <n v="2.9567999999999994"/>
  </r>
  <r>
    <n v="7529"/>
    <s v="US-2014-106145"/>
    <x v="3"/>
    <x v="986"/>
    <d v="2014-09-27T00:00:00"/>
    <s v="Same Day"/>
    <s v="RA-19885"/>
    <s v="Ruben Ausman"/>
    <s v="Corporate"/>
    <s v="United States"/>
    <s v="San Francisco"/>
    <s v="California"/>
    <n v="94109"/>
    <s v="West"/>
    <s v="OFF-PA-10002245"/>
    <s v="Office Supplies"/>
    <s v="Paper"/>
    <s v="Xerox 1895"/>
    <n v="35.880000000000003"/>
    <n v="6"/>
    <n v="0"/>
    <n v="16.146000000000001"/>
  </r>
  <r>
    <n v="7530"/>
    <s v="US-2014-106145"/>
    <x v="3"/>
    <x v="986"/>
    <d v="2014-09-27T00:00:00"/>
    <s v="Same Day"/>
    <s v="RA-19885"/>
    <s v="Ruben Ausman"/>
    <s v="Corporate"/>
    <s v="United States"/>
    <s v="San Francisco"/>
    <s v="California"/>
    <n v="94109"/>
    <s v="West"/>
    <s v="OFF-BI-10002215"/>
    <s v="Office Supplies"/>
    <s v="Binders"/>
    <s v="Wilson Jones Hanging View Binder, White, 1&quot;"/>
    <n v="17.04"/>
    <n v="3"/>
    <n v="0.2"/>
    <n v="5.5379999999999985"/>
  </r>
  <r>
    <n v="7531"/>
    <s v="US-2014-106145"/>
    <x v="3"/>
    <x v="986"/>
    <d v="2014-09-27T00:00:00"/>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3-107146"/>
    <x v="0"/>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s v="Colorado"/>
    <n v="80501"/>
    <s v="West"/>
    <s v="FUR-CH-10004853"/>
    <s v="Furniture"/>
    <s v="Chairs"/>
    <s v="Global Manager's Adjustable Task Chair, Storm"/>
    <n v="483.13599999999997"/>
    <n v="4"/>
    <n v="0.2"/>
    <n v="54.352799999999945"/>
  </r>
  <r>
    <n v="7534"/>
    <s v="US-2014-134642"/>
    <x v="3"/>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4-134642"/>
    <x v="3"/>
    <x v="906"/>
    <d v="2014-03-02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4-160143"/>
    <x v="3"/>
    <x v="185"/>
    <d v="2014-04-08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4-103415"/>
    <x v="3"/>
    <x v="734"/>
    <d v="2014-12-09T00:00:00"/>
    <s v="Standard Class"/>
    <s v="MV-17485"/>
    <s v="Mark Van Huff"/>
    <s v="Consumer"/>
    <s v="United States"/>
    <s v="Houston"/>
    <s v="Texas"/>
    <n v="77041"/>
    <s v="Central"/>
    <s v="FUR-FU-10000820"/>
    <s v="Furniture"/>
    <s v="Furnishings"/>
    <s v="Tensor Brushed Steel Torchiere Floor Lamp"/>
    <n v="13.591999999999999"/>
    <n v="2"/>
    <n v="0.6"/>
    <n v="-14.271599999999999"/>
  </r>
  <r>
    <n v="7538"/>
    <s v="CA-2013-106460"/>
    <x v="0"/>
    <x v="317"/>
    <d v="2013-02-22T00:00:00"/>
    <s v="Second Class"/>
    <s v="GT-14710"/>
    <s v="Greg Tran"/>
    <s v="Consumer"/>
    <s v="United States"/>
    <s v="San Francisco"/>
    <s v="California"/>
    <n v="94109"/>
    <s v="West"/>
    <s v="OFF-PA-10001736"/>
    <s v="Office Supplies"/>
    <s v="Paper"/>
    <s v="Xerox 1880"/>
    <n v="70.88"/>
    <n v="2"/>
    <n v="0"/>
    <n v="33.313599999999994"/>
  </r>
  <r>
    <n v="7539"/>
    <s v="US-2014-112347"/>
    <x v="3"/>
    <x v="574"/>
    <d v="2014-12-07T00:00:00"/>
    <s v="Standard Class"/>
    <s v="BS-11380"/>
    <s v="Bill Stewart"/>
    <s v="Corporate"/>
    <s v="United States"/>
    <s v="Denver"/>
    <s v="Colorado"/>
    <n v="80219"/>
    <s v="West"/>
    <s v="OFF-ST-10003306"/>
    <s v="Office Supplies"/>
    <s v="Storage"/>
    <s v="Letter Size Cart"/>
    <n v="114.28800000000001"/>
    <n v="1"/>
    <n v="0.2"/>
    <n v="12.857399999999984"/>
  </r>
  <r>
    <n v="7540"/>
    <s v="US-2014-112347"/>
    <x v="3"/>
    <x v="574"/>
    <d v="2014-12-07T00:00:00"/>
    <s v="Standard Class"/>
    <s v="BS-11380"/>
    <s v="Bill Stewart"/>
    <s v="Corporate"/>
    <s v="United States"/>
    <s v="Denver"/>
    <s v="Colorado"/>
    <n v="80219"/>
    <s v="West"/>
    <s v="OFF-BI-10003707"/>
    <s v="Office Supplies"/>
    <s v="Binders"/>
    <s v="Aluminum Screw Posts"/>
    <n v="36.624000000000002"/>
    <n v="8"/>
    <n v="0.7"/>
    <n v="-24.41599999999999"/>
  </r>
  <r>
    <n v="7541"/>
    <s v="US-2014-112347"/>
    <x v="3"/>
    <x v="574"/>
    <d v="2014-12-07T00:00:00"/>
    <s v="Standard Class"/>
    <s v="BS-11380"/>
    <s v="Bill Stewart"/>
    <s v="Corporate"/>
    <s v="United States"/>
    <s v="Denver"/>
    <s v="Colorado"/>
    <n v="80219"/>
    <s v="West"/>
    <s v="FUR-BO-10003546"/>
    <s v="Furniture"/>
    <s v="Bookcases"/>
    <s v="Hon 4-Shelf Metal Bookcases"/>
    <n v="242.35200000000003"/>
    <n v="8"/>
    <n v="0.7"/>
    <n v="-363.52799999999991"/>
  </r>
  <r>
    <n v="7542"/>
    <s v="US-2014-112347"/>
    <x v="3"/>
    <x v="574"/>
    <d v="2014-12-07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4-112347"/>
    <x v="3"/>
    <x v="574"/>
    <d v="2014-12-07T00:00:00"/>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4-112347"/>
    <x v="3"/>
    <x v="574"/>
    <d v="2014-12-07T00:00:00"/>
    <s v="Standard Class"/>
    <s v="BS-11380"/>
    <s v="Bill Stewart"/>
    <s v="Corporate"/>
    <s v="United States"/>
    <s v="Denver"/>
    <s v="Colorado"/>
    <n v="80219"/>
    <s v="West"/>
    <s v="TEC-PH-10004833"/>
    <s v="Technology"/>
    <s v="Phones"/>
    <s v="Macally Suction Cup Mount"/>
    <n v="57.36"/>
    <n v="6"/>
    <n v="0.2"/>
    <n v="-14.34"/>
  </r>
  <r>
    <n v="7545"/>
    <s v="US-2014-112347"/>
    <x v="3"/>
    <x v="574"/>
    <d v="2014-12-07T00:00:00"/>
    <s v="Standard Class"/>
    <s v="BS-11380"/>
    <s v="Bill Stewart"/>
    <s v="Corporate"/>
    <s v="United States"/>
    <s v="Denver"/>
    <s v="Colorado"/>
    <n v="80219"/>
    <s v="West"/>
    <s v="FUR-CH-10002335"/>
    <s v="Furniture"/>
    <s v="Chairs"/>
    <s v="Hon GuestStacker Chair"/>
    <n v="906.68000000000006"/>
    <n v="5"/>
    <n v="0.2"/>
    <n v="68.001000000000033"/>
  </r>
  <r>
    <n v="7546"/>
    <s v="CA-2011-103492"/>
    <x v="2"/>
    <x v="982"/>
    <d v="2011-10-15T00:00:00"/>
    <s v="Standard Class"/>
    <s v="CM-12715"/>
    <s v="Craig Molinari"/>
    <s v="Corporate"/>
    <s v="United States"/>
    <s v="Huntsville"/>
    <s v="Texas"/>
    <n v="77340"/>
    <s v="Central"/>
    <s v="TEC-PH-10001128"/>
    <s v="Technology"/>
    <s v="Phones"/>
    <s v="Motorola Droid Maxx"/>
    <n v="719.95200000000011"/>
    <n v="6"/>
    <n v="0.2"/>
    <n v="71.995200000000011"/>
  </r>
  <r>
    <n v="7547"/>
    <s v="CA-2011-103492"/>
    <x v="2"/>
    <x v="982"/>
    <d v="2011-10-15T00:00:00"/>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1-103492"/>
    <x v="2"/>
    <x v="982"/>
    <d v="2011-10-15T00:00:00"/>
    <s v="Standard Class"/>
    <s v="CM-12715"/>
    <s v="Craig Molinari"/>
    <s v="Corporate"/>
    <s v="United States"/>
    <s v="Huntsville"/>
    <s v="Texas"/>
    <n v="77340"/>
    <s v="Central"/>
    <s v="OFF-BI-10004817"/>
    <s v="Office Supplies"/>
    <s v="Binders"/>
    <s v="GBC Personal VeloBind Strips"/>
    <n v="11.979999999999997"/>
    <n v="5"/>
    <n v="0.8"/>
    <n v="-19.16800000000001"/>
  </r>
  <r>
    <n v="7549"/>
    <s v="CA-2011-103492"/>
    <x v="2"/>
    <x v="982"/>
    <d v="2011-10-15T00:00:00"/>
    <s v="Standard Class"/>
    <s v="CM-12715"/>
    <s v="Craig Molinari"/>
    <s v="Corporate"/>
    <s v="United States"/>
    <s v="Huntsville"/>
    <s v="Texas"/>
    <n v="77340"/>
    <s v="Central"/>
    <s v="OFF-BI-10004140"/>
    <s v="Office Supplies"/>
    <s v="Binders"/>
    <s v="Avery Non-Stick Binders"/>
    <n v="0.8979999999999998"/>
    <n v="1"/>
    <n v="0.8"/>
    <n v="-1.5715000000000008"/>
  </r>
  <r>
    <n v="7550"/>
    <s v="CA-2013-136595"/>
    <x v="0"/>
    <x v="64"/>
    <d v="2013-09-08T00:00:00"/>
    <s v="First Class"/>
    <s v="EM-13825"/>
    <s v="Elizabeth Moffitt"/>
    <s v="Corporate"/>
    <s v="United States"/>
    <s v="Houston"/>
    <s v="Texas"/>
    <n v="77036"/>
    <s v="Central"/>
    <s v="FUR-FU-10004671"/>
    <s v="Furniture"/>
    <s v="Furnishings"/>
    <s v="Executive Impressions 12&quot; Wall Clock"/>
    <n v="21.204000000000004"/>
    <n v="3"/>
    <n v="0.6"/>
    <n v="-11.662199999999999"/>
  </r>
  <r>
    <n v="7551"/>
    <s v="CA-2011-140396"/>
    <x v="2"/>
    <x v="1164"/>
    <d v="2011-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1-140396"/>
    <x v="2"/>
    <x v="1164"/>
    <d v="2011-11-25T00:00:00"/>
    <s v="Standard Class"/>
    <s v="KH-16330"/>
    <s v="Katharine Harms"/>
    <s v="Corporate"/>
    <s v="United States"/>
    <s v="New York City"/>
    <s v="New York"/>
    <n v="10024"/>
    <s v="East"/>
    <s v="TEC-PH-10004447"/>
    <s v="Technology"/>
    <s v="Phones"/>
    <s v="Toshiba IPT2010-SD IP Telephone"/>
    <n v="833.94"/>
    <n v="6"/>
    <n v="0"/>
    <n v="216.8244"/>
  </r>
  <r>
    <n v="7553"/>
    <s v="CA-2011-140396"/>
    <x v="2"/>
    <x v="1164"/>
    <d v="2011-11-25T00:00:00"/>
    <s v="Standard Class"/>
    <s v="KH-16330"/>
    <s v="Katharine Harms"/>
    <s v="Corporate"/>
    <s v="United States"/>
    <s v="New York City"/>
    <s v="New York"/>
    <n v="10024"/>
    <s v="East"/>
    <s v="OFF-BI-10003669"/>
    <s v="Office Supplies"/>
    <s v="Binders"/>
    <s v="3M Organizer Strips"/>
    <n v="12.96"/>
    <n v="3"/>
    <n v="0.2"/>
    <n v="4.5359999999999996"/>
  </r>
  <r>
    <n v="7554"/>
    <s v="CA-2011-140396"/>
    <x v="2"/>
    <x v="1164"/>
    <d v="2011-11-25T00:00:00"/>
    <s v="Standard Class"/>
    <s v="KH-16330"/>
    <s v="Katharine Harms"/>
    <s v="Corporate"/>
    <s v="United States"/>
    <s v="New York City"/>
    <s v="New York"/>
    <n v="10024"/>
    <s v="East"/>
    <s v="OFF-PA-10000223"/>
    <s v="Office Supplies"/>
    <s v="Paper"/>
    <s v="Xerox 2000"/>
    <n v="25.92"/>
    <n v="4"/>
    <n v="0"/>
    <n v="12.441600000000001"/>
  </r>
  <r>
    <n v="7555"/>
    <s v="CA-2011-114181"/>
    <x v="2"/>
    <x v="1025"/>
    <d v="2011-05-14T00:00:00"/>
    <s v="Second Class"/>
    <s v="AF-10885"/>
    <s v="Art Foster"/>
    <s v="Consumer"/>
    <s v="United States"/>
    <s v="Philadelphia"/>
    <s v="Pennsylvania"/>
    <n v="19134"/>
    <s v="East"/>
    <s v="FUR-BO-10004467"/>
    <s v="Furniture"/>
    <s v="Bookcases"/>
    <s v="Bestar Classic Bookcase"/>
    <n v="349.96499999999997"/>
    <n v="7"/>
    <n v="0.5"/>
    <n v="-216.97830000000002"/>
  </r>
  <r>
    <n v="7556"/>
    <s v="CA-2011-114181"/>
    <x v="2"/>
    <x v="1025"/>
    <d v="2011-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4-159506"/>
    <x v="3"/>
    <x v="344"/>
    <d v="2014-12-03T00:00:00"/>
    <s v="Standard Class"/>
    <s v="JR-16210"/>
    <s v="Justin Ritter"/>
    <s v="Corporate"/>
    <s v="United States"/>
    <s v="Columbus"/>
    <s v="Indiana"/>
    <n v="47201"/>
    <s v="Central"/>
    <s v="OFF-PA-10003641"/>
    <s v="Office Supplies"/>
    <s v="Paper"/>
    <s v="Xerox 1909"/>
    <n v="158.28"/>
    <n v="6"/>
    <n v="0"/>
    <n v="72.808799999999991"/>
  </r>
  <r>
    <n v="7558"/>
    <s v="CA-2014-159506"/>
    <x v="3"/>
    <x v="344"/>
    <d v="2014-12-03T00:00:00"/>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1-137155"/>
    <x v="2"/>
    <x v="301"/>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1-137155"/>
    <x v="2"/>
    <x v="301"/>
    <d v="2011-11-05T00:00:00"/>
    <s v="Standard Class"/>
    <s v="DL-12925"/>
    <s v="Daniel Lacy"/>
    <s v="Consumer"/>
    <s v="United States"/>
    <s v="Long Beach"/>
    <s v="New York"/>
    <n v="11561"/>
    <s v="East"/>
    <s v="OFF-PA-10000806"/>
    <s v="Office Supplies"/>
    <s v="Paper"/>
    <s v="Xerox 1934"/>
    <n v="167.94"/>
    <n v="3"/>
    <n v="0"/>
    <n v="82.290599999999998"/>
  </r>
  <r>
    <n v="7561"/>
    <s v="US-2011-137155"/>
    <x v="2"/>
    <x v="301"/>
    <d v="2011-11-05T00:00:00"/>
    <s v="Standard Class"/>
    <s v="DL-12925"/>
    <s v="Daniel Lacy"/>
    <s v="Consumer"/>
    <s v="United States"/>
    <s v="Long Beach"/>
    <s v="New York"/>
    <n v="11561"/>
    <s v="East"/>
    <s v="FUR-FU-10003142"/>
    <s v="Furniture"/>
    <s v="Furnishings"/>
    <s v="Master Big Foot Doorstop, Beige"/>
    <n v="31.68"/>
    <n v="6"/>
    <n v="0"/>
    <n v="9.8207999999999984"/>
  </r>
  <r>
    <n v="7562"/>
    <s v="CA-2013-105746"/>
    <x v="0"/>
    <x v="945"/>
    <d v="2014-01-02T00:00:00"/>
    <s v="First Class"/>
    <s v="BD-11605"/>
    <s v="Brian Dahlen"/>
    <s v="Consumer"/>
    <s v="United States"/>
    <s v="Lancaster"/>
    <s v="Pennsylvania"/>
    <n v="17602"/>
    <s v="East"/>
    <s v="FUR-CH-10000454"/>
    <s v="Furniture"/>
    <s v="Chairs"/>
    <s v="Hon Deluxe Fabric Upholstered Stacking Chairs, Rounded Back"/>
    <n v="170.78599999999997"/>
    <n v="1"/>
    <n v="0.3"/>
    <n v="0"/>
  </r>
  <r>
    <n v="7563"/>
    <s v="US-2013-104815"/>
    <x v="0"/>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4-157672"/>
    <x v="3"/>
    <x v="361"/>
    <d v="2014-10-08T00:00:00"/>
    <s v="First Class"/>
    <s v="RB-19795"/>
    <s v="Ross Baird"/>
    <s v="Home Office"/>
    <s v="United States"/>
    <s v="Denver"/>
    <s v="Colorado"/>
    <n v="80219"/>
    <s v="West"/>
    <s v="TEC-AC-10001714"/>
    <s v="Technology"/>
    <s v="Accessories"/>
    <s v="Logitech MX Performance Wireless Mouse"/>
    <n v="63.824000000000005"/>
    <n v="2"/>
    <n v="0.2"/>
    <n v="13.562599999999998"/>
  </r>
  <r>
    <n v="7565"/>
    <s v="US-2013-166660"/>
    <x v="0"/>
    <x v="806"/>
    <d v="2013-02-01T00:00:00"/>
    <s v="Second Class"/>
    <s v="TB-21250"/>
    <s v="Tim Brockman"/>
    <s v="Consumer"/>
    <s v="United States"/>
    <s v="Seattle"/>
    <s v="Washington"/>
    <n v="98103"/>
    <s v="West"/>
    <s v="FUR-CH-10001190"/>
    <s v="Furniture"/>
    <s v="Chairs"/>
    <s v="Global Deluxe High-Back Office Chair in Storm"/>
    <n v="435.16800000000006"/>
    <n v="4"/>
    <n v="0.2"/>
    <n v="-59.835600000000042"/>
  </r>
  <r>
    <n v="7566"/>
    <s v="US-2013-166660"/>
    <x v="0"/>
    <x v="806"/>
    <d v="2013-02-01T00:00:00"/>
    <s v="Second Class"/>
    <s v="TB-21250"/>
    <s v="Tim Brockman"/>
    <s v="Consumer"/>
    <s v="United States"/>
    <s v="Seattle"/>
    <s v="Washington"/>
    <n v="98103"/>
    <s v="West"/>
    <s v="FUR-BO-10000468"/>
    <s v="Furniture"/>
    <s v="Bookcases"/>
    <s v="O'Sullivan 2-Shelf Heavy-Duty Bookcases"/>
    <n v="48.58"/>
    <n v="1"/>
    <n v="0"/>
    <n v="7.7728000000000037"/>
  </r>
  <r>
    <n v="7567"/>
    <s v="CA-2014-140802"/>
    <x v="3"/>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4-140802"/>
    <x v="3"/>
    <x v="81"/>
    <d v="2014-04-24T00:00:00"/>
    <s v="First Class"/>
    <s v="KN-16390"/>
    <s v="Katherine Nockton"/>
    <s v="Corporate"/>
    <s v="United States"/>
    <s v="Houston"/>
    <s v="Texas"/>
    <n v="77070"/>
    <s v="Central"/>
    <s v="OFF-PA-10001534"/>
    <s v="Office Supplies"/>
    <s v="Paper"/>
    <s v="Xerox 230"/>
    <n v="20.736000000000004"/>
    <n v="4"/>
    <n v="0.2"/>
    <n v="7.2576000000000001"/>
  </r>
  <r>
    <n v="7569"/>
    <s v="CA-2011-133830"/>
    <x v="2"/>
    <x v="29"/>
    <d v="2011-12-10T00:00:00"/>
    <s v="Standard Class"/>
    <s v="RL-19615"/>
    <s v="Rob Lucas"/>
    <s v="Consumer"/>
    <s v="United States"/>
    <s v="Los Angeles"/>
    <s v="California"/>
    <n v="90045"/>
    <s v="West"/>
    <s v="OFF-AR-10003045"/>
    <s v="Office Supplies"/>
    <s v="Art"/>
    <s v="Prang Colored Pencils"/>
    <n v="26.46"/>
    <n v="9"/>
    <n v="0"/>
    <n v="11.907"/>
  </r>
  <r>
    <n v="7570"/>
    <s v="CA-2011-133830"/>
    <x v="2"/>
    <x v="29"/>
    <d v="2011-12-10T00:00:00"/>
    <s v="Standard Class"/>
    <s v="RL-19615"/>
    <s v="Rob Lucas"/>
    <s v="Consumer"/>
    <s v="United States"/>
    <s v="Los Angeles"/>
    <s v="California"/>
    <n v="90045"/>
    <s v="West"/>
    <s v="OFF-PA-10001363"/>
    <s v="Office Supplies"/>
    <s v="Paper"/>
    <s v="Xerox 1933"/>
    <n v="49.12"/>
    <n v="4"/>
    <n v="0"/>
    <n v="23.086399999999998"/>
  </r>
  <r>
    <n v="7571"/>
    <s v="CA-2011-133830"/>
    <x v="2"/>
    <x v="29"/>
    <d v="2011-12-10T00:00:00"/>
    <s v="Standard Class"/>
    <s v="RL-19615"/>
    <s v="Rob Lucas"/>
    <s v="Consumer"/>
    <s v="United States"/>
    <s v="Los Angeles"/>
    <s v="California"/>
    <n v="90045"/>
    <s v="West"/>
    <s v="OFF-FA-10002280"/>
    <s v="Office Supplies"/>
    <s v="Fasteners"/>
    <s v="Advantus Plastic Paper Clips"/>
    <n v="15"/>
    <n v="3"/>
    <n v="0"/>
    <n v="7.1999999999999993"/>
  </r>
  <r>
    <n v="7572"/>
    <s v="CA-2011-100916"/>
    <x v="2"/>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81"/>
  </r>
  <r>
    <n v="7573"/>
    <s v="CA-2011-100916"/>
    <x v="2"/>
    <x v="618"/>
    <d v="2011-10-26T00:00:00"/>
    <s v="Standard Class"/>
    <s v="FH-14275"/>
    <s v="Frank Hawley"/>
    <s v="Corporate"/>
    <s v="United States"/>
    <s v="Newport News"/>
    <s v="Virginia"/>
    <n v="23602"/>
    <s v="South"/>
    <s v="FUR-TA-10004607"/>
    <s v="Furniture"/>
    <s v="Tables"/>
    <s v="Hon 2111 Invitation Series Straight Table"/>
    <n v="591.32000000000005"/>
    <n v="4"/>
    <n v="0"/>
    <n v="112.35079999999999"/>
  </r>
  <r>
    <n v="7574"/>
    <s v="CA-2011-100916"/>
    <x v="2"/>
    <x v="618"/>
    <d v="2011-10-26T00:00:00"/>
    <s v="Standard Class"/>
    <s v="FH-14275"/>
    <s v="Frank Hawley"/>
    <s v="Corporate"/>
    <s v="United States"/>
    <s v="Newport News"/>
    <s v="Virginia"/>
    <n v="23602"/>
    <s v="South"/>
    <s v="OFF-AR-10001022"/>
    <s v="Office Supplies"/>
    <s v="Art"/>
    <s v="SANFORD Liquid Accent Tank-Style Highlighters"/>
    <n v="2.84"/>
    <n v="1"/>
    <n v="0"/>
    <n v="0.88039999999999985"/>
  </r>
  <r>
    <n v="7575"/>
    <s v="CA-2012-129532"/>
    <x v="1"/>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2-129532"/>
    <x v="1"/>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1-134726"/>
    <x v="2"/>
    <x v="981"/>
    <d v="2011-11-07T00:00:00"/>
    <s v="Second Class"/>
    <s v="SW-20755"/>
    <s v="Steven Ward"/>
    <s v="Corporate"/>
    <s v="United States"/>
    <s v="Seattle"/>
    <s v="Washington"/>
    <n v="98115"/>
    <s v="West"/>
    <s v="TEC-AC-10000023"/>
    <s v="Technology"/>
    <s v="Accessories"/>
    <s v="Maxell 74 Minute CD-R Spindle, 50/Pack"/>
    <n v="41.94"/>
    <n v="2"/>
    <n v="0"/>
    <n v="15.098399999999998"/>
  </r>
  <r>
    <n v="7578"/>
    <s v="CA-2011-134726"/>
    <x v="2"/>
    <x v="981"/>
    <d v="2011-11-07T00:00:00"/>
    <s v="Second Class"/>
    <s v="SW-20755"/>
    <s v="Steven Ward"/>
    <s v="Corporate"/>
    <s v="United States"/>
    <s v="Seattle"/>
    <s v="Washington"/>
    <n v="98115"/>
    <s v="West"/>
    <s v="TEC-PH-10001750"/>
    <s v="Technology"/>
    <s v="Phones"/>
    <s v="Samsung Rugby III"/>
    <n v="52.792000000000002"/>
    <n v="1"/>
    <n v="0.2"/>
    <n v="4.6193000000000026"/>
  </r>
  <r>
    <n v="7579"/>
    <s v="CA-2013-138597"/>
    <x v="0"/>
    <x v="122"/>
    <d v="2013-12-22T00:00:00"/>
    <s v="First Class"/>
    <s v="PN-18775"/>
    <s v="Parhena Norris"/>
    <s v="Home Office"/>
    <s v="United States"/>
    <s v="Omaha"/>
    <s v="Nebraska"/>
    <n v="68104"/>
    <s v="Central"/>
    <s v="FUR-CH-10004997"/>
    <s v="Furniture"/>
    <s v="Chairs"/>
    <s v="Hon Every-Day Series Multi-Task Chairs"/>
    <n v="563.93999999999994"/>
    <n v="3"/>
    <n v="0"/>
    <n v="112.78800000000001"/>
  </r>
  <r>
    <n v="7580"/>
    <s v="CA-2012-123113"/>
    <x v="1"/>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2-123113"/>
    <x v="1"/>
    <x v="521"/>
    <d v="2012-11-27T00:00:00"/>
    <s v="Second Class"/>
    <s v="AT-10735"/>
    <s v="Annie Thurman"/>
    <s v="Consumer"/>
    <s v="United States"/>
    <s v="Morristown"/>
    <s v="New Jersey"/>
    <n v="7960"/>
    <s v="East"/>
    <s v="OFF-AR-10004999"/>
    <s v="Office Supplies"/>
    <s v="Art"/>
    <s v="Newell 315"/>
    <n v="17.940000000000001"/>
    <n v="3"/>
    <n v="0"/>
    <n v="4.4850000000000003"/>
  </r>
  <r>
    <n v="7582"/>
    <s v="CA-2012-169656"/>
    <x v="1"/>
    <x v="863"/>
    <d v="2012-08-16T00:00:00"/>
    <s v="First Class"/>
    <s v="EJ-13720"/>
    <s v="Ed Jacobs"/>
    <s v="Consumer"/>
    <s v="United States"/>
    <s v="Philadelphia"/>
    <s v="Pennsylvania"/>
    <n v="19143"/>
    <s v="East"/>
    <s v="OFF-ST-10003816"/>
    <s v="Office Supplies"/>
    <s v="Storage"/>
    <s v="Fellowes High-Stak Drawer Files"/>
    <n v="422.85599999999999"/>
    <n v="3"/>
    <n v="0.2"/>
    <n v="15.857099999999974"/>
  </r>
  <r>
    <n v="7583"/>
    <s v="CA-2012-142734"/>
    <x v="1"/>
    <x v="392"/>
    <d v="2012-04-21T00:00:00"/>
    <s v="Standard Class"/>
    <s v="DM-13345"/>
    <s v="Denise Monton"/>
    <s v="Corporate"/>
    <s v="United States"/>
    <s v="New York City"/>
    <s v="New York"/>
    <n v="10024"/>
    <s v="East"/>
    <s v="FUR-CH-10003968"/>
    <s v="Furniture"/>
    <s v="Chairs"/>
    <s v="Novimex Turbo Task Chair"/>
    <n v="127.76400000000001"/>
    <n v="2"/>
    <n v="0.1"/>
    <n v="2.8392000000000017"/>
  </r>
  <r>
    <n v="7584"/>
    <s v="CA-2011-163223"/>
    <x v="2"/>
    <x v="90"/>
    <d v="2011-03-25T00:00:00"/>
    <s v="Standard Class"/>
    <s v="KH-16690"/>
    <s v="Kristen Hastings"/>
    <s v="Corporate"/>
    <s v="United States"/>
    <s v="Springfield"/>
    <s v="Virginia"/>
    <n v="22153"/>
    <s v="South"/>
    <s v="TEC-PH-10000730"/>
    <s v="Technology"/>
    <s v="Phones"/>
    <s v="Samsung Galaxy S4 Active"/>
    <n v="3499.9300000000003"/>
    <n v="7"/>
    <n v="0"/>
    <n v="909.98180000000025"/>
  </r>
  <r>
    <n v="7585"/>
    <s v="CA-2011-163223"/>
    <x v="2"/>
    <x v="90"/>
    <d v="2011-03-25T00:00:00"/>
    <s v="Standard Class"/>
    <s v="KH-16690"/>
    <s v="Kristen Hastings"/>
    <s v="Corporate"/>
    <s v="United States"/>
    <s v="Springfield"/>
    <s v="Virginia"/>
    <n v="22153"/>
    <s v="South"/>
    <s v="OFF-LA-10004409"/>
    <s v="Office Supplies"/>
    <s v="Labels"/>
    <s v="Avery 492"/>
    <n v="14.399999999999999"/>
    <n v="5"/>
    <n v="0"/>
    <n v="6.6239999999999988"/>
  </r>
  <r>
    <n v="7586"/>
    <s v="CA-2011-163223"/>
    <x v="2"/>
    <x v="90"/>
    <d v="2011-03-25T00:00:00"/>
    <s v="Standard Class"/>
    <s v="KH-16690"/>
    <s v="Kristen Hastings"/>
    <s v="Corporate"/>
    <s v="United States"/>
    <s v="Springfield"/>
    <s v="Virginia"/>
    <n v="22153"/>
    <s v="South"/>
    <s v="OFF-PA-10000675"/>
    <s v="Office Supplies"/>
    <s v="Paper"/>
    <s v="Xerox 1919"/>
    <n v="122.97"/>
    <n v="3"/>
    <n v="0"/>
    <n v="60.255300000000005"/>
  </r>
  <r>
    <n v="7587"/>
    <s v="CA-2011-163223"/>
    <x v="2"/>
    <x v="90"/>
    <d v="2011-03-25T00:00:00"/>
    <s v="Standard Class"/>
    <s v="KH-16690"/>
    <s v="Kristen Hastings"/>
    <s v="Corporate"/>
    <s v="United States"/>
    <s v="Springfield"/>
    <s v="Virginia"/>
    <n v="22153"/>
    <s v="South"/>
    <s v="OFF-AR-10001573"/>
    <s v="Office Supplies"/>
    <s v="Art"/>
    <s v="American Pencil"/>
    <n v="9.32"/>
    <n v="4"/>
    <n v="0"/>
    <n v="2.702799999999999"/>
  </r>
  <r>
    <n v="7588"/>
    <s v="CA-2011-163223"/>
    <x v="2"/>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4-122945"/>
    <x v="3"/>
    <x v="673"/>
    <d v="2014-11-23T00:00:00"/>
    <s v="Standard Class"/>
    <s v="MB-18085"/>
    <s v="Mick Brown"/>
    <s v="Consumer"/>
    <s v="United States"/>
    <s v="Roseville"/>
    <s v="California"/>
    <n v="95661"/>
    <s v="West"/>
    <s v="FUR-FU-10001196"/>
    <s v="Furniture"/>
    <s v="Furnishings"/>
    <s v="DAX Cubicle Frames - 8x10"/>
    <n v="17.309999999999999"/>
    <n v="3"/>
    <n v="0"/>
    <n v="5.1929999999999996"/>
  </r>
  <r>
    <n v="7590"/>
    <s v="CA-2012-139738"/>
    <x v="1"/>
    <x v="12"/>
    <d v="2012-09-29T00:00:00"/>
    <s v="Standard Class"/>
    <s v="DK-12895"/>
    <s v="Dana Kaydos"/>
    <s v="Consumer"/>
    <s v="United States"/>
    <s v="Rockford"/>
    <s v="Illinois"/>
    <n v="61107"/>
    <s v="Central"/>
    <s v="OFF-AR-10004602"/>
    <s v="Office Supplies"/>
    <s v="Art"/>
    <s v="Boston KS Multi-Size Manual Pencil Sharpener"/>
    <n v="128.744"/>
    <n v="7"/>
    <n v="0.2"/>
    <n v="12.874400000000001"/>
  </r>
  <r>
    <n v="7591"/>
    <s v="CA-2013-158778"/>
    <x v="0"/>
    <x v="64"/>
    <d v="2013-09-10T00:00:00"/>
    <s v="Standard Class"/>
    <s v="DB-13210"/>
    <s v="Dean Braden"/>
    <s v="Consumer"/>
    <s v="United States"/>
    <s v="Philadelphia"/>
    <s v="Pennsylvania"/>
    <n v="19134"/>
    <s v="East"/>
    <s v="FUR-FU-10000260"/>
    <s v="Furniture"/>
    <s v="Furnishings"/>
    <s v="6&quot; Cubicle Wall Clock, Black"/>
    <n v="58.248000000000005"/>
    <n v="9"/>
    <n v="0.2"/>
    <n v="11.649599999999996"/>
  </r>
  <r>
    <n v="7592"/>
    <s v="CA-2013-158778"/>
    <x v="0"/>
    <x v="64"/>
    <d v="2013-09-10T00:00:00"/>
    <s v="Standard Class"/>
    <s v="DB-13210"/>
    <s v="Dean Braden"/>
    <s v="Consumer"/>
    <s v="United States"/>
    <s v="Philadelphia"/>
    <s v="Pennsylvania"/>
    <n v="19134"/>
    <s v="East"/>
    <s v="FUR-CH-10001146"/>
    <s v="Furniture"/>
    <s v="Chairs"/>
    <s v="Global Task Chair, Black"/>
    <n v="71.245999999999995"/>
    <n v="2"/>
    <n v="0.3"/>
    <n v="-19.338199999999993"/>
  </r>
  <r>
    <n v="7593"/>
    <s v="CA-2013-158778"/>
    <x v="0"/>
    <x v="64"/>
    <d v="2013-09-10T00:00:00"/>
    <s v="Standard Class"/>
    <s v="DB-13210"/>
    <s v="Dean Braden"/>
    <s v="Consumer"/>
    <s v="United States"/>
    <s v="Philadelphia"/>
    <s v="Pennsylvania"/>
    <n v="19134"/>
    <s v="East"/>
    <s v="OFF-AR-10000896"/>
    <s v="Office Supplies"/>
    <s v="Art"/>
    <s v="Newell 329"/>
    <n v="7.8719999999999999"/>
    <n v="3"/>
    <n v="0.2"/>
    <n v="0.59039999999999937"/>
  </r>
  <r>
    <n v="7594"/>
    <s v="CA-2013-158778"/>
    <x v="0"/>
    <x v="64"/>
    <d v="2013-09-10T00:00:00"/>
    <s v="Standard Class"/>
    <s v="DB-13210"/>
    <s v="Dean Braden"/>
    <s v="Consumer"/>
    <s v="United States"/>
    <s v="Philadelphia"/>
    <s v="Pennsylvania"/>
    <n v="19134"/>
    <s v="East"/>
    <s v="FUR-CH-10000309"/>
    <s v="Furniture"/>
    <s v="Chairs"/>
    <s v="Global Comet Stacking Arm Chair"/>
    <n v="887.27099999999984"/>
    <n v="3"/>
    <n v="0.3"/>
    <n v="-63.376499999999965"/>
  </r>
  <r>
    <n v="7595"/>
    <s v="CA-2014-119655"/>
    <x v="3"/>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4-119655"/>
    <x v="3"/>
    <x v="693"/>
    <d v="2014-04-25T00:00:00"/>
    <s v="Standard Class"/>
    <s v="CV-12295"/>
    <s v="Christina VanderZanden"/>
    <s v="Consumer"/>
    <s v="United States"/>
    <s v="Detroit"/>
    <s v="Michigan"/>
    <n v="48234"/>
    <s v="Central"/>
    <s v="OFF-BI-10001036"/>
    <s v="Office Supplies"/>
    <s v="Binders"/>
    <s v="Cardinal EasyOpen D-Ring Binders"/>
    <n v="36.56"/>
    <n v="4"/>
    <n v="0"/>
    <n v="18.28"/>
  </r>
  <r>
    <n v="7597"/>
    <s v="CA-2012-164567"/>
    <x v="1"/>
    <x v="925"/>
    <d v="2012-06-19T00:00:00"/>
    <s v="Standard Class"/>
    <s v="GK-14620"/>
    <s v="Grace Kelly"/>
    <s v="Corporate"/>
    <s v="United States"/>
    <s v="Los Angeles"/>
    <s v="California"/>
    <n v="90004"/>
    <s v="West"/>
    <s v="TEC-PH-10002103"/>
    <s v="Technology"/>
    <s v="Phones"/>
    <s v="Jabra SPEAK 410"/>
    <n v="225.57599999999996"/>
    <n v="3"/>
    <n v="0.2"/>
    <n v="22.557600000000008"/>
  </r>
  <r>
    <n v="7598"/>
    <s v="CA-2011-131947"/>
    <x v="2"/>
    <x v="328"/>
    <d v="2011-09-22T00:00:00"/>
    <s v="Standard Class"/>
    <s v="JA-15970"/>
    <s v="Joseph Airdo"/>
    <s v="Consumer"/>
    <s v="United States"/>
    <s v="Springfield"/>
    <s v="Oregon"/>
    <n v="97477"/>
    <s v="West"/>
    <s v="OFF-AR-10001473"/>
    <s v="Office Supplies"/>
    <s v="Art"/>
    <s v="Newell 313"/>
    <n v="5.2480000000000002"/>
    <n v="2"/>
    <n v="0.2"/>
    <n v="0.45920000000000027"/>
  </r>
  <r>
    <n v="7599"/>
    <s v="CA-2011-131947"/>
    <x v="2"/>
    <x v="328"/>
    <d v="2011-09-22T00:00:00"/>
    <s v="Standard Class"/>
    <s v="JA-15970"/>
    <s v="Joseph Airdo"/>
    <s v="Consumer"/>
    <s v="United States"/>
    <s v="Springfield"/>
    <s v="Oregon"/>
    <n v="97477"/>
    <s v="West"/>
    <s v="OFF-AR-10000411"/>
    <s v="Office Supplies"/>
    <s v="Art"/>
    <s v="Boston 16701 Slimline Battery Pencil Sharpener"/>
    <n v="38.256"/>
    <n v="3"/>
    <n v="0.2"/>
    <n v="4.7819999999999947"/>
  </r>
  <r>
    <n v="7600"/>
    <s v="CA-2011-131947"/>
    <x v="2"/>
    <x v="328"/>
    <d v="2011-09-22T00:00:00"/>
    <s v="Standard Class"/>
    <s v="JA-15970"/>
    <s v="Joseph Airdo"/>
    <s v="Consumer"/>
    <s v="United States"/>
    <s v="Springfield"/>
    <s v="Oregon"/>
    <n v="97477"/>
    <s v="West"/>
    <s v="OFF-PA-10000246"/>
    <s v="Office Supplies"/>
    <s v="Paper"/>
    <s v="Riverleaf Stik-Withit Designer Note Cubes"/>
    <n v="40.24"/>
    <n v="5"/>
    <n v="0.2"/>
    <n v="13.078000000000001"/>
  </r>
  <r>
    <n v="7601"/>
    <s v="CA-2011-131947"/>
    <x v="2"/>
    <x v="328"/>
    <d v="2011-09-22T00:00:00"/>
    <s v="Standard Class"/>
    <s v="JA-15970"/>
    <s v="Joseph Airdo"/>
    <s v="Consumer"/>
    <s v="United States"/>
    <s v="Springfield"/>
    <s v="Oregon"/>
    <n v="97477"/>
    <s v="West"/>
    <s v="TEC-MA-10004086"/>
    <s v="Technology"/>
    <s v="Machines"/>
    <s v="Plantronics Single Ear Headset"/>
    <n v="29.925000000000001"/>
    <n v="5"/>
    <n v="0.7"/>
    <n v="-21.944999999999993"/>
  </r>
  <r>
    <n v="7602"/>
    <s v="CA-2011-131947"/>
    <x v="2"/>
    <x v="328"/>
    <d v="2011-09-22T00:00:00"/>
    <s v="Standard Class"/>
    <s v="JA-15970"/>
    <s v="Joseph Airdo"/>
    <s v="Consumer"/>
    <s v="United States"/>
    <s v="Springfield"/>
    <s v="Oregon"/>
    <n v="97477"/>
    <s v="West"/>
    <s v="OFF-PA-10003039"/>
    <s v="Office Supplies"/>
    <s v="Paper"/>
    <s v="Xerox 1960"/>
    <n v="148.70400000000001"/>
    <n v="6"/>
    <n v="0.2"/>
    <n v="46.469999999999985"/>
  </r>
  <r>
    <n v="7603"/>
    <s v="CA-2011-131947"/>
    <x v="2"/>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3-152520"/>
    <x v="0"/>
    <x v="630"/>
    <d v="2013-07-13T00:00:00"/>
    <s v="Standard Class"/>
    <s v="TH-21115"/>
    <s v="Thea Hudgings"/>
    <s v="Corporate"/>
    <s v="United States"/>
    <s v="Providence"/>
    <s v="Rhode Island"/>
    <n v="2908"/>
    <s v="East"/>
    <s v="OFF-PA-10000289"/>
    <s v="Office Supplies"/>
    <s v="Paper"/>
    <s v="Xerox 213"/>
    <n v="12.96"/>
    <n v="2"/>
    <n v="0"/>
    <n v="6.2208000000000006"/>
  </r>
  <r>
    <n v="7605"/>
    <s v="CA-2013-101791"/>
    <x v="0"/>
    <x v="1022"/>
    <d v="2013-06-01T00:00:00"/>
    <s v="Standard Class"/>
    <s v="BS-11665"/>
    <s v="Brian Stugart"/>
    <s v="Consumer"/>
    <s v="United States"/>
    <s v="Chicago"/>
    <s v="Illinois"/>
    <n v="60623"/>
    <s v="Central"/>
    <s v="FUR-FU-10003247"/>
    <s v="Furniture"/>
    <s v="Furnishings"/>
    <s v="36X48 HARDFLOOR CHAIRMAT"/>
    <n v="25.176000000000002"/>
    <n v="3"/>
    <n v="0.6"/>
    <n v="-33.358199999999997"/>
  </r>
  <r>
    <n v="7606"/>
    <s v="CA-2013-101791"/>
    <x v="0"/>
    <x v="1022"/>
    <d v="2013-06-01T00:00:00"/>
    <s v="Standard Class"/>
    <s v="BS-11665"/>
    <s v="Brian Stugart"/>
    <s v="Consumer"/>
    <s v="United States"/>
    <s v="Chicago"/>
    <s v="Illinois"/>
    <n v="60623"/>
    <s v="Central"/>
    <s v="FUR-FU-10002191"/>
    <s v="Furniture"/>
    <s v="Furnishings"/>
    <s v="G.E. Halogen Desk Lamp Bulbs"/>
    <n v="5.5840000000000005"/>
    <n v="2"/>
    <n v="0.6"/>
    <n v="-1.6751999999999994"/>
  </r>
  <r>
    <n v="7607"/>
    <s v="CA-2013-101791"/>
    <x v="0"/>
    <x v="1022"/>
    <d v="2013-06-01T00:00:00"/>
    <s v="Standard Class"/>
    <s v="BS-11665"/>
    <s v="Brian Stugart"/>
    <s v="Consumer"/>
    <s v="United States"/>
    <s v="Chicago"/>
    <s v="Illinois"/>
    <n v="60623"/>
    <s v="Central"/>
    <s v="OFF-ST-10001496"/>
    <s v="Office Supplies"/>
    <s v="Storage"/>
    <s v="Standard Rollaway File with Lock"/>
    <n v="1297.3680000000002"/>
    <n v="9"/>
    <n v="0.2"/>
    <n v="97.302599999999984"/>
  </r>
  <r>
    <n v="7608"/>
    <s v="CA-2014-121195"/>
    <x v="3"/>
    <x v="165"/>
    <d v="2014-12-28T00:00:00"/>
    <s v="First Class"/>
    <s v="NS-18505"/>
    <s v="Neola Schneider"/>
    <s v="Consumer"/>
    <s v="United States"/>
    <s v="Dallas"/>
    <s v="Texas"/>
    <n v="75220"/>
    <s v="Central"/>
    <s v="OFF-ST-10000585"/>
    <s v="Office Supplies"/>
    <s v="Storage"/>
    <s v="Economy Rollaway Files"/>
    <n v="264.32"/>
    <n v="2"/>
    <n v="0.2"/>
    <n v="19.823999999999998"/>
  </r>
  <r>
    <n v="7609"/>
    <s v="CA-2014-163209"/>
    <x v="3"/>
    <x v="898"/>
    <d v="2014-05-08T00:00:00"/>
    <s v="Standard Class"/>
    <s v="MK-18160"/>
    <s v="Mike Kennedy"/>
    <s v="Consumer"/>
    <s v="United States"/>
    <s v="San Francisco"/>
    <s v="California"/>
    <n v="94122"/>
    <s v="West"/>
    <s v="OFF-PA-10001166"/>
    <s v="Office Supplies"/>
    <s v="Paper"/>
    <s v="Xerox 2"/>
    <n v="25.92"/>
    <n v="4"/>
    <n v="0"/>
    <n v="12.441600000000001"/>
  </r>
  <r>
    <n v="7610"/>
    <s v="CA-2014-163209"/>
    <x v="3"/>
    <x v="898"/>
    <d v="2014-05-08T00:00:00"/>
    <s v="Standard Class"/>
    <s v="MK-18160"/>
    <s v="Mike Kennedy"/>
    <s v="Consumer"/>
    <s v="United States"/>
    <s v="San Francisco"/>
    <s v="California"/>
    <n v="94122"/>
    <s v="West"/>
    <s v="OFF-AR-10003651"/>
    <s v="Office Supplies"/>
    <s v="Art"/>
    <s v="Newell 350"/>
    <n v="22.959999999999997"/>
    <n v="7"/>
    <n v="0"/>
    <n v="6.6583999999999968"/>
  </r>
  <r>
    <n v="7611"/>
    <s v="CA-2011-133354"/>
    <x v="2"/>
    <x v="1165"/>
    <d v="2011-02-25T00:00:00"/>
    <s v="First Class"/>
    <s v="SA-20830"/>
    <s v="Sue Ann Reed"/>
    <s v="Consumer"/>
    <s v="United States"/>
    <s v="Moreno Valley"/>
    <s v="California"/>
    <n v="92553"/>
    <s v="West"/>
    <s v="OFF-PA-10001800"/>
    <s v="Office Supplies"/>
    <s v="Paper"/>
    <s v="Xerox 220"/>
    <n v="19.440000000000001"/>
    <n v="3"/>
    <n v="0"/>
    <n v="9.3312000000000008"/>
  </r>
  <r>
    <n v="7612"/>
    <s v="US-2012-130491"/>
    <x v="1"/>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2-130491"/>
    <x v="1"/>
    <x v="285"/>
    <d v="2012-02-11T00:00:00"/>
    <s v="First Class"/>
    <s v="BH-11710"/>
    <s v="Brosina Hoffman"/>
    <s v="Consumer"/>
    <s v="United States"/>
    <s v="Garden City"/>
    <s v="Kansas"/>
    <n v="67846"/>
    <s v="Central"/>
    <s v="OFF-FA-10000134"/>
    <s v="Office Supplies"/>
    <s v="Fasteners"/>
    <s v="Advantus Push Pins, Aluminum Head"/>
    <n v="5.81"/>
    <n v="1"/>
    <n v="0"/>
    <n v="1.8010999999999999"/>
  </r>
  <r>
    <n v="7614"/>
    <s v="US-2012-130491"/>
    <x v="1"/>
    <x v="285"/>
    <d v="2012-02-11T00:00:00"/>
    <s v="First Class"/>
    <s v="BH-11710"/>
    <s v="Brosina Hoffman"/>
    <s v="Consumer"/>
    <s v="United States"/>
    <s v="Garden City"/>
    <s v="Kansas"/>
    <n v="67846"/>
    <s v="Central"/>
    <s v="OFF-AR-10001149"/>
    <s v="Office Supplies"/>
    <s v="Art"/>
    <s v="Sanford Colorific Colored Pencils, 12/Box"/>
    <n v="5.76"/>
    <n v="2"/>
    <n v="0"/>
    <n v="1.7279999999999998"/>
  </r>
  <r>
    <n v="7615"/>
    <s v="CA-2012-113740"/>
    <x v="1"/>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1-148425"/>
    <x v="2"/>
    <x v="953"/>
    <d v="2011-12-04T00:00:00"/>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3-144309"/>
    <x v="0"/>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3-144309"/>
    <x v="0"/>
    <x v="107"/>
    <d v="2013-12-17T00:00:00"/>
    <s v="Standard Class"/>
    <s v="CM-12235"/>
    <s v="Chris McAfee"/>
    <s v="Consumer"/>
    <s v="United States"/>
    <s v="Watertown"/>
    <s v="New York"/>
    <n v="13601"/>
    <s v="East"/>
    <s v="OFF-BI-10003656"/>
    <s v="Office Supplies"/>
    <s v="Binders"/>
    <s v="Fellowes PB200 Plastic Comb Binding Machine"/>
    <n v="679.96"/>
    <n v="5"/>
    <n v="0.2"/>
    <n v="220.98699999999997"/>
  </r>
  <r>
    <n v="7619"/>
    <s v="CA-2014-151225"/>
    <x v="3"/>
    <x v="855"/>
    <d v="2014-10-30T00:00:00"/>
    <s v="First Class"/>
    <s v="JM-15655"/>
    <s v="Jim Mitchum"/>
    <s v="Corporate"/>
    <s v="United States"/>
    <s v="Los Angeles"/>
    <s v="California"/>
    <n v="90032"/>
    <s v="West"/>
    <s v="FUR-TA-10001539"/>
    <s v="Furniture"/>
    <s v="Tables"/>
    <s v="Chromcraft Rectangular Conference Tables"/>
    <n v="189.57600000000002"/>
    <n v="1"/>
    <n v="0.2"/>
    <n v="9.4787999999999784"/>
  </r>
  <r>
    <n v="7620"/>
    <s v="CA-2014-151225"/>
    <x v="3"/>
    <x v="855"/>
    <d v="2014-10-30T00:00:00"/>
    <s v="First Class"/>
    <s v="JM-15655"/>
    <s v="Jim Mitchum"/>
    <s v="Corporate"/>
    <s v="United States"/>
    <s v="Los Angeles"/>
    <s v="California"/>
    <n v="90032"/>
    <s v="West"/>
    <s v="TEC-PH-10004100"/>
    <s v="Technology"/>
    <s v="Phones"/>
    <s v="Griffin GC17055 Auxiliary Audio Cable"/>
    <n v="71.959999999999994"/>
    <n v="5"/>
    <n v="0.2"/>
    <n v="7.1960000000000015"/>
  </r>
  <r>
    <n v="7621"/>
    <s v="US-2011-144078"/>
    <x v="2"/>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1-144078"/>
    <x v="2"/>
    <x v="641"/>
    <d v="2011-11-29T00:00:00"/>
    <s v="Standard Class"/>
    <s v="RB-19435"/>
    <s v="Richard Bierner"/>
    <s v="Consumer"/>
    <s v="United States"/>
    <s v="Los Angeles"/>
    <s v="California"/>
    <n v="90004"/>
    <s v="West"/>
    <s v="FUR-CH-10002335"/>
    <s v="Furniture"/>
    <s v="Chairs"/>
    <s v="Hon GuestStacker Chair"/>
    <n v="725.34400000000005"/>
    <n v="4"/>
    <n v="0.2"/>
    <n v="54.400800000000004"/>
  </r>
  <r>
    <n v="7623"/>
    <s v="US-2011-144078"/>
    <x v="2"/>
    <x v="641"/>
    <d v="2011-11-29T00:00:00"/>
    <s v="Standard Class"/>
    <s v="RB-19435"/>
    <s v="Richard Bierner"/>
    <s v="Consumer"/>
    <s v="United States"/>
    <s v="Los Angeles"/>
    <s v="California"/>
    <n v="90004"/>
    <s v="West"/>
    <s v="OFF-AR-10004707"/>
    <s v="Office Supplies"/>
    <s v="Art"/>
    <s v="Staples"/>
    <n v="7.4399999999999995"/>
    <n v="3"/>
    <n v="0"/>
    <n v="2.6039999999999996"/>
  </r>
  <r>
    <n v="7624"/>
    <s v="CA-2011-124464"/>
    <x v="2"/>
    <x v="686"/>
    <d v="2011-07-20T00:00:00"/>
    <s v="Standard Class"/>
    <s v="SS-20515"/>
    <s v="Shirley Schmidt"/>
    <s v="Home Office"/>
    <s v="United States"/>
    <s v="Newark"/>
    <s v="Delaware"/>
    <n v="19711"/>
    <s v="East"/>
    <s v="OFF-AP-10000576"/>
    <s v="Office Supplies"/>
    <s v="Appliances"/>
    <s v="Belkin 7 Outlet SurgeMaster II"/>
    <n v="39.479999999999997"/>
    <n v="1"/>
    <n v="0"/>
    <n v="11.054400000000001"/>
  </r>
  <r>
    <n v="7625"/>
    <s v="CA-2012-136805"/>
    <x v="1"/>
    <x v="293"/>
    <d v="2012-05-27T00:00:00"/>
    <s v="Second Class"/>
    <s v="NM-18445"/>
    <s v="Nathan Mautz"/>
    <s v="Home Office"/>
    <s v="United States"/>
    <s v="Detroit"/>
    <s v="Michigan"/>
    <n v="48234"/>
    <s v="Central"/>
    <s v="OFF-AP-10001394"/>
    <s v="Office Supplies"/>
    <s v="Appliances"/>
    <s v="Harmony Air Purifier"/>
    <n v="850.5"/>
    <n v="5"/>
    <n v="0.1"/>
    <n v="245.69999999999993"/>
  </r>
  <r>
    <n v="7626"/>
    <s v="CA-2012-136805"/>
    <x v="1"/>
    <x v="293"/>
    <d v="2012-05-27T00:00:00"/>
    <s v="Second Class"/>
    <s v="NM-18445"/>
    <s v="Nathan Mautz"/>
    <s v="Home Office"/>
    <s v="United States"/>
    <s v="Detroit"/>
    <s v="Michigan"/>
    <n v="48234"/>
    <s v="Central"/>
    <s v="FUR-FU-10003724"/>
    <s v="Furniture"/>
    <s v="Furnishings"/>
    <s v="Westinghouse Clip-On Gooseneck Lamps"/>
    <n v="75.33"/>
    <n v="9"/>
    <n v="0"/>
    <n v="19.585799999999999"/>
  </r>
  <r>
    <n v="7627"/>
    <s v="US-2012-159499"/>
    <x v="1"/>
    <x v="82"/>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2-159499"/>
    <x v="1"/>
    <x v="82"/>
    <d v="2012-11-23T00:00:00"/>
    <s v="Second Class"/>
    <s v="EM-14095"/>
    <s v="Eudokia Martin"/>
    <s v="Corporate"/>
    <s v="United States"/>
    <s v="Phoenix"/>
    <s v="Arizona"/>
    <n v="85023"/>
    <s v="West"/>
    <s v="TEC-AC-10002718"/>
    <s v="Technology"/>
    <s v="Accessories"/>
    <s v="Belkin Standard 104 key USB Keyboard"/>
    <n v="23.344000000000001"/>
    <n v="2"/>
    <n v="0.2"/>
    <n v="-1.4590000000000014"/>
  </r>
  <r>
    <n v="7629"/>
    <s v="US-2012-159499"/>
    <x v="1"/>
    <x v="82"/>
    <d v="2012-11-23T00:00:00"/>
    <s v="Second Class"/>
    <s v="EM-14095"/>
    <s v="Eudokia Martin"/>
    <s v="Corporate"/>
    <s v="United States"/>
    <s v="Phoenix"/>
    <s v="Arizona"/>
    <n v="85023"/>
    <s v="West"/>
    <s v="OFF-LA-10003121"/>
    <s v="Office Supplies"/>
    <s v="Labels"/>
    <s v="Avery 506"/>
    <n v="16.520000000000003"/>
    <n v="5"/>
    <n v="0.2"/>
    <n v="5.368999999999998"/>
  </r>
  <r>
    <n v="7630"/>
    <s v="CA-2011-162089"/>
    <x v="2"/>
    <x v="809"/>
    <d v="2011-04-01T00:00:00"/>
    <s v="First Class"/>
    <s v="MP-17470"/>
    <s v="Mark Packer"/>
    <s v="Home Office"/>
    <s v="United States"/>
    <s v="Brownsville"/>
    <s v="Texas"/>
    <n v="78521"/>
    <s v="Central"/>
    <s v="OFF-EN-10002230"/>
    <s v="Office Supplies"/>
    <s v="Envelopes"/>
    <s v="Airmail Envelopes"/>
    <n v="335.72"/>
    <n v="5"/>
    <n v="0.2"/>
    <n v="113.30549999999999"/>
  </r>
  <r>
    <n v="7631"/>
    <s v="CA-2011-162089"/>
    <x v="2"/>
    <x v="809"/>
    <d v="2011-04-01T00:00:00"/>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1-162089"/>
    <x v="2"/>
    <x v="809"/>
    <d v="2011-04-01T00:00:00"/>
    <s v="First Class"/>
    <s v="MP-17470"/>
    <s v="Mark Packer"/>
    <s v="Home Office"/>
    <s v="United States"/>
    <s v="Brownsville"/>
    <s v="Texas"/>
    <n v="78521"/>
    <s v="Central"/>
    <s v="FUR-CH-10002304"/>
    <s v="Furniture"/>
    <s v="Chairs"/>
    <s v="Global Stack Chair without Arms, Black"/>
    <n v="127.30199999999999"/>
    <n v="7"/>
    <n v="0.3"/>
    <n v="-9.0929999999999964"/>
  </r>
  <r>
    <n v="7633"/>
    <s v="US-2014-158526"/>
    <x v="3"/>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4-158526"/>
    <x v="3"/>
    <x v="614"/>
    <d v="2015-01-02T00:00:00"/>
    <s v="Second Class"/>
    <s v="KH-16360"/>
    <s v="Katherine Hughes"/>
    <s v="Consumer"/>
    <s v="United States"/>
    <s v="Louisville"/>
    <s v="Kentucky"/>
    <n v="40214"/>
    <s v="South"/>
    <s v="OFF-BI-10002414"/>
    <s v="Office Supplies"/>
    <s v="Binders"/>
    <s v="GBC ProClick Spines for 32-Hole Punch"/>
    <n v="12.53"/>
    <n v="1"/>
    <n v="0"/>
    <n v="5.8890999999999991"/>
  </r>
  <r>
    <n v="7635"/>
    <s v="US-2014-158526"/>
    <x v="3"/>
    <x v="614"/>
    <d v="2015-01-02T00:00:00"/>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4-158526"/>
    <x v="3"/>
    <x v="614"/>
    <d v="2015-01-02T00:00:00"/>
    <s v="Second Class"/>
    <s v="KH-16360"/>
    <s v="Katherine Hughes"/>
    <s v="Consumer"/>
    <s v="United States"/>
    <s v="Louisville"/>
    <s v="Kentucky"/>
    <n v="40214"/>
    <s v="South"/>
    <s v="FUR-CH-10004495"/>
    <s v="Furniture"/>
    <s v="Chairs"/>
    <s v="Global Leather and Oak Executive Chair, Black"/>
    <n v="300.98"/>
    <n v="1"/>
    <n v="0"/>
    <n v="87.28419999999997"/>
  </r>
  <r>
    <n v="7637"/>
    <s v="US-2014-158526"/>
    <x v="3"/>
    <x v="614"/>
    <d v="2015-01-02T00:00:00"/>
    <s v="Second Class"/>
    <s v="KH-16360"/>
    <s v="Katherine Hughes"/>
    <s v="Consumer"/>
    <s v="United States"/>
    <s v="Louisville"/>
    <s v="Kentucky"/>
    <n v="40214"/>
    <s v="South"/>
    <s v="FUR-CH-10001270"/>
    <s v="Furniture"/>
    <s v="Chairs"/>
    <s v="Harbour Creations Steel Folding Chair"/>
    <n v="258.75"/>
    <n v="3"/>
    <n v="0"/>
    <n v="77.624999999999972"/>
  </r>
  <r>
    <n v="7638"/>
    <s v="CA-2014-104885"/>
    <x v="3"/>
    <x v="580"/>
    <d v="2014-03-09T00:00:00"/>
    <s v="Standard Class"/>
    <s v="DB-13555"/>
    <s v="Dorothy Badders"/>
    <s v="Corporate"/>
    <s v="United States"/>
    <s v="Newark"/>
    <s v="Delaware"/>
    <n v="19711"/>
    <s v="East"/>
    <s v="OFF-AR-10001615"/>
    <s v="Office Supplies"/>
    <s v="Art"/>
    <s v="Newell 34"/>
    <n v="59.519999999999996"/>
    <n v="3"/>
    <n v="0"/>
    <n v="15.475200000000001"/>
  </r>
  <r>
    <n v="7639"/>
    <s v="CA-2014-104885"/>
    <x v="3"/>
    <x v="580"/>
    <d v="2014-03-09T00:00:00"/>
    <s v="Standard Class"/>
    <s v="DB-13555"/>
    <s v="Dorothy Badders"/>
    <s v="Corporate"/>
    <s v="United States"/>
    <s v="Newark"/>
    <s v="Delaware"/>
    <n v="19711"/>
    <s v="East"/>
    <s v="OFF-EN-10003286"/>
    <s v="Office Supplies"/>
    <s v="Envelopes"/>
    <s v="Staples"/>
    <n v="57.959999999999994"/>
    <n v="7"/>
    <n v="0"/>
    <n v="27.241199999999996"/>
  </r>
  <r>
    <n v="7640"/>
    <s v="CA-2014-104885"/>
    <x v="3"/>
    <x v="580"/>
    <d v="2014-03-09T00:00:00"/>
    <s v="Standard Class"/>
    <s v="DB-13555"/>
    <s v="Dorothy Badders"/>
    <s v="Corporate"/>
    <s v="United States"/>
    <s v="Newark"/>
    <s v="Delaware"/>
    <n v="19711"/>
    <s v="East"/>
    <s v="FUR-BO-10003660"/>
    <s v="Furniture"/>
    <s v="Bookcases"/>
    <s v="Bush Cubix Collection Bookcases, Fully Assembled"/>
    <n v="441.96"/>
    <n v="2"/>
    <n v="0"/>
    <n v="101.6508"/>
  </r>
  <r>
    <n v="7641"/>
    <s v="CA-2014-104885"/>
    <x v="3"/>
    <x v="580"/>
    <d v="2014-03-09T00:00:00"/>
    <s v="Standard Class"/>
    <s v="DB-13555"/>
    <s v="Dorothy Badders"/>
    <s v="Corporate"/>
    <s v="United States"/>
    <s v="Newark"/>
    <s v="Delaware"/>
    <n v="19711"/>
    <s v="East"/>
    <s v="OFF-PA-10002764"/>
    <s v="Office Supplies"/>
    <s v="Paper"/>
    <s v="Staples"/>
    <n v="68.039999999999992"/>
    <n v="6"/>
    <n v="0"/>
    <n v="33.339599999999997"/>
  </r>
  <r>
    <n v="7642"/>
    <s v="US-2013-157490"/>
    <x v="0"/>
    <x v="1099"/>
    <d v="2013-10-08T00:00:00"/>
    <s v="First Class"/>
    <s v="LB-16795"/>
    <s v="Laurel Beltran"/>
    <s v="Home Office"/>
    <s v="United States"/>
    <s v="Pueblo"/>
    <s v="Colorado"/>
    <n v="81001"/>
    <s v="West"/>
    <s v="TEC-MA-10001695"/>
    <s v="Technology"/>
    <s v="Machines"/>
    <s v="Zebra GK420t Direct Thermal/Thermal Transfer Printer"/>
    <n v="703.71"/>
    <n v="6"/>
    <n v="0.7"/>
    <n v="-938.28"/>
  </r>
  <r>
    <n v="7643"/>
    <s v="US-2013-157490"/>
    <x v="0"/>
    <x v="1099"/>
    <d v="2013-10-08T00:00:00"/>
    <s v="First Class"/>
    <s v="LB-16795"/>
    <s v="Laurel Beltran"/>
    <s v="Home Office"/>
    <s v="United States"/>
    <s v="Pueblo"/>
    <s v="Colorado"/>
    <n v="81001"/>
    <s v="West"/>
    <s v="OFF-BI-10002824"/>
    <s v="Office Supplies"/>
    <s v="Binders"/>
    <s v="Recycled Easel Ring Binders"/>
    <n v="17.904000000000003"/>
    <n v="4"/>
    <n v="0.7"/>
    <n v="-14.920000000000002"/>
  </r>
  <r>
    <n v="7644"/>
    <s v="US-2013-157490"/>
    <x v="0"/>
    <x v="1099"/>
    <d v="2013-10-08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3-157490"/>
    <x v="0"/>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2-161452"/>
    <x v="1"/>
    <x v="57"/>
    <d v="2012-04-11T00:00:00"/>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1-115196"/>
    <x v="2"/>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3-138968"/>
    <x v="0"/>
    <x v="543"/>
    <d v="2013-03-17T00:00:00"/>
    <s v="First Class"/>
    <s v="FC-14335"/>
    <s v="Fred Chung"/>
    <s v="Corporate"/>
    <s v="United States"/>
    <s v="San Francisco"/>
    <s v="California"/>
    <n v="94110"/>
    <s v="West"/>
    <s v="OFF-BI-10003529"/>
    <s v="Office Supplies"/>
    <s v="Binders"/>
    <s v="Avery Round Ring Poly Binders"/>
    <n v="4.5439999999999996"/>
    <n v="2"/>
    <n v="0.2"/>
    <n v="1.6472"/>
  </r>
  <r>
    <n v="7649"/>
    <s v="CA-2013-138968"/>
    <x v="0"/>
    <x v="543"/>
    <d v="2013-03-17T00:00:00"/>
    <s v="First Class"/>
    <s v="FC-14335"/>
    <s v="Fred Chung"/>
    <s v="Corporate"/>
    <s v="United States"/>
    <s v="San Francisco"/>
    <s v="California"/>
    <n v="94110"/>
    <s v="West"/>
    <s v="FUR-CH-10000309"/>
    <s v="Furniture"/>
    <s v="Chairs"/>
    <s v="Global Comet Stacking Arm Chair"/>
    <n v="1352.0320000000002"/>
    <n v="4"/>
    <n v="0.2"/>
    <n v="84.501999999999953"/>
  </r>
  <r>
    <n v="7650"/>
    <s v="CA-2012-101889"/>
    <x v="1"/>
    <x v="17"/>
    <d v="2012-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2-101889"/>
    <x v="1"/>
    <x v="17"/>
    <d v="2012-12-31T00:00:00"/>
    <s v="Standard Class"/>
    <s v="DB-13120"/>
    <s v="David Bremer"/>
    <s v="Corporate"/>
    <s v="United States"/>
    <s v="Marion"/>
    <s v="Ohio"/>
    <n v="43302"/>
    <s v="East"/>
    <s v="OFF-EN-10003286"/>
    <s v="Office Supplies"/>
    <s v="Envelopes"/>
    <s v="Staples"/>
    <n v="19.872"/>
    <n v="3"/>
    <n v="0.2"/>
    <n v="6.7067999999999977"/>
  </r>
  <r>
    <n v="7652"/>
    <s v="CA-2014-110821"/>
    <x v="3"/>
    <x v="783"/>
    <d v="2014-08-09T00:00:00"/>
    <s v="First Class"/>
    <s v="CK-12205"/>
    <s v="Chloris Kastensmidt"/>
    <s v="Consumer"/>
    <s v="United States"/>
    <s v="Dallas"/>
    <s v="Texas"/>
    <n v="75081"/>
    <s v="Central"/>
    <s v="TEC-AC-10001552"/>
    <s v="Technology"/>
    <s v="Accessories"/>
    <s v="Logitech K350 2.4Ghz Wireless Keyboard"/>
    <n v="119.44800000000001"/>
    <n v="3"/>
    <n v="0.2"/>
    <n v="-13.437900000000006"/>
  </r>
  <r>
    <n v="7653"/>
    <s v="CA-2014-110821"/>
    <x v="3"/>
    <x v="783"/>
    <d v="2014-08-09T00:00:00"/>
    <s v="First Class"/>
    <s v="CK-12205"/>
    <s v="Chloris Kastensmidt"/>
    <s v="Consumer"/>
    <s v="United States"/>
    <s v="Dallas"/>
    <s v="Texas"/>
    <n v="75081"/>
    <s v="Central"/>
    <s v="OFF-ST-10002790"/>
    <s v="Office Supplies"/>
    <s v="Storage"/>
    <s v="Safco Industrial Shelving"/>
    <n v="118.16"/>
    <n v="2"/>
    <n v="0.2"/>
    <n v="-25.108999999999988"/>
  </r>
  <r>
    <n v="7654"/>
    <s v="CA-2012-121552"/>
    <x v="1"/>
    <x v="204"/>
    <d v="2012-03-27T00:00:00"/>
    <s v="Standard Class"/>
    <s v="FW-14395"/>
    <s v="Fred Wasserman"/>
    <s v="Corporate"/>
    <s v="United States"/>
    <s v="Huntsville"/>
    <s v="Alabama"/>
    <n v="35810"/>
    <s v="South"/>
    <s v="OFF-AR-10003217"/>
    <s v="Office Supplies"/>
    <s v="Art"/>
    <s v="Newell 316"/>
    <n v="19.559999999999999"/>
    <n v="4"/>
    <n v="0"/>
    <n v="5.4768000000000008"/>
  </r>
  <r>
    <n v="7655"/>
    <s v="CA-2012-107685"/>
    <x v="1"/>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2-107685"/>
    <x v="1"/>
    <x v="672"/>
    <d v="2012-12-02T00:00:00"/>
    <s v="Second Class"/>
    <s v="JM-15865"/>
    <s v="John Murray"/>
    <s v="Consumer"/>
    <s v="United States"/>
    <s v="Las Vegas"/>
    <s v="Nevada"/>
    <n v="89115"/>
    <s v="West"/>
    <s v="OFF-PA-10003848"/>
    <s v="Office Supplies"/>
    <s v="Paper"/>
    <s v="Xerox 1997"/>
    <n v="25.92"/>
    <n v="4"/>
    <n v="0"/>
    <n v="12.441600000000001"/>
  </r>
  <r>
    <n v="7657"/>
    <s v="US-2011-120740"/>
    <x v="2"/>
    <x v="1166"/>
    <d v="2011-04-15T00:00:00"/>
    <s v="Same Day"/>
    <s v="PS-18970"/>
    <s v="Paul Stevenson"/>
    <s v="Home Office"/>
    <s v="United States"/>
    <s v="Los Angeles"/>
    <s v="California"/>
    <n v="90049"/>
    <s v="West"/>
    <s v="OFF-AP-10000240"/>
    <s v="Office Supplies"/>
    <s v="Appliances"/>
    <s v="Belkin F9G930V10-GRY 9 Outlet Surge"/>
    <n v="106.96"/>
    <n v="2"/>
    <n v="0"/>
    <n v="31.018399999999986"/>
  </r>
  <r>
    <n v="7658"/>
    <s v="US-2011-120740"/>
    <x v="2"/>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4-155740"/>
    <x v="3"/>
    <x v="245"/>
    <d v="2014-08-03T00:00:00"/>
    <s v="First Class"/>
    <s v="TC-21475"/>
    <s v="Tony Chapman"/>
    <s v="Home Office"/>
    <s v="United States"/>
    <s v="Lakewood"/>
    <s v="Ohio"/>
    <n v="44107"/>
    <s v="East"/>
    <s v="OFF-BI-10001071"/>
    <s v="Office Supplies"/>
    <s v="Binders"/>
    <s v="GBC ProClick Punch Binding System"/>
    <n v="76.77600000000001"/>
    <n v="4"/>
    <n v="0.7"/>
    <n v="-53.743199999999973"/>
  </r>
  <r>
    <n v="7660"/>
    <s v="CA-2014-146493"/>
    <x v="3"/>
    <x v="702"/>
    <d v="2014-06-06T00:00:00"/>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1-105417"/>
    <x v="2"/>
    <x v="1167"/>
    <d v="2011-01-13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1-105417"/>
    <x v="2"/>
    <x v="1167"/>
    <d v="2011-01-13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4-141509"/>
    <x v="3"/>
    <x v="365"/>
    <d v="2014-10-02T00:00:00"/>
    <s v="First Class"/>
    <s v="SC-20575"/>
    <s v="Sonia Cooley"/>
    <s v="Consumer"/>
    <s v="United States"/>
    <s v="Los Angeles"/>
    <s v="California"/>
    <n v="90036"/>
    <s v="West"/>
    <s v="OFF-AR-10002067"/>
    <s v="Office Supplies"/>
    <s v="Art"/>
    <s v="Newell 334"/>
    <n v="99.2"/>
    <n v="5"/>
    <n v="0"/>
    <n v="25.792000000000002"/>
  </r>
  <r>
    <n v="7664"/>
    <s v="CA-2014-139493"/>
    <x v="3"/>
    <x v="1168"/>
    <d v="2014-09-20T00:00:00"/>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1-151967"/>
    <x v="2"/>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3-140158"/>
    <x v="0"/>
    <x v="964"/>
    <d v="2013-10-09T00:00:00"/>
    <s v="Standard Class"/>
    <s v="DR-12940"/>
    <s v="Daniel Raglin"/>
    <s v="Home Office"/>
    <s v="United States"/>
    <s v="Providence"/>
    <s v="Rhode Island"/>
    <n v="2908"/>
    <s v="East"/>
    <s v="OFF-BI-10000977"/>
    <s v="Office Supplies"/>
    <s v="Binders"/>
    <s v="Ibico Plastic Spiral Binding Combs"/>
    <n v="30.4"/>
    <n v="1"/>
    <n v="0"/>
    <n v="13.983999999999998"/>
  </r>
  <r>
    <n v="7667"/>
    <s v="US-2013-140158"/>
    <x v="0"/>
    <x v="964"/>
    <d v="2013-10-09T00:00:00"/>
    <s v="Standard Class"/>
    <s v="DR-12940"/>
    <s v="Daniel Raglin"/>
    <s v="Home Office"/>
    <s v="United States"/>
    <s v="Providence"/>
    <s v="Rhode Island"/>
    <n v="2908"/>
    <s v="East"/>
    <s v="TEC-CO-10001449"/>
    <s v="Technology"/>
    <s v="Copiers"/>
    <s v="Hewlett Packard LaserJet 3310 Copier"/>
    <n v="5399.91"/>
    <n v="9"/>
    <n v="0"/>
    <n v="2591.9567999999999"/>
  </r>
  <r>
    <n v="7668"/>
    <s v="US-2013-140158"/>
    <x v="0"/>
    <x v="964"/>
    <d v="2013-10-09T00:00:00"/>
    <s v="Standard Class"/>
    <s v="DR-12940"/>
    <s v="Daniel Raglin"/>
    <s v="Home Office"/>
    <s v="United States"/>
    <s v="Providence"/>
    <s v="Rhode Island"/>
    <n v="2908"/>
    <s v="East"/>
    <s v="OFF-ST-10000136"/>
    <s v="Office Supplies"/>
    <s v="Storage"/>
    <s v="Letter Size File"/>
    <n v="119.10000000000001"/>
    <n v="3"/>
    <n v="0"/>
    <n v="34.538999999999994"/>
  </r>
  <r>
    <n v="7669"/>
    <s v="CA-2012-130974"/>
    <x v="1"/>
    <x v="154"/>
    <d v="2012-11-29T00:00:00"/>
    <s v="Second Class"/>
    <s v="MA-17560"/>
    <s v="Matt Abelman"/>
    <s v="Home Office"/>
    <s v="United States"/>
    <s v="Everett"/>
    <s v="Massachusetts"/>
    <n v="2149"/>
    <s v="East"/>
    <s v="OFF-PA-10000743"/>
    <s v="Office Supplies"/>
    <s v="Paper"/>
    <s v="Xerox 1977"/>
    <n v="40.08"/>
    <n v="6"/>
    <n v="0"/>
    <n v="19.238399999999999"/>
  </r>
  <r>
    <n v="7670"/>
    <s v="CA-2012-130974"/>
    <x v="1"/>
    <x v="154"/>
    <d v="2012-11-29T00:00:00"/>
    <s v="Second Class"/>
    <s v="MA-17560"/>
    <s v="Matt Abelman"/>
    <s v="Home Office"/>
    <s v="United States"/>
    <s v="Everett"/>
    <s v="Massachusetts"/>
    <n v="2149"/>
    <s v="East"/>
    <s v="OFF-PA-10001019"/>
    <s v="Office Supplies"/>
    <s v="Paper"/>
    <s v="Xerox 1884"/>
    <n v="59.94"/>
    <n v="3"/>
    <n v="0"/>
    <n v="28.171799999999998"/>
  </r>
  <r>
    <n v="7671"/>
    <s v="CA-2012-130974"/>
    <x v="1"/>
    <x v="154"/>
    <d v="2012-11-29T00:00:00"/>
    <s v="Second Class"/>
    <s v="MA-17560"/>
    <s v="Matt Abelman"/>
    <s v="Home Office"/>
    <s v="United States"/>
    <s v="Everett"/>
    <s v="Massachusetts"/>
    <n v="2149"/>
    <s v="East"/>
    <s v="TEC-AC-10003095"/>
    <s v="Technology"/>
    <s v="Accessories"/>
    <s v="Logitech G35 7.1-Channel Surround Sound Headset"/>
    <n v="259.98"/>
    <n v="2"/>
    <n v="0"/>
    <n v="88.393200000000007"/>
  </r>
  <r>
    <n v="7672"/>
    <s v="CA-2012-130974"/>
    <x v="1"/>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2-130974"/>
    <x v="1"/>
    <x v="154"/>
    <d v="2012-11-29T00:00:00"/>
    <s v="Second Class"/>
    <s v="MA-17560"/>
    <s v="Matt Abelman"/>
    <s v="Home Office"/>
    <s v="United States"/>
    <s v="Everett"/>
    <s v="Massachusetts"/>
    <n v="2149"/>
    <s v="East"/>
    <s v="FUR-FU-10002506"/>
    <s v="Furniture"/>
    <s v="Furnishings"/>
    <s v="Tensor &quot;Hersey Kiss&quot; Styled Floor Lamp"/>
    <n v="38.97"/>
    <n v="3"/>
    <n v="0"/>
    <n v="4.6763999999999992"/>
  </r>
  <r>
    <n v="7674"/>
    <s v="CA-2012-130974"/>
    <x v="1"/>
    <x v="154"/>
    <d v="2012-11-29T00:00:00"/>
    <s v="Second Class"/>
    <s v="MA-17560"/>
    <s v="Matt Abelman"/>
    <s v="Home Office"/>
    <s v="United States"/>
    <s v="Everett"/>
    <s v="Massachusetts"/>
    <n v="2149"/>
    <s v="East"/>
    <s v="OFF-PA-10003823"/>
    <s v="Office Supplies"/>
    <s v="Paper"/>
    <s v="Xerox 197"/>
    <n v="154.9"/>
    <n v="5"/>
    <n v="0"/>
    <n v="69.704999999999998"/>
  </r>
  <r>
    <n v="7675"/>
    <s v="CA-2012-130974"/>
    <x v="1"/>
    <x v="154"/>
    <d v="2012-11-29T00:00:00"/>
    <s v="Second Class"/>
    <s v="MA-17560"/>
    <s v="Matt Abelman"/>
    <s v="Home Office"/>
    <s v="United States"/>
    <s v="Everett"/>
    <s v="Massachusetts"/>
    <n v="2149"/>
    <s v="East"/>
    <s v="FUR-TA-10004619"/>
    <s v="Furniture"/>
    <s v="Tables"/>
    <s v="Hon Non-Folding Utility Tables"/>
    <n v="446.06799999999998"/>
    <n v="4"/>
    <n v="0.3"/>
    <n v="0"/>
  </r>
  <r>
    <n v="7676"/>
    <s v="CA-2014-133487"/>
    <x v="3"/>
    <x v="636"/>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1-142951"/>
    <x v="2"/>
    <x v="1169"/>
    <d v="2011-10-08T00:00:00"/>
    <s v="Same Day"/>
    <s v="JG-15115"/>
    <s v="Jack Garza"/>
    <s v="Consumer"/>
    <s v="United States"/>
    <s v="Charlotte"/>
    <s v="North Carolina"/>
    <n v="28205"/>
    <s v="South"/>
    <s v="TEC-AC-10002331"/>
    <s v="Technology"/>
    <s v="Accessories"/>
    <s v="Maxell 74 Minute CDR, 10/Pack"/>
    <n v="23.472000000000001"/>
    <n v="3"/>
    <n v="0.2"/>
    <n v="4.9877999999999982"/>
  </r>
  <r>
    <n v="7678"/>
    <s v="CA-2011-133592"/>
    <x v="2"/>
    <x v="520"/>
    <d v="2012-01-07T00:00:00"/>
    <s v="Standard Class"/>
    <s v="KM-16375"/>
    <s v="Katherine Murray"/>
    <s v="Home Office"/>
    <s v="United States"/>
    <s v="Providence"/>
    <s v="Rhode Island"/>
    <n v="2908"/>
    <s v="East"/>
    <s v="OFF-PA-10003228"/>
    <s v="Office Supplies"/>
    <s v="Paper"/>
    <s v="Xerox 1917"/>
    <n v="195.64"/>
    <n v="4"/>
    <n v="0"/>
    <n v="91.950799999999987"/>
  </r>
  <r>
    <n v="7679"/>
    <s v="CA-2011-133592"/>
    <x v="2"/>
    <x v="520"/>
    <d v="2012-01-07T00:00:00"/>
    <s v="Standard Class"/>
    <s v="KM-16375"/>
    <s v="Katherine Murray"/>
    <s v="Home Office"/>
    <s v="United States"/>
    <s v="Providence"/>
    <s v="Rhode Island"/>
    <n v="2908"/>
    <s v="East"/>
    <s v="OFF-PA-10002586"/>
    <s v="Office Supplies"/>
    <s v="Paper"/>
    <s v="Xerox 1970"/>
    <n v="14.940000000000001"/>
    <n v="3"/>
    <n v="0"/>
    <n v="7.0218000000000007"/>
  </r>
  <r>
    <n v="7680"/>
    <s v="CA-2011-133592"/>
    <x v="2"/>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1-133592"/>
    <x v="2"/>
    <x v="520"/>
    <d v="2012-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1-133592"/>
    <x v="2"/>
    <x v="520"/>
    <d v="2012-01-07T00:00:00"/>
    <s v="Standard Class"/>
    <s v="KM-16375"/>
    <s v="Katherine Murray"/>
    <s v="Home Office"/>
    <s v="United States"/>
    <s v="Providence"/>
    <s v="Rhode Island"/>
    <n v="2908"/>
    <s v="East"/>
    <s v="FUR-CH-10004218"/>
    <s v="Furniture"/>
    <s v="Chairs"/>
    <s v="Global Fabric Manager's Chair, Dark Gray"/>
    <n v="605.88"/>
    <n v="6"/>
    <n v="0"/>
    <n v="151.47000000000003"/>
  </r>
  <r>
    <n v="7683"/>
    <s v="CA-2012-120782"/>
    <x v="1"/>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2-120782"/>
    <x v="1"/>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2-116876"/>
    <x v="1"/>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2-116876"/>
    <x v="1"/>
    <x v="966"/>
    <d v="2012-02-21T00:00:00"/>
    <s v="Standard Class"/>
    <s v="TT-21070"/>
    <s v="Ted Trevino"/>
    <s v="Consumer"/>
    <s v="United States"/>
    <s v="Rochester"/>
    <s v="New York"/>
    <n v="14609"/>
    <s v="East"/>
    <s v="TEC-PH-10002584"/>
    <s v="Technology"/>
    <s v="Phones"/>
    <s v="Samsung Galaxy S4"/>
    <n v="625.99"/>
    <n v="1"/>
    <n v="0"/>
    <n v="187.79699999999997"/>
  </r>
  <r>
    <n v="7687"/>
    <s v="CA-2013-169838"/>
    <x v="0"/>
    <x v="881"/>
    <d v="2013-11-30T00:00:00"/>
    <s v="Standard Class"/>
    <s v="BB-11545"/>
    <s v="Brenda Bowman"/>
    <s v="Corporate"/>
    <s v="United States"/>
    <s v="Jackson"/>
    <s v="Michigan"/>
    <n v="49201"/>
    <s v="Central"/>
    <s v="FUR-TA-10001095"/>
    <s v="Furniture"/>
    <s v="Tables"/>
    <s v="Chromcraft Round Conference Tables"/>
    <n v="1568.61"/>
    <n v="9"/>
    <n v="0"/>
    <n v="329.40809999999999"/>
  </r>
  <r>
    <n v="7688"/>
    <s v="CA-2013-169838"/>
    <x v="0"/>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3-169838"/>
    <x v="0"/>
    <x v="881"/>
    <d v="2013-11-30T00:00:00"/>
    <s v="Standard Class"/>
    <s v="BB-11545"/>
    <s v="Brenda Bowman"/>
    <s v="Corporate"/>
    <s v="United States"/>
    <s v="Jackson"/>
    <s v="Michigan"/>
    <n v="49201"/>
    <s v="Central"/>
    <s v="TEC-AC-10004518"/>
    <s v="Technology"/>
    <s v="Accessories"/>
    <s v="Memorex Mini Travel Drive 32 GB USB 2.0 Flash Drive"/>
    <n v="160"/>
    <n v="8"/>
    <n v="0"/>
    <n v="62.400000000000006"/>
  </r>
  <r>
    <n v="7690"/>
    <s v="US-2014-128951"/>
    <x v="3"/>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4-128951"/>
    <x v="3"/>
    <x v="663"/>
    <d v="2014-07-18T00:00:00"/>
    <s v="First Class"/>
    <s v="RS-19420"/>
    <s v="Ricardo Sperren"/>
    <s v="Corporate"/>
    <s v="United States"/>
    <s v="Suffolk"/>
    <s v="Virginia"/>
    <n v="23434"/>
    <s v="South"/>
    <s v="FUR-TA-10004575"/>
    <s v="Furniture"/>
    <s v="Tables"/>
    <s v="Hon 5100 Series Wood Tables"/>
    <n v="872.94"/>
    <n v="3"/>
    <n v="0"/>
    <n v="157.12919999999997"/>
  </r>
  <r>
    <n v="7692"/>
    <s v="US-2014-128951"/>
    <x v="3"/>
    <x v="663"/>
    <d v="2014-07-18T00:00:00"/>
    <s v="First Class"/>
    <s v="RS-19420"/>
    <s v="Ricardo Sperren"/>
    <s v="Corporate"/>
    <s v="United States"/>
    <s v="Suffolk"/>
    <s v="Virginia"/>
    <n v="23434"/>
    <s v="South"/>
    <s v="OFF-PA-10003177"/>
    <s v="Office Supplies"/>
    <s v="Paper"/>
    <s v="Xerox 1999"/>
    <n v="12.96"/>
    <n v="2"/>
    <n v="0"/>
    <n v="6.2208000000000006"/>
  </r>
  <r>
    <n v="7693"/>
    <s v="CA-2011-102330"/>
    <x v="2"/>
    <x v="282"/>
    <d v="2012-01-03T00:00:00"/>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1-102330"/>
    <x v="2"/>
    <x v="282"/>
    <d v="2012-01-03T00:00:00"/>
    <s v="Standard Class"/>
    <s v="AI-10855"/>
    <s v="Arianne Irving"/>
    <s v="Consumer"/>
    <s v="United States"/>
    <s v="Brentwood"/>
    <s v="California"/>
    <n v="94513"/>
    <s v="West"/>
    <s v="TEC-PH-10001051"/>
    <s v="Technology"/>
    <s v="Phones"/>
    <s v="HTC One"/>
    <n v="319.96800000000002"/>
    <n v="4"/>
    <n v="0.2"/>
    <n v="35.996399999999952"/>
  </r>
  <r>
    <n v="7695"/>
    <s v="CA-2013-118899"/>
    <x v="0"/>
    <x v="554"/>
    <d v="2013-03-23T00:00:00"/>
    <s v="Same Day"/>
    <s v="MC-17275"/>
    <s v="Marc Crier"/>
    <s v="Consumer"/>
    <s v="United States"/>
    <s v="Seattle"/>
    <s v="Washington"/>
    <n v="98103"/>
    <s v="West"/>
    <s v="FUR-CH-10004754"/>
    <s v="Furniture"/>
    <s v="Chairs"/>
    <s v="Global Stack Chair with Arms, Black"/>
    <n v="167.88800000000001"/>
    <n v="7"/>
    <n v="0.2"/>
    <n v="14.690199999999997"/>
  </r>
  <r>
    <n v="7696"/>
    <s v="CA-2014-107958"/>
    <x v="3"/>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4-107958"/>
    <x v="3"/>
    <x v="1170"/>
    <d v="2014-07-06T00:00:00"/>
    <s v="First Class"/>
    <s v="AH-10120"/>
    <s v="Adrian Hane"/>
    <s v="Home Office"/>
    <s v="United States"/>
    <s v="Houston"/>
    <s v="Texas"/>
    <n v="77036"/>
    <s v="Central"/>
    <s v="OFF-BI-10001787"/>
    <s v="Office Supplies"/>
    <s v="Binders"/>
    <s v="Wilson Jones Four-Pocket Poly Binders"/>
    <n v="5.2319999999999984"/>
    <n v="4"/>
    <n v="0.8"/>
    <n v="-8.1096000000000004"/>
  </r>
  <r>
    <n v="7698"/>
    <s v="CA-2014-151799"/>
    <x v="3"/>
    <x v="817"/>
    <d v="2014-12-19T00:00:00"/>
    <s v="Standard Class"/>
    <s v="BF-11170"/>
    <s v="Ben Ferrer"/>
    <s v="Home Office"/>
    <s v="United States"/>
    <s v="Lawrence"/>
    <s v="Massachusetts"/>
    <n v="1841"/>
    <s v="East"/>
    <s v="TEC-CO-10002313"/>
    <s v="Technology"/>
    <s v="Copiers"/>
    <s v="Canon PC1080F Personal Copier"/>
    <n v="1199.98"/>
    <n v="2"/>
    <n v="0"/>
    <n v="467.99220000000003"/>
  </r>
  <r>
    <n v="7699"/>
    <s v="CA-2014-151799"/>
    <x v="3"/>
    <x v="817"/>
    <d v="2014-12-19T00:00:00"/>
    <s v="Standard Class"/>
    <s v="BF-11170"/>
    <s v="Ben Ferrer"/>
    <s v="Home Office"/>
    <s v="United States"/>
    <s v="Lawrence"/>
    <s v="Massachusetts"/>
    <n v="1841"/>
    <s v="East"/>
    <s v="OFF-ST-10002790"/>
    <s v="Office Supplies"/>
    <s v="Storage"/>
    <s v="Safco Industrial Shelving"/>
    <n v="73.849999999999994"/>
    <n v="1"/>
    <n v="0"/>
    <n v="2.2155000000000058"/>
  </r>
  <r>
    <n v="7700"/>
    <s v="CA-2014-151799"/>
    <x v="3"/>
    <x v="817"/>
    <d v="2014-12-19T00:00:00"/>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4-151799"/>
    <x v="3"/>
    <x v="817"/>
    <d v="2014-12-19T00:00:00"/>
    <s v="Standard Class"/>
    <s v="BF-11170"/>
    <s v="Ben Ferrer"/>
    <s v="Home Office"/>
    <s v="United States"/>
    <s v="Lawrence"/>
    <s v="Massachusetts"/>
    <n v="1841"/>
    <s v="East"/>
    <s v="OFF-FA-10001332"/>
    <s v="Office Supplies"/>
    <s v="Fasteners"/>
    <s v="Acco Banker's Clasps, 5 3/4&quot;-Long"/>
    <n v="17.28"/>
    <n v="6"/>
    <n v="0"/>
    <n v="8.121599999999999"/>
  </r>
  <r>
    <n v="7702"/>
    <s v="CA-2014-151799"/>
    <x v="3"/>
    <x v="817"/>
    <d v="2014-12-19T00:00:00"/>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3-114601"/>
    <x v="0"/>
    <x v="370"/>
    <d v="2013-09-03T00:00:00"/>
    <s v="Standard Class"/>
    <s v="AA-10480"/>
    <s v="Andrew Allen"/>
    <s v="Consumer"/>
    <s v="United States"/>
    <s v="Detroit"/>
    <s v="Michigan"/>
    <n v="48234"/>
    <s v="Central"/>
    <s v="OFF-PA-10000605"/>
    <s v="Office Supplies"/>
    <s v="Paper"/>
    <s v="Xerox 1950"/>
    <n v="11.56"/>
    <n v="2"/>
    <n v="0"/>
    <n v="5.6644000000000005"/>
  </r>
  <r>
    <n v="7704"/>
    <s v="CA-2013-114601"/>
    <x v="0"/>
    <x v="370"/>
    <d v="2013-09-03T00:00:00"/>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3-114601"/>
    <x v="0"/>
    <x v="370"/>
    <d v="2013-09-03T00:00:00"/>
    <s v="Standard Class"/>
    <s v="AA-10480"/>
    <s v="Andrew Allen"/>
    <s v="Consumer"/>
    <s v="United States"/>
    <s v="Detroit"/>
    <s v="Michigan"/>
    <n v="48234"/>
    <s v="Central"/>
    <s v="FUR-TA-10004147"/>
    <s v="Furniture"/>
    <s v="Tables"/>
    <s v="Hon 4060 Series Tables"/>
    <n v="447.84"/>
    <n v="4"/>
    <n v="0"/>
    <n v="98.524799999999971"/>
  </r>
  <r>
    <n v="7706"/>
    <s v="CA-2013-114601"/>
    <x v="0"/>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3-114601"/>
    <x v="0"/>
    <x v="370"/>
    <d v="2013-09-03T00:00:00"/>
    <s v="Standard Class"/>
    <s v="AA-10480"/>
    <s v="Andrew Allen"/>
    <s v="Consumer"/>
    <s v="United States"/>
    <s v="Detroit"/>
    <s v="Michigan"/>
    <n v="48234"/>
    <s v="Central"/>
    <s v="OFF-AR-10002578"/>
    <s v="Office Supplies"/>
    <s v="Art"/>
    <s v="Newell 335"/>
    <n v="8.64"/>
    <n v="3"/>
    <n v="0"/>
    <n v="2.5055999999999998"/>
  </r>
  <r>
    <n v="7708"/>
    <s v="CA-2014-100237"/>
    <x v="3"/>
    <x v="453"/>
    <d v="2014-10-20T00:00:00"/>
    <s v="Standard Class"/>
    <s v="SV-20815"/>
    <s v="Stuart Van"/>
    <s v="Corporate"/>
    <s v="United States"/>
    <s v="Orem"/>
    <s v="Utah"/>
    <n v="84057"/>
    <s v="West"/>
    <s v="OFF-AR-10001761"/>
    <s v="Office Supplies"/>
    <s v="Art"/>
    <s v="Avery Hi-Liter Smear-Safe Highlighters"/>
    <n v="11.68"/>
    <n v="2"/>
    <n v="0"/>
    <n v="4.2047999999999996"/>
  </r>
  <r>
    <n v="7709"/>
    <s v="CA-2011-139542"/>
    <x v="2"/>
    <x v="1089"/>
    <d v="2011-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1-139542"/>
    <x v="2"/>
    <x v="1089"/>
    <d v="2011-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2-142811"/>
    <x v="1"/>
    <x v="788"/>
    <d v="2012-04-07T00:00:00"/>
    <s v="Standard Class"/>
    <s v="JL-15850"/>
    <s v="John Lucas"/>
    <s v="Consumer"/>
    <s v="United States"/>
    <s v="Mesa"/>
    <s v="Arizona"/>
    <n v="85204"/>
    <s v="West"/>
    <s v="TEC-PH-10003095"/>
    <s v="Technology"/>
    <s v="Phones"/>
    <s v="Samsung HM1900 Bluetooth Headset"/>
    <n v="87.8"/>
    <n v="5"/>
    <n v="0.2"/>
    <n v="32.924999999999997"/>
  </r>
  <r>
    <n v="7712"/>
    <s v="CA-2014-139353"/>
    <x v="3"/>
    <x v="960"/>
    <d v="2014-10-31T00:00:00"/>
    <s v="Second Class"/>
    <s v="JM-15250"/>
    <s v="Janet Martin"/>
    <s v="Consumer"/>
    <s v="United States"/>
    <s v="Fayetteville"/>
    <s v="North Carolina"/>
    <n v="28314"/>
    <s v="South"/>
    <s v="FUR-FU-10001876"/>
    <s v="Furniture"/>
    <s v="Furnishings"/>
    <s v="Computer Room Manger, 14&quot;"/>
    <n v="77.951999999999998"/>
    <n v="3"/>
    <n v="0.2"/>
    <n v="15.590399999999995"/>
  </r>
  <r>
    <n v="7713"/>
    <s v="CA-2014-139353"/>
    <x v="3"/>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4-139353"/>
    <x v="3"/>
    <x v="960"/>
    <d v="2014-10-31T00:00:00"/>
    <s v="Second Class"/>
    <s v="JM-15250"/>
    <s v="Janet Martin"/>
    <s v="Consumer"/>
    <s v="United States"/>
    <s v="Fayetteville"/>
    <s v="North Carolina"/>
    <n v="28314"/>
    <s v="South"/>
    <s v="OFF-PA-10000300"/>
    <s v="Office Supplies"/>
    <s v="Paper"/>
    <s v="Xerox 1936"/>
    <n v="47.952000000000005"/>
    <n v="3"/>
    <n v="0.2"/>
    <n v="16.183799999999998"/>
  </r>
  <r>
    <n v="7715"/>
    <s v="CA-2011-150203"/>
    <x v="2"/>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4-101518"/>
    <x v="3"/>
    <x v="132"/>
    <d v="2014-11-09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2-149636"/>
    <x v="1"/>
    <x v="1171"/>
    <d v="2012-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2-149636"/>
    <x v="1"/>
    <x v="1171"/>
    <d v="2012-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4-146213"/>
    <x v="3"/>
    <x v="428"/>
    <d v="2014-09-15T00:00:00"/>
    <s v="Standard Class"/>
    <s v="MC-17605"/>
    <s v="Matt Connell"/>
    <s v="Corporate"/>
    <s v="United States"/>
    <s v="Los Angeles"/>
    <s v="California"/>
    <n v="90032"/>
    <s v="West"/>
    <s v="TEC-AC-10001114"/>
    <s v="Technology"/>
    <s v="Accessories"/>
    <s v="Microsoft Wireless Mobile Mouse 4000"/>
    <n v="159.96"/>
    <n v="4"/>
    <n v="0"/>
    <n v="51.18719999999999"/>
  </r>
  <r>
    <n v="7720"/>
    <s v="CA-2012-108588"/>
    <x v="1"/>
    <x v="956"/>
    <d v="2012-01-10T00:00:00"/>
    <s v="Standard Class"/>
    <s v="BG-11695"/>
    <s v="Brooke Gillingham"/>
    <s v="Corporate"/>
    <s v="United States"/>
    <s v="New York City"/>
    <s v="New York"/>
    <n v="10009"/>
    <s v="East"/>
    <s v="OFF-AR-10001615"/>
    <s v="Office Supplies"/>
    <s v="Art"/>
    <s v="Newell 34"/>
    <n v="59.519999999999996"/>
    <n v="3"/>
    <n v="0"/>
    <n v="15.475200000000001"/>
  </r>
  <r>
    <n v="7721"/>
    <s v="CA-2012-108588"/>
    <x v="1"/>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2-108588"/>
    <x v="1"/>
    <x v="956"/>
    <d v="2012-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4-138086"/>
    <x v="3"/>
    <x v="513"/>
    <d v="2014-04-21T00:00:00"/>
    <s v="Standard Class"/>
    <s v="JO-15550"/>
    <s v="Jesus Ocampo"/>
    <s v="Home Office"/>
    <s v="United States"/>
    <s v="San Francisco"/>
    <s v="California"/>
    <n v="94109"/>
    <s v="West"/>
    <s v="OFF-AP-10000027"/>
    <s v="Office Supplies"/>
    <s v="Appliances"/>
    <s v="Hoover Commercial SteamVac"/>
    <n v="40.74"/>
    <n v="3"/>
    <n v="0"/>
    <n v="12.222"/>
  </r>
  <r>
    <n v="7724"/>
    <s v="CA-2012-139374"/>
    <x v="1"/>
    <x v="229"/>
    <d v="2012-09-14T00:00:00"/>
    <s v="Standard Class"/>
    <s v="AR-10345"/>
    <s v="Alex Russell"/>
    <s v="Corporate"/>
    <s v="United States"/>
    <s v="Austin"/>
    <s v="Texas"/>
    <n v="78745"/>
    <s v="Central"/>
    <s v="FUR-CH-10003981"/>
    <s v="Furniture"/>
    <s v="Chairs"/>
    <s v="Global Commerce Series Low-Back Swivel/Tilt Chairs"/>
    <n v="179.886"/>
    <n v="1"/>
    <n v="0.3"/>
    <n v="-2.5698000000000292"/>
  </r>
  <r>
    <n v="7725"/>
    <s v="CA-2013-113978"/>
    <x v="0"/>
    <x v="477"/>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3-113978"/>
    <x v="0"/>
    <x v="477"/>
    <d v="2013-09-30T00:00:00"/>
    <s v="Standard Class"/>
    <s v="TS-21505"/>
    <s v="Tony Sayre"/>
    <s v="Consumer"/>
    <s v="United States"/>
    <s v="Cleveland"/>
    <s v="Ohio"/>
    <n v="44105"/>
    <s v="East"/>
    <s v="OFF-ST-10004963"/>
    <s v="Office Supplies"/>
    <s v="Storage"/>
    <s v="Eldon Gobal File Keepers"/>
    <n v="24.224000000000004"/>
    <n v="2"/>
    <n v="0.2"/>
    <n v="-4.8448000000000029"/>
  </r>
  <r>
    <n v="7727"/>
    <s v="CA-2013-113978"/>
    <x v="0"/>
    <x v="477"/>
    <d v="2013-09-30T00:00:00"/>
    <s v="Standard Class"/>
    <s v="TS-21505"/>
    <s v="Tony Sayre"/>
    <s v="Consumer"/>
    <s v="United States"/>
    <s v="Cleveland"/>
    <s v="Ohio"/>
    <n v="44105"/>
    <s v="East"/>
    <s v="OFF-ST-10002574"/>
    <s v="Office Supplies"/>
    <s v="Storage"/>
    <s v="SAFCO Commercial Wire Shelving, Black"/>
    <n v="331.536"/>
    <n v="3"/>
    <n v="0.2"/>
    <n v="-82.884"/>
  </r>
  <r>
    <n v="7728"/>
    <s v="US-2012-150231"/>
    <x v="1"/>
    <x v="199"/>
    <d v="2012-03-20T00:00:00"/>
    <s v="Second Class"/>
    <s v="JK-15640"/>
    <s v="Jim Kriz"/>
    <s v="Home Office"/>
    <s v="United States"/>
    <s v="New York City"/>
    <s v="New York"/>
    <n v="10009"/>
    <s v="East"/>
    <s v="OFF-AR-10001761"/>
    <s v="Office Supplies"/>
    <s v="Art"/>
    <s v="Avery Hi-Liter Smear-Safe Highlighters"/>
    <n v="17.52"/>
    <n v="3"/>
    <n v="0"/>
    <n v="6.3071999999999999"/>
  </r>
  <r>
    <n v="7729"/>
    <s v="CA-2013-106915"/>
    <x v="0"/>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3-109260"/>
    <x v="0"/>
    <x v="182"/>
    <d v="2013-10-02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4-104850"/>
    <x v="3"/>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4-140508"/>
    <x v="3"/>
    <x v="65"/>
    <d v="2014-09-22T00:00:00"/>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4-143294"/>
    <x v="3"/>
    <x v="455"/>
    <d v="2014-06-09T00:00:00"/>
    <s v="Standard Class"/>
    <s v="JD-15790"/>
    <s v="John Dryer"/>
    <s v="Consumer"/>
    <s v="United States"/>
    <s v="Houston"/>
    <s v="Texas"/>
    <n v="77070"/>
    <s v="Central"/>
    <s v="OFF-PA-10000743"/>
    <s v="Office Supplies"/>
    <s v="Paper"/>
    <s v="Xerox 1977"/>
    <n v="10.688000000000001"/>
    <n v="2"/>
    <n v="0.2"/>
    <n v="3.7407999999999997"/>
  </r>
  <r>
    <n v="7734"/>
    <s v="CA-2013-165673"/>
    <x v="0"/>
    <x v="666"/>
    <d v="2013-05-20T00:00:00"/>
    <s v="Second Class"/>
    <s v="MN-17935"/>
    <s v="Michael Nguyen"/>
    <s v="Consumer"/>
    <s v="United States"/>
    <s v="Springfield"/>
    <s v="Ohio"/>
    <n v="45503"/>
    <s v="East"/>
    <s v="OFF-PA-10000697"/>
    <s v="Office Supplies"/>
    <s v="Paper"/>
    <s v="TOPS Voice Message Log Book, Flash Format"/>
    <n v="15.231999999999999"/>
    <n v="4"/>
    <n v="0.2"/>
    <n v="5.5215999999999994"/>
  </r>
  <r>
    <n v="7735"/>
    <s v="CA-2014-134418"/>
    <x v="3"/>
    <x v="175"/>
    <d v="2014-09-21T00:00:00"/>
    <s v="Standard Class"/>
    <s v="GM-14500"/>
    <s v="Gene McClure"/>
    <s v="Consumer"/>
    <s v="United States"/>
    <s v="Seattle"/>
    <s v="Washington"/>
    <n v="98103"/>
    <s v="West"/>
    <s v="OFF-AR-10004441"/>
    <s v="Office Supplies"/>
    <s v="Art"/>
    <s v="BIC Brite Liner Highlighters"/>
    <n v="12.419999999999998"/>
    <n v="3"/>
    <n v="0"/>
    <n v="5.2164000000000001"/>
  </r>
  <r>
    <n v="7736"/>
    <s v="US-2013-106313"/>
    <x v="0"/>
    <x v="250"/>
    <d v="2013-08-27T00:00:00"/>
    <s v="Standard Class"/>
    <s v="DG-13300"/>
    <s v="Deirdre Greer"/>
    <s v="Corporate"/>
    <s v="United States"/>
    <s v="Seattle"/>
    <s v="Washington"/>
    <n v="98105"/>
    <s v="West"/>
    <s v="OFF-PA-10001870"/>
    <s v="Office Supplies"/>
    <s v="Paper"/>
    <s v="Xerox 202"/>
    <n v="19.440000000000001"/>
    <n v="3"/>
    <n v="0"/>
    <n v="9.3312000000000008"/>
  </r>
  <r>
    <n v="7737"/>
    <s v="CA-2011-105872"/>
    <x v="2"/>
    <x v="992"/>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4-108287"/>
    <x v="3"/>
    <x v="404"/>
    <d v="2014-12-21T00:00:00"/>
    <s v="First Class"/>
    <s v="AG-10330"/>
    <s v="Alex Grayson"/>
    <s v="Consumer"/>
    <s v="United States"/>
    <s v="Charlotte"/>
    <s v="North Carolina"/>
    <n v="28205"/>
    <s v="South"/>
    <s v="OFF-AR-10001315"/>
    <s v="Office Supplies"/>
    <s v="Art"/>
    <s v="Newell 310"/>
    <n v="12.672000000000001"/>
    <n v="9"/>
    <n v="0.2"/>
    <n v="1.4255999999999993"/>
  </r>
  <r>
    <n v="7739"/>
    <s v="CA-2014-141103"/>
    <x v="3"/>
    <x v="245"/>
    <d v="2014-08-07T00:00:00"/>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1-154781"/>
    <x v="2"/>
    <x v="871"/>
    <d v="2011-11-26T00:00:00"/>
    <s v="Standard Class"/>
    <s v="SC-20680"/>
    <s v="Steve Carroll"/>
    <s v="Home Office"/>
    <s v="United States"/>
    <s v="San Francisco"/>
    <s v="California"/>
    <n v="94110"/>
    <s v="West"/>
    <s v="OFF-PA-10001609"/>
    <s v="Office Supplies"/>
    <s v="Paper"/>
    <s v="Tops Wirebound Message Log Books"/>
    <n v="6.58"/>
    <n v="2"/>
    <n v="0"/>
    <n v="3.0267999999999997"/>
  </r>
  <r>
    <n v="7741"/>
    <s v="CA-2011-154781"/>
    <x v="2"/>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2-147816"/>
    <x v="1"/>
    <x v="496"/>
    <d v="2012-09-26T00:00:00"/>
    <s v="Second Class"/>
    <s v="CM-11935"/>
    <s v="Carlos Meador"/>
    <s v="Consumer"/>
    <s v="United States"/>
    <s v="Tucson"/>
    <s v="Arizona"/>
    <n v="85705"/>
    <s v="West"/>
    <s v="TEC-PH-10003095"/>
    <s v="Technology"/>
    <s v="Phones"/>
    <s v="Samsung HM1900 Bluetooth Headset"/>
    <n v="35.119999999999997"/>
    <n v="2"/>
    <n v="0.2"/>
    <n v="13.17"/>
  </r>
  <r>
    <n v="7743"/>
    <s v="CA-2014-105326"/>
    <x v="3"/>
    <x v="648"/>
    <d v="2014-08-28T00:00:00"/>
    <s v="Standard Class"/>
    <s v="KT-16480"/>
    <s v="Kean Thornton"/>
    <s v="Consumer"/>
    <s v="United States"/>
    <s v="Los Angeles"/>
    <s v="California"/>
    <n v="90036"/>
    <s v="West"/>
    <s v="OFF-PA-10001639"/>
    <s v="Office Supplies"/>
    <s v="Paper"/>
    <s v="Xerox 203"/>
    <n v="25.92"/>
    <n v="4"/>
    <n v="0"/>
    <n v="12.441600000000001"/>
  </r>
  <r>
    <n v="7744"/>
    <s v="CA-2013-133613"/>
    <x v="0"/>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3-133613"/>
    <x v="0"/>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3-133613"/>
    <x v="0"/>
    <x v="26"/>
    <d v="2013-06-23T00:00:00"/>
    <s v="Standard Class"/>
    <s v="CP-12340"/>
    <s v="Christine Phan"/>
    <s v="Corporate"/>
    <s v="United States"/>
    <s v="Waterbury"/>
    <s v="Connecticut"/>
    <n v="6708"/>
    <s v="East"/>
    <s v="OFF-AR-10003829"/>
    <s v="Office Supplies"/>
    <s v="Art"/>
    <s v="Newell 35"/>
    <n v="9.84"/>
    <n v="3"/>
    <n v="0"/>
    <n v="2.8535999999999988"/>
  </r>
  <r>
    <n v="7747"/>
    <s v="CA-2012-109113"/>
    <x v="1"/>
    <x v="546"/>
    <d v="2012-12-23T00:00:00"/>
    <s v="Standard Class"/>
    <s v="EK-13795"/>
    <s v="Eileen Kiefer"/>
    <s v="Home Office"/>
    <s v="United States"/>
    <s v="Chicago"/>
    <s v="Illinois"/>
    <n v="60610"/>
    <s v="Central"/>
    <s v="TEC-AC-10004761"/>
    <s v="Technology"/>
    <s v="Accessories"/>
    <s v="Maxell 4.7GB DVD+RW 3/Pack"/>
    <n v="25.488"/>
    <n v="2"/>
    <n v="0.2"/>
    <n v="4.7789999999999999"/>
  </r>
  <r>
    <n v="7748"/>
    <s v="CA-2012-156153"/>
    <x v="1"/>
    <x v="70"/>
    <d v="2012-06-02T00:00:00"/>
    <s v="Second Class"/>
    <s v="CW-11905"/>
    <s v="Carl Weiss"/>
    <s v="Home Office"/>
    <s v="United States"/>
    <s v="Long Beach"/>
    <s v="New York"/>
    <n v="11561"/>
    <s v="East"/>
    <s v="OFF-FA-10003472"/>
    <s v="Office Supplies"/>
    <s v="Fasteners"/>
    <s v="Bagged Rubber Bands"/>
    <n v="7.5600000000000005"/>
    <n v="6"/>
    <n v="0"/>
    <n v="0.3024"/>
  </r>
  <r>
    <n v="7749"/>
    <s v="CA-2012-133242"/>
    <x v="1"/>
    <x v="652"/>
    <d v="2012-06-24T00:00:00"/>
    <s v="Standard Class"/>
    <s v="KH-16510"/>
    <s v="Keith Herrera"/>
    <s v="Consumer"/>
    <s v="United States"/>
    <s v="Arlington"/>
    <s v="Virginia"/>
    <n v="22204"/>
    <s v="South"/>
    <s v="FUR-FU-10003464"/>
    <s v="Furniture"/>
    <s v="Furnishings"/>
    <s v="Seth Thomas 8 1/2&quot; Cubicle Clock"/>
    <n v="60.84"/>
    <n v="3"/>
    <n v="0"/>
    <n v="19.468799999999998"/>
  </r>
  <r>
    <n v="7750"/>
    <s v="CA-2012-133242"/>
    <x v="1"/>
    <x v="652"/>
    <d v="2012-06-24T00:00:00"/>
    <s v="Standard Class"/>
    <s v="KH-16510"/>
    <s v="Keith Herrera"/>
    <s v="Consumer"/>
    <s v="United States"/>
    <s v="Arlington"/>
    <s v="Virginia"/>
    <n v="22204"/>
    <s v="South"/>
    <s v="OFF-ST-10003716"/>
    <s v="Office Supplies"/>
    <s v="Storage"/>
    <s v="Tennsco Double-Tier Lockers"/>
    <n v="450.04"/>
    <n v="2"/>
    <n v="0"/>
    <n v="58.505200000000002"/>
  </r>
  <r>
    <n v="7751"/>
    <s v="CA-2012-133242"/>
    <x v="1"/>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2-133242"/>
    <x v="1"/>
    <x v="652"/>
    <d v="2012-06-24T00:00:00"/>
    <s v="Standard Class"/>
    <s v="KH-16510"/>
    <s v="Keith Herrera"/>
    <s v="Consumer"/>
    <s v="United States"/>
    <s v="Arlington"/>
    <s v="Virginia"/>
    <n v="22204"/>
    <s v="South"/>
    <s v="TEC-PH-10002496"/>
    <s v="Technology"/>
    <s v="Phones"/>
    <s v="Cisco SPA301"/>
    <n v="467.97"/>
    <n v="3"/>
    <n v="0"/>
    <n v="140.39099999999999"/>
  </r>
  <r>
    <n v="7753"/>
    <s v="CA-2012-133242"/>
    <x v="1"/>
    <x v="652"/>
    <d v="2012-06-24T00:00:00"/>
    <s v="Standard Class"/>
    <s v="KH-16510"/>
    <s v="Keith Herrera"/>
    <s v="Consumer"/>
    <s v="United States"/>
    <s v="Arlington"/>
    <s v="Virginia"/>
    <n v="22204"/>
    <s v="South"/>
    <s v="OFF-BI-10004826"/>
    <s v="Office Supplies"/>
    <s v="Binders"/>
    <s v="JM Magazine Binder"/>
    <n v="33.020000000000003"/>
    <n v="2"/>
    <n v="0"/>
    <n v="15.849600000000002"/>
  </r>
  <r>
    <n v="7754"/>
    <s v="CA-2012-158323"/>
    <x v="1"/>
    <x v="672"/>
    <d v="2012-12-03T00:00:00"/>
    <s v="First Class"/>
    <s v="AB-10600"/>
    <s v="Ann Blume"/>
    <s v="Corporate"/>
    <s v="United States"/>
    <s v="Jacksonville"/>
    <s v="North Carolina"/>
    <n v="28540"/>
    <s v="South"/>
    <s v="FUR-FU-10001546"/>
    <s v="Furniture"/>
    <s v="Furnishings"/>
    <s v="Dana Swing-Arm Lamps"/>
    <n v="17.088000000000001"/>
    <n v="2"/>
    <n v="0.2"/>
    <n v="1.0679999999999996"/>
  </r>
  <r>
    <n v="7755"/>
    <s v="CA-2012-161795"/>
    <x v="1"/>
    <x v="379"/>
    <d v="2012-12-23T00:00:00"/>
    <s v="Second Class"/>
    <s v="AH-10075"/>
    <s v="Adam Hart"/>
    <s v="Corporate"/>
    <s v="United States"/>
    <s v="Columbus"/>
    <s v="Ohio"/>
    <n v="43229"/>
    <s v="East"/>
    <s v="OFF-AR-10001919"/>
    <s v="Office Supplies"/>
    <s v="Art"/>
    <s v="OIC #2 Pencils, Medium Soft"/>
    <n v="3.008"/>
    <n v="2"/>
    <n v="0.2"/>
    <n v="0.33839999999999981"/>
  </r>
  <r>
    <n v="7756"/>
    <s v="CA-2014-100902"/>
    <x v="3"/>
    <x v="701"/>
    <d v="2014-11-22T00:00:00"/>
    <s v="Standard Class"/>
    <s v="CK-12595"/>
    <s v="Clytie Kelty"/>
    <s v="Consumer"/>
    <s v="United States"/>
    <s v="Charlotte"/>
    <s v="North Carolina"/>
    <n v="28205"/>
    <s v="South"/>
    <s v="OFF-PA-10002558"/>
    <s v="Office Supplies"/>
    <s v="Paper"/>
    <s v="Xerox 1938"/>
    <n v="268.24"/>
    <n v="7"/>
    <n v="0.2"/>
    <n v="93.883999999999986"/>
  </r>
  <r>
    <n v="7757"/>
    <s v="CA-2014-100902"/>
    <x v="3"/>
    <x v="701"/>
    <d v="2014-11-22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4-112844"/>
    <x v="3"/>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3-158925"/>
    <x v="0"/>
    <x v="1057"/>
    <d v="2013-10-29T00:00:00"/>
    <s v="Standard Class"/>
    <s v="JP-15460"/>
    <s v="Jennifer Patt"/>
    <s v="Corporate"/>
    <s v="United States"/>
    <s v="Houston"/>
    <s v="Texas"/>
    <n v="77041"/>
    <s v="Central"/>
    <s v="OFF-PA-10003072"/>
    <s v="Office Supplies"/>
    <s v="Paper"/>
    <s v="Eureka Recycled Copy Paper 8 1/2&quot; x 11&quot;, Ream"/>
    <n v="15.552000000000003"/>
    <n v="3"/>
    <n v="0.2"/>
    <n v="5.4432"/>
  </r>
  <r>
    <n v="7761"/>
    <s v="CA-2011-155390"/>
    <x v="2"/>
    <x v="776"/>
    <d v="2011-12-11T00:00:00"/>
    <s v="Standard Class"/>
    <s v="BG-11035"/>
    <s v="Barry Gonzalez"/>
    <s v="Consumer"/>
    <s v="United States"/>
    <s v="Memphis"/>
    <s v="Tennessee"/>
    <n v="38109"/>
    <s v="South"/>
    <s v="OFF-PA-10003641"/>
    <s v="Office Supplies"/>
    <s v="Paper"/>
    <s v="Xerox 1909"/>
    <n v="42.207999999999998"/>
    <n v="2"/>
    <n v="0.2"/>
    <n v="13.717599999999997"/>
  </r>
  <r>
    <n v="7762"/>
    <s v="CA-2014-123071"/>
    <x v="3"/>
    <x v="734"/>
    <d v="2014-12-07T00:00:00"/>
    <s v="First Class"/>
    <s v="CC-12550"/>
    <s v="Clay Cheatham"/>
    <s v="Consumer"/>
    <s v="United States"/>
    <s v="Plano"/>
    <s v="Texas"/>
    <n v="75023"/>
    <s v="Central"/>
    <s v="OFF-PA-10003729"/>
    <s v="Office Supplies"/>
    <s v="Paper"/>
    <s v="Xerox 1998"/>
    <n v="10.368000000000002"/>
    <n v="2"/>
    <n v="0.2"/>
    <n v="3.6288"/>
  </r>
  <r>
    <n v="7763"/>
    <s v="CA-2014-156391"/>
    <x v="3"/>
    <x v="986"/>
    <d v="2014-09-29T00:00:00"/>
    <s v="First Class"/>
    <s v="SL-20155"/>
    <s v="Sara Luxemburg"/>
    <s v="Home Office"/>
    <s v="United States"/>
    <s v="Salem"/>
    <s v="Oregon"/>
    <n v="97301"/>
    <s v="West"/>
    <s v="OFF-AR-10003251"/>
    <s v="Office Supplies"/>
    <s v="Art"/>
    <s v="Prang Drawing Pencil Set"/>
    <n v="2.2239999999999998"/>
    <n v="1"/>
    <n v="0.2"/>
    <n v="0.55599999999999994"/>
  </r>
  <r>
    <n v="7764"/>
    <s v="CA-2012-103093"/>
    <x v="1"/>
    <x v="302"/>
    <d v="2012-02-07T00:00:00"/>
    <s v="Standard Class"/>
    <s v="FO-14305"/>
    <s v="Frank Olsen"/>
    <s v="Consumer"/>
    <s v="United States"/>
    <s v="Columbus"/>
    <s v="Georgia"/>
    <n v="31907"/>
    <s v="South"/>
    <s v="OFF-EN-10003286"/>
    <s v="Office Supplies"/>
    <s v="Envelopes"/>
    <s v="Staples"/>
    <n v="74.52"/>
    <n v="9"/>
    <n v="0"/>
    <n v="35.024399999999993"/>
  </r>
  <r>
    <n v="7765"/>
    <s v="US-2014-118941"/>
    <x v="3"/>
    <x v="801"/>
    <d v="2014-08-13T00:00:00"/>
    <s v="Same Day"/>
    <s v="BB-11545"/>
    <s v="Brenda Bowman"/>
    <s v="Corporate"/>
    <s v="United States"/>
    <s v="Columbia"/>
    <s v="Maryland"/>
    <n v="21044"/>
    <s v="East"/>
    <s v="OFF-AR-10004078"/>
    <s v="Office Supplies"/>
    <s v="Art"/>
    <s v="Newell 312"/>
    <n v="17.52"/>
    <n v="3"/>
    <n v="0"/>
    <n v="5.2559999999999993"/>
  </r>
  <r>
    <n v="7766"/>
    <s v="US-2014-118941"/>
    <x v="3"/>
    <x v="801"/>
    <d v="2014-08-13T00:00:00"/>
    <s v="Same Day"/>
    <s v="BB-11545"/>
    <s v="Brenda Bowman"/>
    <s v="Corporate"/>
    <s v="United States"/>
    <s v="Columbia"/>
    <s v="Maryland"/>
    <n v="21044"/>
    <s v="East"/>
    <s v="FUR-CH-10002331"/>
    <s v="Furniture"/>
    <s v="Chairs"/>
    <s v="Hon 4700 Series Mobuis Mid-Back Task Chairs with Adjustable Arms"/>
    <n v="1779.9"/>
    <n v="5"/>
    <n v="0"/>
    <n v="373.77899999999983"/>
  </r>
  <r>
    <n v="7767"/>
    <s v="US-2014-118941"/>
    <x v="3"/>
    <x v="801"/>
    <d v="2014-08-13T00:00:00"/>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2-169299"/>
    <x v="1"/>
    <x v="252"/>
    <d v="2012-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4-154088"/>
    <x v="3"/>
    <x v="105"/>
    <d v="2014-11-18T00:00:00"/>
    <s v="Standard Class"/>
    <s v="LB-16735"/>
    <s v="Larry Blacks"/>
    <s v="Consumer"/>
    <s v="United States"/>
    <s v="Tallahassee"/>
    <s v="Florida"/>
    <n v="32303"/>
    <s v="South"/>
    <s v="OFF-PA-10003651"/>
    <s v="Office Supplies"/>
    <s v="Paper"/>
    <s v="Xerox 1968"/>
    <n v="26.720000000000002"/>
    <n v="5"/>
    <n v="0.2"/>
    <n v="9.3520000000000003"/>
  </r>
  <r>
    <n v="7770"/>
    <s v="CA-2013-155978"/>
    <x v="0"/>
    <x v="1147"/>
    <d v="2013-08-02T00:00:00"/>
    <s v="Same Day"/>
    <s v="TS-21205"/>
    <s v="Thomas Seio"/>
    <s v="Corporate"/>
    <s v="United States"/>
    <s v="Riverside"/>
    <s v="California"/>
    <n v="92503"/>
    <s v="West"/>
    <s v="TEC-PH-10002885"/>
    <s v="Technology"/>
    <s v="Phones"/>
    <s v="Apple iPhone 5"/>
    <n v="1039.7280000000001"/>
    <n v="2"/>
    <n v="0.2"/>
    <n v="90.976200000000063"/>
  </r>
  <r>
    <n v="7771"/>
    <s v="CA-2013-155978"/>
    <x v="0"/>
    <x v="1147"/>
    <d v="2013-08-02T00:00:00"/>
    <s v="Same Day"/>
    <s v="TS-21205"/>
    <s v="Thomas Seio"/>
    <s v="Corporate"/>
    <s v="United States"/>
    <s v="Riverside"/>
    <s v="California"/>
    <n v="92503"/>
    <s v="West"/>
    <s v="OFF-AP-10002892"/>
    <s v="Office Supplies"/>
    <s v="Appliances"/>
    <s v="Belkin F5C206VTEL 6 Outlet Surge"/>
    <n v="45.96"/>
    <n v="2"/>
    <n v="0"/>
    <n v="13.787999999999997"/>
  </r>
  <r>
    <n v="7772"/>
    <s v="CA-2013-108196"/>
    <x v="0"/>
    <x v="881"/>
    <d v="2013-12-03T00:00:00"/>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3-108196"/>
    <x v="0"/>
    <x v="881"/>
    <d v="2013-12-03T00:00:00"/>
    <s v="Standard Class"/>
    <s v="CS-12505"/>
    <s v="Cindy Stewart"/>
    <s v="Consumer"/>
    <s v="United States"/>
    <s v="Lancaster"/>
    <s v="Ohio"/>
    <n v="43130"/>
    <s v="East"/>
    <s v="TEC-MA-10000418"/>
    <s v="Technology"/>
    <s v="Machines"/>
    <s v="Cubify CubeX 3D Printer Double Head Print"/>
    <n v="4499.9850000000006"/>
    <n v="5"/>
    <n v="0.7"/>
    <n v="-6599.978000000001"/>
  </r>
  <r>
    <n v="7774"/>
    <s v="CA-2013-108196"/>
    <x v="0"/>
    <x v="881"/>
    <d v="2013-12-03T00:00:00"/>
    <s v="Standard Class"/>
    <s v="CS-12505"/>
    <s v="Cindy Stewart"/>
    <s v="Consumer"/>
    <s v="United States"/>
    <s v="Lancaster"/>
    <s v="Ohio"/>
    <n v="43130"/>
    <s v="East"/>
    <s v="TEC-AC-10000926"/>
    <s v="Technology"/>
    <s v="Accessories"/>
    <s v="NETGEAR RangeMax WNR1000 Wireless Router"/>
    <n v="59.975999999999999"/>
    <n v="3"/>
    <n v="0.2"/>
    <n v="11.995199999999997"/>
  </r>
  <r>
    <n v="7775"/>
    <s v="CA-2013-152800"/>
    <x v="0"/>
    <x v="1172"/>
    <d v="2013-04-16T00:00:00"/>
    <s v="First Class"/>
    <s v="SP-20920"/>
    <s v="Susan Pistek"/>
    <s v="Consumer"/>
    <s v="United States"/>
    <s v="San Francisco"/>
    <s v="California"/>
    <n v="94109"/>
    <s v="West"/>
    <s v="OFF-EN-10001509"/>
    <s v="Office Supplies"/>
    <s v="Envelopes"/>
    <s v="Poly String Tie Envelopes"/>
    <n v="6.12"/>
    <n v="3"/>
    <n v="0"/>
    <n v="2.8763999999999994"/>
  </r>
  <r>
    <n v="7776"/>
    <s v="CA-2011-166961"/>
    <x v="2"/>
    <x v="422"/>
    <d v="2011-12-31T00:00:00"/>
    <s v="Standard Class"/>
    <s v="CD-12790"/>
    <s v="Cynthia Delaney"/>
    <s v="Home Office"/>
    <s v="United States"/>
    <s v="Moreno Valley"/>
    <s v="California"/>
    <n v="92553"/>
    <s v="West"/>
    <s v="OFF-AP-10001366"/>
    <s v="Office Supplies"/>
    <s v="Appliances"/>
    <s v="Staples"/>
    <n v="10.98"/>
    <n v="1"/>
    <n v="0"/>
    <n v="2.9646000000000008"/>
  </r>
  <r>
    <n v="7777"/>
    <s v="CA-2011-166961"/>
    <x v="2"/>
    <x v="422"/>
    <d v="2011-12-31T00:00:00"/>
    <s v="Standard Class"/>
    <s v="CD-12790"/>
    <s v="Cynthia Delaney"/>
    <s v="Home Office"/>
    <s v="United States"/>
    <s v="Moreno Valley"/>
    <s v="California"/>
    <n v="92553"/>
    <s v="West"/>
    <s v="OFF-FA-10003485"/>
    <s v="Office Supplies"/>
    <s v="Fasteners"/>
    <s v="Staples"/>
    <n v="7.86"/>
    <n v="3"/>
    <n v="0"/>
    <n v="3.6156000000000001"/>
  </r>
  <r>
    <n v="7778"/>
    <s v="CA-2011-166961"/>
    <x v="2"/>
    <x v="42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1-166961"/>
    <x v="2"/>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3-139381"/>
    <x v="0"/>
    <x v="724"/>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3-139381"/>
    <x v="0"/>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2-132136"/>
    <x v="1"/>
    <x v="936"/>
    <d v="2012-03-12T00:00:00"/>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3-162236"/>
    <x v="0"/>
    <x v="25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3-162236"/>
    <x v="0"/>
    <x v="254"/>
    <d v="2013-11-07T00:00:00"/>
    <s v="Second Class"/>
    <s v="ER-13855"/>
    <s v="Elpida Rittenbach"/>
    <s v="Corporate"/>
    <s v="United States"/>
    <s v="Charlotte"/>
    <s v="North Carolina"/>
    <n v="28205"/>
    <s v="South"/>
    <s v="FUR-TA-10002533"/>
    <s v="Furniture"/>
    <s v="Tables"/>
    <s v="BPI Conference Tables"/>
    <n v="876.30000000000007"/>
    <n v="10"/>
    <n v="0.4"/>
    <n v="-292.10000000000014"/>
  </r>
  <r>
    <n v="7785"/>
    <s v="CA-2013-162236"/>
    <x v="0"/>
    <x v="254"/>
    <d v="2013-11-07T00:00:00"/>
    <s v="Second Class"/>
    <s v="ER-13855"/>
    <s v="Elpida Rittenbach"/>
    <s v="Corporate"/>
    <s v="United States"/>
    <s v="Charlotte"/>
    <s v="North Carolina"/>
    <n v="28205"/>
    <s v="South"/>
    <s v="OFF-SU-10003505"/>
    <s v="Office Supplies"/>
    <s v="Supplies"/>
    <s v="Premier Electric Letter Opener"/>
    <n v="185.376"/>
    <n v="2"/>
    <n v="0.2"/>
    <n v="-34.758000000000017"/>
  </r>
  <r>
    <n v="7786"/>
    <s v="US-2011-111353"/>
    <x v="2"/>
    <x v="503"/>
    <d v="2011-12-06T00:00:00"/>
    <s v="Standard Class"/>
    <s v="PB-19150"/>
    <s v="Philip Brown"/>
    <s v="Consumer"/>
    <s v="United States"/>
    <s v="New York City"/>
    <s v="New York"/>
    <n v="10009"/>
    <s v="East"/>
    <s v="OFF-LA-10002762"/>
    <s v="Office Supplies"/>
    <s v="Labels"/>
    <s v="Avery 485"/>
    <n v="25.06"/>
    <n v="2"/>
    <n v="0"/>
    <n v="11.778199999999998"/>
  </r>
  <r>
    <n v="7787"/>
    <s v="US-2013-117037"/>
    <x v="0"/>
    <x v="624"/>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3-117037"/>
    <x v="0"/>
    <x v="624"/>
    <d v="2013-05-21T00:00:00"/>
    <s v="First Class"/>
    <s v="LW-17215"/>
    <s v="Luke Weiss"/>
    <s v="Consumer"/>
    <s v="United States"/>
    <s v="Chicago"/>
    <s v="Illinois"/>
    <n v="60653"/>
    <s v="Central"/>
    <s v="OFF-FA-10000936"/>
    <s v="Office Supplies"/>
    <s v="Fasteners"/>
    <s v="Acco Hot Clips Clips to Go"/>
    <n v="7.8960000000000008"/>
    <n v="3"/>
    <n v="0.2"/>
    <n v="2.4674999999999994"/>
  </r>
  <r>
    <n v="7789"/>
    <s v="US-2013-117037"/>
    <x v="0"/>
    <x v="624"/>
    <d v="2013-05-21T00:00:00"/>
    <s v="First Class"/>
    <s v="LW-17215"/>
    <s v="Luke Weiss"/>
    <s v="Consumer"/>
    <s v="United States"/>
    <s v="Chicago"/>
    <s v="Illinois"/>
    <n v="60653"/>
    <s v="Central"/>
    <s v="FUR-FU-10004973"/>
    <s v="Furniture"/>
    <s v="Furnishings"/>
    <s v="Flat Face Poster Frame"/>
    <n v="22.608000000000001"/>
    <n v="3"/>
    <n v="0.6"/>
    <n v="-10.173599999999997"/>
  </r>
  <r>
    <n v="7790"/>
    <s v="US-2013-117037"/>
    <x v="0"/>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4-160801"/>
    <x v="3"/>
    <x v="20"/>
    <d v="2014-09-20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3-108364"/>
    <x v="0"/>
    <x v="1054"/>
    <d v="2013-12-25T00:00:00"/>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4-169362"/>
    <x v="3"/>
    <x v="386"/>
    <d v="2014-10-16T00:00:00"/>
    <s v="First Class"/>
    <s v="SP-20860"/>
    <s v="Sung Pak"/>
    <s v="Corporate"/>
    <s v="United States"/>
    <s v="Dallas"/>
    <s v="Texas"/>
    <n v="75217"/>
    <s v="Central"/>
    <s v="TEC-AC-10001383"/>
    <s v="Technology"/>
    <s v="Accessories"/>
    <s v="Logitech Wireless Touch Keyboard K400"/>
    <n v="39.984000000000002"/>
    <n v="2"/>
    <n v="0.2"/>
    <n v="-1.4994000000000067"/>
  </r>
  <r>
    <n v="7794"/>
    <s v="CA-2012-127481"/>
    <x v="1"/>
    <x v="295"/>
    <d v="2012-12-15T00:00:00"/>
    <s v="Second Class"/>
    <s v="JD-15895"/>
    <s v="Jonathan Doherty"/>
    <s v="Corporate"/>
    <s v="United States"/>
    <s v="Las Vegas"/>
    <s v="Nevada"/>
    <n v="89115"/>
    <s v="West"/>
    <s v="OFF-PA-10002036"/>
    <s v="Office Supplies"/>
    <s v="Paper"/>
    <s v="Xerox 1930"/>
    <n v="32.400000000000006"/>
    <n v="5"/>
    <n v="0"/>
    <n v="15.876000000000001"/>
  </r>
  <r>
    <n v="7795"/>
    <s v="CA-2012-127481"/>
    <x v="1"/>
    <x v="295"/>
    <d v="2012-12-15T00:00:00"/>
    <s v="Second Class"/>
    <s v="JD-15895"/>
    <s v="Jonathan Doherty"/>
    <s v="Corporate"/>
    <s v="United States"/>
    <s v="Las Vegas"/>
    <s v="Nevada"/>
    <n v="89115"/>
    <s v="West"/>
    <s v="OFF-PA-10002377"/>
    <s v="Office Supplies"/>
    <s v="Paper"/>
    <s v="Xerox 1916"/>
    <n v="97.88"/>
    <n v="2"/>
    <n v="0"/>
    <n v="48.94"/>
  </r>
  <r>
    <n v="7796"/>
    <s v="CA-2012-112711"/>
    <x v="1"/>
    <x v="984"/>
    <d v="2012-07-18T00:00:00"/>
    <s v="Standard Class"/>
    <s v="FM-14380"/>
    <s v="Fred McMath"/>
    <s v="Consumer"/>
    <s v="United States"/>
    <s v="Amarillo"/>
    <s v="Texas"/>
    <n v="79109"/>
    <s v="Central"/>
    <s v="TEC-PH-10000526"/>
    <s v="Technology"/>
    <s v="Phones"/>
    <s v="Vtech CS6719"/>
    <n v="307.16800000000001"/>
    <n v="4"/>
    <n v="0.2"/>
    <n v="30.716800000000006"/>
  </r>
  <r>
    <n v="7797"/>
    <s v="US-2012-145121"/>
    <x v="1"/>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4-166184"/>
    <x v="3"/>
    <x v="668"/>
    <d v="2014-03-28T00:00:00"/>
    <s v="First Class"/>
    <s v="HR-14830"/>
    <s v="Harold Ryan"/>
    <s v="Corporate"/>
    <s v="United States"/>
    <s v="New York City"/>
    <s v="New York"/>
    <n v="10035"/>
    <s v="East"/>
    <s v="OFF-EN-10004483"/>
    <s v="Office Supplies"/>
    <s v="Envelopes"/>
    <s v="#10 White Business Envelopes,4 1/8 x 9 1/2"/>
    <n v="47.01"/>
    <n v="3"/>
    <n v="0"/>
    <n v="22.094699999999996"/>
  </r>
  <r>
    <n v="7799"/>
    <s v="CA-2014-166184"/>
    <x v="3"/>
    <x v="668"/>
    <d v="2014-03-28T00:00:00"/>
    <s v="First Class"/>
    <s v="HR-14830"/>
    <s v="Harold Ryan"/>
    <s v="Corporate"/>
    <s v="United States"/>
    <s v="New York City"/>
    <s v="New York"/>
    <n v="10035"/>
    <s v="East"/>
    <s v="TEC-PH-10002624"/>
    <s v="Technology"/>
    <s v="Phones"/>
    <s v="Samsung Galaxy S4 Mini"/>
    <n v="469.99"/>
    <n v="1"/>
    <n v="0"/>
    <n v="136.29709999999994"/>
  </r>
  <r>
    <n v="7800"/>
    <s v="CA-2014-166184"/>
    <x v="3"/>
    <x v="668"/>
    <d v="2014-03-28T00:00:00"/>
    <s v="First Class"/>
    <s v="HR-14830"/>
    <s v="Harold Ryan"/>
    <s v="Corporate"/>
    <s v="United States"/>
    <s v="New York City"/>
    <s v="New York"/>
    <n v="10035"/>
    <s v="East"/>
    <s v="FUR-CH-10003396"/>
    <s v="Furniture"/>
    <s v="Chairs"/>
    <s v="Global Deluxe Steno Chair"/>
    <n v="207.84600000000003"/>
    <n v="3"/>
    <n v="0.1"/>
    <n v="2.3093999999999895"/>
  </r>
  <r>
    <n v="7801"/>
    <s v="CA-2014-157413"/>
    <x v="3"/>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1-143637"/>
    <x v="2"/>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2-102260"/>
    <x v="1"/>
    <x v="357"/>
    <d v="2012-09-26T00:00:00"/>
    <s v="Standard Class"/>
    <s v="SJ-20125"/>
    <s v="Sanjit Jacobs"/>
    <s v="Home Office"/>
    <s v="United States"/>
    <s v="Franklin"/>
    <s v="Tennessee"/>
    <n v="37064"/>
    <s v="South"/>
    <s v="OFF-LA-10003714"/>
    <s v="Office Supplies"/>
    <s v="Labels"/>
    <s v="Avery 510"/>
    <n v="12"/>
    <n v="4"/>
    <n v="0.2"/>
    <n v="4.1999999999999993"/>
  </r>
  <r>
    <n v="7804"/>
    <s v="CA-2012-102260"/>
    <x v="1"/>
    <x v="357"/>
    <d v="2012-09-26T00:00:00"/>
    <s v="Standard Class"/>
    <s v="SJ-20125"/>
    <s v="Sanjit Jacobs"/>
    <s v="Home Office"/>
    <s v="United States"/>
    <s v="Franklin"/>
    <s v="Tennessee"/>
    <n v="37064"/>
    <s v="South"/>
    <s v="OFF-ST-10003716"/>
    <s v="Office Supplies"/>
    <s v="Storage"/>
    <s v="Tennsco Double-Tier Lockers"/>
    <n v="720.06400000000008"/>
    <n v="4"/>
    <n v="0.2"/>
    <n v="-63.005600000000015"/>
  </r>
  <r>
    <n v="7805"/>
    <s v="CA-2012-102260"/>
    <x v="1"/>
    <x v="357"/>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2-102260"/>
    <x v="1"/>
    <x v="357"/>
    <d v="2012-09-26T00:00:00"/>
    <s v="Standard Class"/>
    <s v="SJ-20125"/>
    <s v="Sanjit Jacobs"/>
    <s v="Home Office"/>
    <s v="United States"/>
    <s v="Franklin"/>
    <s v="Tennessee"/>
    <n v="37064"/>
    <s v="South"/>
    <s v="OFF-AR-10001315"/>
    <s v="Office Supplies"/>
    <s v="Art"/>
    <s v="Newell 310"/>
    <n v="2.8160000000000003"/>
    <n v="2"/>
    <n v="0.2"/>
    <n v="0.31679999999999986"/>
  </r>
  <r>
    <n v="7807"/>
    <s v="CA-2012-102260"/>
    <x v="1"/>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3-137295"/>
    <x v="0"/>
    <x v="1134"/>
    <d v="2013-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3-137295"/>
    <x v="0"/>
    <x v="1134"/>
    <d v="2013-01-13T00:00:00"/>
    <s v="Standard Class"/>
    <s v="VS-21820"/>
    <s v="Vivek Sundaresam"/>
    <s v="Consumer"/>
    <s v="United States"/>
    <s v="Raleigh"/>
    <s v="North Carolina"/>
    <n v="27604"/>
    <s v="South"/>
    <s v="OFF-AR-10001955"/>
    <s v="Office Supplies"/>
    <s v="Art"/>
    <s v="Newell 319"/>
    <n v="47.616"/>
    <n v="3"/>
    <n v="0.2"/>
    <n v="5.9519999999999946"/>
  </r>
  <r>
    <n v="7810"/>
    <s v="US-2013-137295"/>
    <x v="0"/>
    <x v="1134"/>
    <d v="2013-01-13T00:00:00"/>
    <s v="Standard Class"/>
    <s v="VS-21820"/>
    <s v="Vivek Sundaresam"/>
    <s v="Consumer"/>
    <s v="United States"/>
    <s v="Raleigh"/>
    <s v="North Carolina"/>
    <n v="27604"/>
    <s v="South"/>
    <s v="TEC-PH-10004080"/>
    <s v="Technology"/>
    <s v="Phones"/>
    <s v="Avaya 5410 Digital phone"/>
    <n v="108.78399999999999"/>
    <n v="2"/>
    <n v="0.2"/>
    <n v="10.878399999999999"/>
  </r>
  <r>
    <n v="7811"/>
    <s v="CA-2013-134334"/>
    <x v="0"/>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3-134334"/>
    <x v="0"/>
    <x v="1173"/>
    <d v="2013-02-15T00:00:00"/>
    <s v="First Class"/>
    <s v="DK-13090"/>
    <s v="Dave Kipp"/>
    <s v="Consumer"/>
    <s v="United States"/>
    <s v="Clinton"/>
    <s v="Maryland"/>
    <n v="20735"/>
    <s v="East"/>
    <s v="OFF-AR-10001770"/>
    <s v="Office Supplies"/>
    <s v="Art"/>
    <s v="Economy #2 Pencils"/>
    <n v="7.98"/>
    <n v="3"/>
    <n v="0"/>
    <n v="2.0747999999999998"/>
  </r>
  <r>
    <n v="7813"/>
    <s v="CA-2013-134334"/>
    <x v="0"/>
    <x v="1173"/>
    <d v="2013-02-15T00:00:00"/>
    <s v="First Class"/>
    <s v="DK-13090"/>
    <s v="Dave Kipp"/>
    <s v="Consumer"/>
    <s v="United States"/>
    <s v="Clinton"/>
    <s v="Maryland"/>
    <n v="20735"/>
    <s v="East"/>
    <s v="FUR-TA-10002356"/>
    <s v="Furniture"/>
    <s v="Tables"/>
    <s v="Bevis Boat-Shaped Conference Table"/>
    <n v="550.43100000000004"/>
    <n v="3"/>
    <n v="0.3"/>
    <n v="-47.179800000000029"/>
  </r>
  <r>
    <n v="7814"/>
    <s v="CA-2013-134334"/>
    <x v="0"/>
    <x v="1173"/>
    <d v="2013-02-15T00:00:00"/>
    <s v="First Class"/>
    <s v="DK-13090"/>
    <s v="Dave Kipp"/>
    <s v="Consumer"/>
    <s v="United States"/>
    <s v="Clinton"/>
    <s v="Maryland"/>
    <n v="20735"/>
    <s v="East"/>
    <s v="FUR-FU-10003274"/>
    <s v="Furniture"/>
    <s v="Furnishings"/>
    <s v="Regeneration Desk Collection"/>
    <n v="10.56"/>
    <n v="6"/>
    <n v="0"/>
    <n v="4.6464000000000008"/>
  </r>
  <r>
    <n v="7815"/>
    <s v="US-2014-109316"/>
    <x v="3"/>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4-109316"/>
    <x v="3"/>
    <x v="110"/>
    <d v="2014-06-11T00:00:00"/>
    <s v="First Class"/>
    <s v="MG-17680"/>
    <s v="Maureen Gastineau"/>
    <s v="Home Office"/>
    <s v="United States"/>
    <s v="Los Angeles"/>
    <s v="California"/>
    <n v="90049"/>
    <s v="West"/>
    <s v="TEC-PH-10000307"/>
    <s v="Technology"/>
    <s v="Phones"/>
    <s v="Shocksock Galaxy S4 Armband"/>
    <n v="17.52"/>
    <n v="2"/>
    <n v="0.2"/>
    <n v="-3.5040000000000022"/>
  </r>
  <r>
    <n v="7817"/>
    <s v="CA-2013-138478"/>
    <x v="0"/>
    <x v="147"/>
    <d v="2013-10-27T00:00:00"/>
    <s v="Second Class"/>
    <s v="DP-13390"/>
    <s v="Dennis Pardue"/>
    <s v="Home Office"/>
    <s v="United States"/>
    <s v="North Las Vegas"/>
    <s v="Nevada"/>
    <n v="89031"/>
    <s v="West"/>
    <s v="OFF-AR-10002240"/>
    <s v="Office Supplies"/>
    <s v="Art"/>
    <s v="Panasonic KP-150 Electric Pencil Sharpener"/>
    <n v="113.22"/>
    <n v="3"/>
    <n v="0"/>
    <n v="29.437200000000001"/>
  </r>
  <r>
    <n v="7818"/>
    <s v="CA-2013-138478"/>
    <x v="0"/>
    <x v="147"/>
    <d v="2013-10-27T00:00:00"/>
    <s v="Second Class"/>
    <s v="DP-13390"/>
    <s v="Dennis Pardue"/>
    <s v="Home Office"/>
    <s v="United States"/>
    <s v="North Las Vegas"/>
    <s v="Nevada"/>
    <n v="89031"/>
    <s v="West"/>
    <s v="OFF-PA-10001801"/>
    <s v="Office Supplies"/>
    <s v="Paper"/>
    <s v="Xerox 193"/>
    <n v="35.880000000000003"/>
    <n v="6"/>
    <n v="0"/>
    <n v="17.581200000000003"/>
  </r>
  <r>
    <n v="7819"/>
    <s v="CA-2013-138478"/>
    <x v="0"/>
    <x v="147"/>
    <d v="2013-10-27T00:00:00"/>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4-150469"/>
    <x v="3"/>
    <x v="795"/>
    <d v="2014-01-31T00:00:00"/>
    <s v="Standard Class"/>
    <s v="CJ-12010"/>
    <s v="Caroline Jumper"/>
    <s v="Consumer"/>
    <s v="United States"/>
    <s v="San Francisco"/>
    <s v="California"/>
    <n v="94109"/>
    <s v="West"/>
    <s v="OFF-FA-10000611"/>
    <s v="Office Supplies"/>
    <s v="Fasteners"/>
    <s v="Binder Clips by OIC"/>
    <n v="11.84"/>
    <n v="8"/>
    <n v="0"/>
    <n v="5.6831999999999994"/>
  </r>
  <r>
    <n v="7821"/>
    <s v="CA-2014-152436"/>
    <x v="3"/>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3-169334"/>
    <x v="0"/>
    <x v="147"/>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1-115413"/>
    <x v="2"/>
    <x v="86"/>
    <d v="2011-09-01T00:00:00"/>
    <s v="Standard Class"/>
    <s v="PP-18955"/>
    <s v="Paul Prost"/>
    <s v="Home Office"/>
    <s v="United States"/>
    <s v="Newark"/>
    <s v="Delaware"/>
    <n v="19711"/>
    <s v="East"/>
    <s v="OFF-AR-10003770"/>
    <s v="Office Supplies"/>
    <s v="Art"/>
    <s v="Newell 340"/>
    <n v="8.64"/>
    <n v="3"/>
    <n v="0"/>
    <n v="2.5055999999999998"/>
  </r>
  <r>
    <n v="7824"/>
    <s v="US-2011-115413"/>
    <x v="2"/>
    <x v="86"/>
    <d v="2011-09-01T00:00:00"/>
    <s v="Standard Class"/>
    <s v="PP-18955"/>
    <s v="Paul Prost"/>
    <s v="Home Office"/>
    <s v="United States"/>
    <s v="Newark"/>
    <s v="Delaware"/>
    <n v="19711"/>
    <s v="East"/>
    <s v="TEC-AC-10002800"/>
    <s v="Technology"/>
    <s v="Accessories"/>
    <s v="Plantronics Audio 478 Stereo USB Headset"/>
    <n v="149.97"/>
    <n v="3"/>
    <n v="0"/>
    <n v="52.489499999999992"/>
  </r>
  <r>
    <n v="7825"/>
    <s v="CA-2011-125150"/>
    <x v="2"/>
    <x v="1174"/>
    <d v="2011-05-23T00:00:00"/>
    <s v="Standard Class"/>
    <s v="PW-19030"/>
    <s v="Pauline Webber"/>
    <s v="Corporate"/>
    <s v="United States"/>
    <s v="Los Angeles"/>
    <s v="California"/>
    <n v="90036"/>
    <s v="West"/>
    <s v="FUR-CH-10002439"/>
    <s v="Furniture"/>
    <s v="Chairs"/>
    <s v="Iceberg Nesting Folding Chair, 19w x 6d x 43h"/>
    <n v="232.88"/>
    <n v="5"/>
    <n v="0.2"/>
    <n v="17.466000000000008"/>
  </r>
  <r>
    <n v="7826"/>
    <s v="CA-2012-127327"/>
    <x v="1"/>
    <x v="302"/>
    <d v="2012-02-07T00:00:00"/>
    <s v="Standard Class"/>
    <s v="PW-19030"/>
    <s v="Pauline Webber"/>
    <s v="Corporate"/>
    <s v="United States"/>
    <s v="Rome"/>
    <s v="New York"/>
    <n v="13440"/>
    <s v="East"/>
    <s v="FUR-CH-10004218"/>
    <s v="Furniture"/>
    <s v="Chairs"/>
    <s v="Global Fabric Manager's Chair, Dark Gray"/>
    <n v="90.882000000000005"/>
    <n v="1"/>
    <n v="0.1"/>
    <n v="15.147000000000004"/>
  </r>
  <r>
    <n v="7827"/>
    <s v="CA-2014-117114"/>
    <x v="3"/>
    <x v="1108"/>
    <d v="2014-11-06T00:00:00"/>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4-117114"/>
    <x v="3"/>
    <x v="1108"/>
    <d v="2014-11-06T00:00:00"/>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2-137302"/>
    <x v="1"/>
    <x v="33"/>
    <d v="2012-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2-137302"/>
    <x v="1"/>
    <x v="33"/>
    <d v="2012-05-01T00:00:00"/>
    <s v="Standard Class"/>
    <s v="BW-11110"/>
    <s v="Bart Watters"/>
    <s v="Corporate"/>
    <s v="United States"/>
    <s v="San Diego"/>
    <s v="California"/>
    <n v="92105"/>
    <s v="West"/>
    <s v="OFF-AR-10000588"/>
    <s v="Office Supplies"/>
    <s v="Art"/>
    <s v="Newell 345"/>
    <n v="59.519999999999996"/>
    <n v="3"/>
    <n v="0"/>
    <n v="15.475200000000001"/>
  </r>
  <r>
    <n v="7831"/>
    <s v="CA-2012-137302"/>
    <x v="1"/>
    <x v="33"/>
    <d v="2012-05-01T00:00:00"/>
    <s v="Standard Class"/>
    <s v="BW-11110"/>
    <s v="Bart Watters"/>
    <s v="Corporate"/>
    <s v="United States"/>
    <s v="San Diego"/>
    <s v="California"/>
    <n v="92105"/>
    <s v="West"/>
    <s v="TEC-PH-10003174"/>
    <s v="Technology"/>
    <s v="Phones"/>
    <s v="RCA ViSYS 25825 Wireless digital phone"/>
    <n v="311.97600000000006"/>
    <n v="3"/>
    <n v="0.2"/>
    <n v="38.996999999999986"/>
  </r>
  <r>
    <n v="7832"/>
    <s v="CA-2012-137302"/>
    <x v="1"/>
    <x v="33"/>
    <d v="2012-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3-112382"/>
    <x v="0"/>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s v="Florida"/>
    <n v="33407"/>
    <s v="South"/>
    <s v="OFF-AR-10004757"/>
    <s v="Office Supplies"/>
    <s v="Art"/>
    <s v="Crayola Colored Pencils"/>
    <n v="13.120000000000001"/>
    <n v="5"/>
    <n v="0.2"/>
    <n v="2.1319999999999988"/>
  </r>
  <r>
    <n v="7835"/>
    <s v="CA-2012-106257"/>
    <x v="1"/>
    <x v="657"/>
    <d v="2012-04-17T00:00:00"/>
    <s v="Second Class"/>
    <s v="EB-14110"/>
    <s v="Eugene Barchas"/>
    <s v="Consumer"/>
    <s v="United States"/>
    <s v="Los Angeles"/>
    <s v="California"/>
    <n v="90045"/>
    <s v="West"/>
    <s v="FUR-TA-10002530"/>
    <s v="Furniture"/>
    <s v="Tables"/>
    <s v="Iceberg OfficeWorks 42&quot; Round Tables"/>
    <n v="241.56799999999998"/>
    <n v="2"/>
    <n v="0.2"/>
    <n v="-15.098000000000013"/>
  </r>
  <r>
    <n v="7836"/>
    <s v="CA-2012-106257"/>
    <x v="1"/>
    <x v="657"/>
    <d v="2012-04-17T00:00:00"/>
    <s v="Second Class"/>
    <s v="EB-14110"/>
    <s v="Eugene Barchas"/>
    <s v="Consumer"/>
    <s v="United States"/>
    <s v="Los Angeles"/>
    <s v="California"/>
    <n v="90045"/>
    <s v="West"/>
    <s v="TEC-PH-10001494"/>
    <s v="Technology"/>
    <s v="Phones"/>
    <s v="Polycom CX600 IP Phone VoIP phone"/>
    <n v="479.92"/>
    <n v="2"/>
    <n v="0.2"/>
    <n v="41.993000000000009"/>
  </r>
  <r>
    <n v="7837"/>
    <s v="CA-2012-149083"/>
    <x v="1"/>
    <x v="12"/>
    <d v="2012-09-30T00:00:00"/>
    <s v="Standard Class"/>
    <s v="SH-19975"/>
    <s v="Sally Hughsby"/>
    <s v="Corporate"/>
    <s v="United States"/>
    <s v="Seattle"/>
    <s v="Washington"/>
    <n v="98103"/>
    <s v="West"/>
    <s v="FUR-CH-10004289"/>
    <s v="Furniture"/>
    <s v="Chairs"/>
    <s v="Global Super Steno Chair"/>
    <n v="307.13600000000002"/>
    <n v="4"/>
    <n v="0.2"/>
    <n v="-11.51760000000003"/>
  </r>
  <r>
    <n v="7838"/>
    <s v="CA-2012-149083"/>
    <x v="1"/>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2-149083"/>
    <x v="1"/>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1-137869"/>
    <x v="2"/>
    <x v="1176"/>
    <d v="2011-04-02T00:00:00"/>
    <s v="Standard Class"/>
    <s v="CV-12295"/>
    <s v="Christina VanderZanden"/>
    <s v="Consumer"/>
    <s v="United States"/>
    <s v="Des Moines"/>
    <s v="Iowa"/>
    <n v="50315"/>
    <s v="Central"/>
    <s v="OFF-EN-10001509"/>
    <s v="Office Supplies"/>
    <s v="Envelopes"/>
    <s v="Poly String Tie Envelopes"/>
    <n v="6.12"/>
    <n v="3"/>
    <n v="0"/>
    <n v="2.8763999999999994"/>
  </r>
  <r>
    <n v="7841"/>
    <s v="US-2011-137869"/>
    <x v="2"/>
    <x v="1176"/>
    <d v="2011-04-02T00:00:00"/>
    <s v="Standard Class"/>
    <s v="CV-12295"/>
    <s v="Christina VanderZanden"/>
    <s v="Consumer"/>
    <s v="United States"/>
    <s v="Des Moines"/>
    <s v="Iowa"/>
    <n v="50315"/>
    <s v="Central"/>
    <s v="FUR-TA-10003954"/>
    <s v="Furniture"/>
    <s v="Tables"/>
    <s v="Hon 94000 Series Round Tables"/>
    <n v="1184.72"/>
    <n v="4"/>
    <n v="0"/>
    <n v="106.62480000000005"/>
  </r>
  <r>
    <n v="7842"/>
    <s v="CA-2013-116603"/>
    <x v="0"/>
    <x v="19"/>
    <d v="2013-07-23T00:00:00"/>
    <s v="Standard Class"/>
    <s v="AT-10735"/>
    <s v="Annie Thurman"/>
    <s v="Consumer"/>
    <s v="United States"/>
    <s v="New York City"/>
    <s v="New York"/>
    <n v="10024"/>
    <s v="East"/>
    <s v="OFF-AP-10002892"/>
    <s v="Office Supplies"/>
    <s v="Appliances"/>
    <s v="Belkin F5C206VTEL 6 Outlet Surge"/>
    <n v="45.96"/>
    <n v="2"/>
    <n v="0"/>
    <n v="13.787999999999997"/>
  </r>
  <r>
    <n v="7843"/>
    <s v="CA-2011-158470"/>
    <x v="2"/>
    <x v="987"/>
    <d v="2011-04-23T00:00:00"/>
    <s v="Second Class"/>
    <s v="AG-10390"/>
    <s v="Allen Goldenen"/>
    <s v="Consumer"/>
    <s v="United States"/>
    <s v="Arlington"/>
    <s v="Virginia"/>
    <n v="22204"/>
    <s v="South"/>
    <s v="OFF-BI-10003638"/>
    <s v="Office Supplies"/>
    <s v="Binders"/>
    <s v="GBC Durable Plastic Covers"/>
    <n v="58.050000000000004"/>
    <n v="3"/>
    <n v="0"/>
    <n v="26.702999999999999"/>
  </r>
  <r>
    <n v="7844"/>
    <s v="CA-2011-158470"/>
    <x v="2"/>
    <x v="987"/>
    <d v="2011-04-23T00:00:00"/>
    <s v="Second Class"/>
    <s v="AG-10390"/>
    <s v="Allen Goldenen"/>
    <s v="Consumer"/>
    <s v="United States"/>
    <s v="Arlington"/>
    <s v="Virginia"/>
    <n v="22204"/>
    <s v="South"/>
    <s v="OFF-PA-10001569"/>
    <s v="Office Supplies"/>
    <s v="Paper"/>
    <s v="Xerox 232"/>
    <n v="71.28"/>
    <n v="11"/>
    <n v="0"/>
    <n v="34.214400000000005"/>
  </r>
  <r>
    <n v="7845"/>
    <s v="US-2014-123834"/>
    <x v="3"/>
    <x v="246"/>
    <d v="2014-07-26T00:00:00"/>
    <s v="Standard Class"/>
    <s v="GM-14500"/>
    <s v="Gene McClure"/>
    <s v="Consumer"/>
    <s v="United States"/>
    <s v="Pharr"/>
    <s v="Texas"/>
    <n v="78577"/>
    <s v="Central"/>
    <s v="FUR-TA-10001676"/>
    <s v="Furniture"/>
    <s v="Tables"/>
    <s v="Hon 61000 Series Interactive Training Tables"/>
    <n v="124.404"/>
    <n v="4"/>
    <n v="0.3"/>
    <n v="-21.3264"/>
  </r>
  <r>
    <n v="7846"/>
    <s v="CA-2012-125976"/>
    <x v="1"/>
    <x v="874"/>
    <d v="2012-10-02T00:00:00"/>
    <s v="Standard Class"/>
    <s v="JK-15205"/>
    <s v="Jamie Kunitz"/>
    <s v="Consumer"/>
    <s v="United States"/>
    <s v="Arlington"/>
    <s v="Virginia"/>
    <n v="22204"/>
    <s v="South"/>
    <s v="OFF-PA-10001125"/>
    <s v="Office Supplies"/>
    <s v="Paper"/>
    <s v="Xerox 1988"/>
    <n v="154.9"/>
    <n v="5"/>
    <n v="0"/>
    <n v="69.704999999999998"/>
  </r>
  <r>
    <n v="7847"/>
    <s v="CA-2012-125976"/>
    <x v="1"/>
    <x v="874"/>
    <d v="2012-10-02T00:00:00"/>
    <s v="Standard Class"/>
    <s v="JK-15205"/>
    <s v="Jamie Kunitz"/>
    <s v="Consumer"/>
    <s v="United States"/>
    <s v="Arlington"/>
    <s v="Virginia"/>
    <n v="22204"/>
    <s v="South"/>
    <s v="TEC-PH-10002496"/>
    <s v="Technology"/>
    <s v="Phones"/>
    <s v="Cisco SPA301"/>
    <n v="1871.88"/>
    <n v="12"/>
    <n v="0"/>
    <n v="561.56399999999996"/>
  </r>
  <r>
    <n v="7848"/>
    <s v="CA-2013-128706"/>
    <x v="0"/>
    <x v="535"/>
    <d v="2013-03-03T00:00:00"/>
    <s v="Standard Class"/>
    <s v="DW-13540"/>
    <s v="Don Weiss"/>
    <s v="Consumer"/>
    <s v="United States"/>
    <s v="Houston"/>
    <s v="Texas"/>
    <n v="77070"/>
    <s v="Central"/>
    <s v="FUR-FU-10004053"/>
    <s v="Furniture"/>
    <s v="Furnishings"/>
    <s v="DAX Two-Tone Silver Metal Document Frame"/>
    <n v="16.192"/>
    <n v="2"/>
    <n v="0.6"/>
    <n v="-6.8815999999999953"/>
  </r>
  <r>
    <n v="7849"/>
    <s v="CA-2013-104311"/>
    <x v="0"/>
    <x v="440"/>
    <d v="2013-05-07T00:00:00"/>
    <s v="Standard Class"/>
    <s v="AS-10090"/>
    <s v="Adam Shillingsburg"/>
    <s v="Consumer"/>
    <s v="United States"/>
    <s v="Irving"/>
    <s v="Texas"/>
    <n v="75061"/>
    <s v="Central"/>
    <s v="OFF-ST-10000321"/>
    <s v="Office Supplies"/>
    <s v="Storage"/>
    <s v="Akro Stacking Bins"/>
    <n v="18.936"/>
    <n v="3"/>
    <n v="0.2"/>
    <n v="-3.787200000000003"/>
  </r>
  <r>
    <n v="7850"/>
    <s v="CA-2013-104311"/>
    <x v="0"/>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3-104311"/>
    <x v="0"/>
    <x v="440"/>
    <d v="2013-05-07T00:00:00"/>
    <s v="Standard Class"/>
    <s v="AS-10090"/>
    <s v="Adam Shillingsburg"/>
    <s v="Consumer"/>
    <s v="United States"/>
    <s v="Irving"/>
    <s v="Texas"/>
    <n v="75061"/>
    <s v="Central"/>
    <s v="OFF-LA-10000973"/>
    <s v="Office Supplies"/>
    <s v="Labels"/>
    <s v="Avery 502"/>
    <n v="5.04"/>
    <n v="2"/>
    <n v="0.2"/>
    <n v="1.764"/>
  </r>
  <r>
    <n v="7852"/>
    <s v="CA-2011-169649"/>
    <x v="2"/>
    <x v="337"/>
    <d v="2011-12-15T00:00:00"/>
    <s v="Standard Class"/>
    <s v="TS-21205"/>
    <s v="Thomas Seio"/>
    <s v="Corporate"/>
    <s v="United States"/>
    <s v="Chicago"/>
    <s v="Illinois"/>
    <n v="60653"/>
    <s v="Central"/>
    <s v="OFF-PA-10000143"/>
    <s v="Office Supplies"/>
    <s v="Paper"/>
    <s v="Astroparche Fine Business Paper"/>
    <n v="8.4480000000000004"/>
    <n v="2"/>
    <n v="0.2"/>
    <n v="2.9568000000000003"/>
  </r>
  <r>
    <n v="7853"/>
    <s v="CA-2011-169649"/>
    <x v="2"/>
    <x v="337"/>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2-144890"/>
    <x v="1"/>
    <x v="707"/>
    <d v="2012-12-29T00:00:00"/>
    <s v="Standard Class"/>
    <s v="SM-20320"/>
    <s v="Sean Miller"/>
    <s v="Home Office"/>
    <s v="United States"/>
    <s v="Los Angeles"/>
    <s v="California"/>
    <n v="90049"/>
    <s v="West"/>
    <s v="OFF-PA-10001526"/>
    <s v="Office Supplies"/>
    <s v="Paper"/>
    <s v="Xerox 1949"/>
    <n v="9.9600000000000009"/>
    <n v="2"/>
    <n v="0"/>
    <n v="4.8804000000000007"/>
  </r>
  <r>
    <n v="7855"/>
    <s v="CA-2014-135587"/>
    <x v="3"/>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4-135587"/>
    <x v="3"/>
    <x v="226"/>
    <d v="2014-12-13T00:00:00"/>
    <s v="Standard Class"/>
    <s v="BH-11710"/>
    <s v="Brosina Hoffman"/>
    <s v="Consumer"/>
    <s v="United States"/>
    <s v="Hattiesburg"/>
    <s v="Mississippi"/>
    <n v="39401"/>
    <s v="South"/>
    <s v="TEC-AC-10001266"/>
    <s v="Technology"/>
    <s v="Accessories"/>
    <s v="Memorex Micro Travel Drive 8 GB"/>
    <n v="52"/>
    <n v="4"/>
    <n v="0"/>
    <n v="23.4"/>
  </r>
  <r>
    <n v="7857"/>
    <s v="CA-2011-103429"/>
    <x v="2"/>
    <x v="992"/>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1-103429"/>
    <x v="2"/>
    <x v="992"/>
    <d v="2011-06-01T00:00:00"/>
    <s v="First Class"/>
    <s v="LW-16825"/>
    <s v="Laurel Workman"/>
    <s v="Corporate"/>
    <s v="United States"/>
    <s v="New York City"/>
    <s v="New York"/>
    <n v="10024"/>
    <s v="East"/>
    <s v="TEC-PH-10003505"/>
    <s v="Technology"/>
    <s v="Phones"/>
    <s v="Geemarc AmpliPOWER60"/>
    <n v="464"/>
    <n v="5"/>
    <n v="0"/>
    <n v="134.55999999999995"/>
  </r>
  <r>
    <n v="7859"/>
    <s v="CA-2011-103429"/>
    <x v="2"/>
    <x v="992"/>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1-103429"/>
    <x v="2"/>
    <x v="992"/>
    <d v="2011-06-01T00:00:00"/>
    <s v="First Class"/>
    <s v="LW-16825"/>
    <s v="Laurel Workman"/>
    <s v="Corporate"/>
    <s v="United States"/>
    <s v="New York City"/>
    <s v="New York"/>
    <n v="10024"/>
    <s v="East"/>
    <s v="OFF-PA-10001712"/>
    <s v="Office Supplies"/>
    <s v="Paper"/>
    <s v="Xerox 1948"/>
    <n v="39.96"/>
    <n v="4"/>
    <n v="0"/>
    <n v="17.981999999999999"/>
  </r>
  <r>
    <n v="7861"/>
    <s v="CA-2014-152261"/>
    <x v="3"/>
    <x v="580"/>
    <d v="2014-03-07T00:00:00"/>
    <s v="Standard Class"/>
    <s v="JA-15970"/>
    <s v="Joseph Airdo"/>
    <s v="Consumer"/>
    <s v="United States"/>
    <s v="Cuyahoga Falls"/>
    <s v="Ohio"/>
    <n v="44221"/>
    <s v="East"/>
    <s v="OFF-BI-10002353"/>
    <s v="Office Supplies"/>
    <s v="Binders"/>
    <s v="GBC VeloBind Cover Sets"/>
    <n v="18.528000000000002"/>
    <n v="4"/>
    <n v="0.7"/>
    <n v="-12.352"/>
  </r>
  <r>
    <n v="7862"/>
    <s v="CA-2012-142993"/>
    <x v="1"/>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2-142993"/>
    <x v="1"/>
    <x v="88"/>
    <d v="2012-10-17T00:00:00"/>
    <s v="Standard Class"/>
    <s v="KA-16525"/>
    <s v="Kelly Andreada"/>
    <s v="Consumer"/>
    <s v="United States"/>
    <s v="Seattle"/>
    <s v="Washington"/>
    <n v="98103"/>
    <s v="West"/>
    <s v="OFF-ST-10000934"/>
    <s v="Office Supplies"/>
    <s v="Storage"/>
    <s v="Contico 72&quot;H Heavy-Duty Storage System"/>
    <n v="81.96"/>
    <n v="2"/>
    <n v="0"/>
    <n v="0"/>
  </r>
  <r>
    <n v="7864"/>
    <s v="CA-2012-143364"/>
    <x v="1"/>
    <x v="1177"/>
    <d v="2012-07-19T00:00:00"/>
    <s v="Second Class"/>
    <s v="TG-21310"/>
    <s v="Toby Gnade"/>
    <s v="Consumer"/>
    <s v="United States"/>
    <s v="Mesa"/>
    <s v="Arizona"/>
    <n v="85204"/>
    <s v="West"/>
    <s v="OFF-ST-10002743"/>
    <s v="Office Supplies"/>
    <s v="Storage"/>
    <s v="SAFCO Boltless Steel Shelving"/>
    <n v="272.73599999999999"/>
    <n v="3"/>
    <n v="0.2"/>
    <n v="-64.774800000000013"/>
  </r>
  <r>
    <n v="7865"/>
    <s v="CA-2012-143364"/>
    <x v="1"/>
    <x v="1177"/>
    <d v="2012-07-19T00:00:00"/>
    <s v="Second Class"/>
    <s v="TG-21310"/>
    <s v="Toby Gnade"/>
    <s v="Consumer"/>
    <s v="United States"/>
    <s v="Mesa"/>
    <s v="Arizona"/>
    <n v="85204"/>
    <s v="West"/>
    <s v="OFF-PA-10001846"/>
    <s v="Office Supplies"/>
    <s v="Paper"/>
    <s v="Xerox 1899"/>
    <n v="18.496000000000002"/>
    <n v="4"/>
    <n v="0.2"/>
    <n v="6.7048000000000005"/>
  </r>
  <r>
    <n v="7866"/>
    <s v="CA-2012-143364"/>
    <x v="1"/>
    <x v="1177"/>
    <d v="2012-07-19T00:00:00"/>
    <s v="Second Class"/>
    <s v="TG-21310"/>
    <s v="Toby Gnade"/>
    <s v="Consumer"/>
    <s v="United States"/>
    <s v="Mesa"/>
    <s v="Arizona"/>
    <n v="85204"/>
    <s v="West"/>
    <s v="FUR-CH-10004287"/>
    <s v="Furniture"/>
    <s v="Chairs"/>
    <s v="SAFCO Arco Folding Chair"/>
    <n v="441.92"/>
    <n v="2"/>
    <n v="0.2"/>
    <n v="49.715999999999966"/>
  </r>
  <r>
    <n v="7867"/>
    <s v="CA-2012-143364"/>
    <x v="1"/>
    <x v="1177"/>
    <d v="2012-07-19T00:00:00"/>
    <s v="Second Class"/>
    <s v="TG-21310"/>
    <s v="Toby Gnade"/>
    <s v="Consumer"/>
    <s v="United States"/>
    <s v="Mesa"/>
    <s v="Arizona"/>
    <n v="85204"/>
    <s v="West"/>
    <s v="FUR-BO-10001608"/>
    <s v="Furniture"/>
    <s v="Bookcases"/>
    <s v="Hon Metal Bookcases, Black"/>
    <n v="127.76400000000002"/>
    <n v="6"/>
    <n v="0.7"/>
    <n v="-191.64599999999996"/>
  </r>
  <r>
    <n v="7868"/>
    <s v="CA-2011-100972"/>
    <x v="2"/>
    <x v="84"/>
    <d v="2011-11-24T00:00:00"/>
    <s v="Second Class"/>
    <s v="DB-13360"/>
    <s v="Dennis Bolton"/>
    <s v="Home Office"/>
    <s v="United States"/>
    <s v="Salt Lake City"/>
    <s v="Utah"/>
    <n v="84106"/>
    <s v="West"/>
    <s v="OFF-PA-10000357"/>
    <s v="Office Supplies"/>
    <s v="Paper"/>
    <s v="Xerox 1888"/>
    <n v="166.44"/>
    <n v="3"/>
    <n v="0"/>
    <n v="79.891199999999998"/>
  </r>
  <r>
    <n v="7869"/>
    <s v="CA-2013-136994"/>
    <x v="0"/>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4-166233"/>
    <x v="3"/>
    <x v="445"/>
    <d v="2014-07-10T00:00:00"/>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4-122112"/>
    <x v="3"/>
    <x v="145"/>
    <d v="2014-09-30T00:00:00"/>
    <s v="Standard Class"/>
    <s v="CA-11965"/>
    <s v="Carol Adams"/>
    <s v="Corporate"/>
    <s v="United States"/>
    <s v="Lakewood"/>
    <s v="Ohio"/>
    <n v="44107"/>
    <s v="East"/>
    <s v="OFF-EN-10004459"/>
    <s v="Office Supplies"/>
    <s v="Envelopes"/>
    <s v="Security-Tint Envelopes"/>
    <n v="24.448"/>
    <n v="4"/>
    <n v="0.2"/>
    <n v="8.8623999999999992"/>
  </r>
  <r>
    <n v="7872"/>
    <s v="CA-2013-101672"/>
    <x v="0"/>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3-101672"/>
    <x v="0"/>
    <x v="339"/>
    <d v="2013-10-08T00:00:00"/>
    <s v="Standard Class"/>
    <s v="DB-12910"/>
    <s v="Daniel Byrd"/>
    <s v="Home Office"/>
    <s v="United States"/>
    <s v="Lake Forest"/>
    <s v="California"/>
    <n v="92630"/>
    <s v="West"/>
    <s v="FUR-CH-10004063"/>
    <s v="Furniture"/>
    <s v="Chairs"/>
    <s v="Global Deluxe High-Back Manager's Chair"/>
    <n v="915.13600000000008"/>
    <n v="4"/>
    <n v="0.2"/>
    <n v="102.95279999999988"/>
  </r>
  <r>
    <n v="7874"/>
    <s v="CA-2013-101672"/>
    <x v="0"/>
    <x v="339"/>
    <d v="2013-10-08T00:00:00"/>
    <s v="Standard Class"/>
    <s v="DB-12910"/>
    <s v="Daniel Byrd"/>
    <s v="Home Office"/>
    <s v="United States"/>
    <s v="Lake Forest"/>
    <s v="California"/>
    <n v="92630"/>
    <s v="West"/>
    <s v="OFF-PA-10004610"/>
    <s v="Office Supplies"/>
    <s v="Paper"/>
    <s v="Xerox 1900"/>
    <n v="8.56"/>
    <n v="2"/>
    <n v="0"/>
    <n v="3.8519999999999994"/>
  </r>
  <r>
    <n v="7875"/>
    <s v="CA-2013-101672"/>
    <x v="0"/>
    <x v="339"/>
    <d v="2013-10-08T00:00:00"/>
    <s v="Standard Class"/>
    <s v="DB-12910"/>
    <s v="Daniel Byrd"/>
    <s v="Home Office"/>
    <s v="United States"/>
    <s v="Lake Forest"/>
    <s v="California"/>
    <n v="92630"/>
    <s v="West"/>
    <s v="OFF-PA-10001878"/>
    <s v="Office Supplies"/>
    <s v="Paper"/>
    <s v="Xerox 1891"/>
    <n v="97.82"/>
    <n v="2"/>
    <n v="0"/>
    <n v="45.975399999999993"/>
  </r>
  <r>
    <n v="7876"/>
    <s v="CA-2014-168403"/>
    <x v="3"/>
    <x v="428"/>
    <d v="2014-09-16T00:00:00"/>
    <s v="Standard Class"/>
    <s v="DK-12835"/>
    <s v="Damala Kotsonis"/>
    <s v="Corporate"/>
    <s v="United States"/>
    <s v="Portland"/>
    <s v="Oregon"/>
    <n v="97206"/>
    <s v="West"/>
    <s v="OFF-PA-10002036"/>
    <s v="Office Supplies"/>
    <s v="Paper"/>
    <s v="Xerox 1930"/>
    <n v="31.104000000000006"/>
    <n v="6"/>
    <n v="0.2"/>
    <n v="11.2752"/>
  </r>
  <r>
    <n v="7877"/>
    <s v="CA-2014-168403"/>
    <x v="3"/>
    <x v="42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2-148705"/>
    <x v="1"/>
    <x v="899"/>
    <d v="2012-03-18T00:00:00"/>
    <s v="Standard Class"/>
    <s v="EB-14170"/>
    <s v="Evan Bailliet"/>
    <s v="Consumer"/>
    <s v="United States"/>
    <s v="Charlotte"/>
    <s v="North Carolina"/>
    <n v="28205"/>
    <s v="South"/>
    <s v="OFF-LA-10001641"/>
    <s v="Office Supplies"/>
    <s v="Labels"/>
    <s v="Avery 518"/>
    <n v="5.04"/>
    <n v="2"/>
    <n v="0.2"/>
    <n v="1.764"/>
  </r>
  <r>
    <n v="7879"/>
    <s v="CA-2013-160241"/>
    <x v="0"/>
    <x v="896"/>
    <d v="2013-12-05T00:00:00"/>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3-155747"/>
    <x v="0"/>
    <x v="403"/>
    <d v="2013-06-22T00:00:00"/>
    <s v="Standard Class"/>
    <s v="JS-15685"/>
    <s v="Jim Sink"/>
    <s v="Corporate"/>
    <s v="United States"/>
    <s v="Philadelphia"/>
    <s v="Pennsylvania"/>
    <n v="19140"/>
    <s v="East"/>
    <s v="FUR-TA-10003392"/>
    <s v="Furniture"/>
    <s v="Tables"/>
    <s v="Global Adaptabilities Conference Tables"/>
    <n v="337.17599999999999"/>
    <n v="2"/>
    <n v="0.4"/>
    <n v="-118.01160000000002"/>
  </r>
  <r>
    <n v="7881"/>
    <s v="CA-2014-118017"/>
    <x v="3"/>
    <x v="734"/>
    <d v="2014-12-07T00:00:00"/>
    <s v="Second Class"/>
    <s v="LC-16870"/>
    <s v="Lena Cacioppo"/>
    <s v="Consumer"/>
    <s v="United States"/>
    <s v="Thornton"/>
    <s v="Colorado"/>
    <n v="80229"/>
    <s v="West"/>
    <s v="OFF-AR-10003856"/>
    <s v="Office Supplies"/>
    <s v="Art"/>
    <s v="Newell 344"/>
    <n v="13.343999999999998"/>
    <n v="6"/>
    <n v="0.2"/>
    <n v="1.0007999999999999"/>
  </r>
  <r>
    <n v="7882"/>
    <s v="CA-2014-118017"/>
    <x v="3"/>
    <x v="734"/>
    <d v="2014-12-07T00:00:00"/>
    <s v="Second Class"/>
    <s v="LC-16870"/>
    <s v="Lena Cacioppo"/>
    <s v="Consumer"/>
    <s v="United States"/>
    <s v="Thornton"/>
    <s v="Colorado"/>
    <n v="80229"/>
    <s v="West"/>
    <s v="TEC-AC-10002006"/>
    <s v="Technology"/>
    <s v="Accessories"/>
    <s v="Memorex Micro Travel Drive 16 GB"/>
    <n v="76.75200000000001"/>
    <n v="6"/>
    <n v="0.2"/>
    <n v="10.553399999999993"/>
  </r>
  <r>
    <n v="7883"/>
    <s v="CA-2014-118017"/>
    <x v="3"/>
    <x v="734"/>
    <d v="2014-12-07T00:00:00"/>
    <s v="Second Class"/>
    <s v="LC-16870"/>
    <s v="Lena Cacioppo"/>
    <s v="Consumer"/>
    <s v="United States"/>
    <s v="Thornton"/>
    <s v="Colorado"/>
    <n v="80229"/>
    <s v="West"/>
    <s v="TEC-AC-10002006"/>
    <s v="Technology"/>
    <s v="Accessories"/>
    <s v="Memorex Micro Travel Drive 16 GB"/>
    <n v="102.33600000000001"/>
    <n v="8"/>
    <n v="0.2"/>
    <n v="14.07119999999999"/>
  </r>
  <r>
    <n v="7884"/>
    <s v="CA-2014-118017"/>
    <x v="3"/>
    <x v="734"/>
    <d v="2014-12-07T00:00:00"/>
    <s v="Second Class"/>
    <s v="LC-16870"/>
    <s v="Lena Cacioppo"/>
    <s v="Consumer"/>
    <s v="United States"/>
    <s v="Thornton"/>
    <s v="Colorado"/>
    <n v="80229"/>
    <s v="West"/>
    <s v="OFF-PA-10002246"/>
    <s v="Office Supplies"/>
    <s v="Paper"/>
    <s v="Wirebound Four 2-3/4 x 5 Forms per Page, 400 Sets per Book"/>
    <n v="10.32"/>
    <n v="2"/>
    <n v="0.2"/>
    <n v="3.7409999999999997"/>
  </r>
  <r>
    <n v="7885"/>
    <s v="CA-2014-118017"/>
    <x v="3"/>
    <x v="734"/>
    <d v="2014-12-07T00:00:00"/>
    <s v="Second Class"/>
    <s v="LC-16870"/>
    <s v="Lena Cacioppo"/>
    <s v="Consumer"/>
    <s v="United States"/>
    <s v="Thornton"/>
    <s v="Colorado"/>
    <n v="80229"/>
    <s v="West"/>
    <s v="OFF-SU-10004782"/>
    <s v="Office Supplies"/>
    <s v="Supplies"/>
    <s v="Elite 5&quot; Scissors"/>
    <n v="47.32"/>
    <n v="7"/>
    <n v="0.2"/>
    <n v="5.9149999999999938"/>
  </r>
  <r>
    <n v="7886"/>
    <s v="CA-2014-118017"/>
    <x v="3"/>
    <x v="734"/>
    <d v="2014-12-07T00:00:00"/>
    <s v="Second Class"/>
    <s v="LC-16870"/>
    <s v="Lena Cacioppo"/>
    <s v="Consumer"/>
    <s v="United States"/>
    <s v="Thornton"/>
    <s v="Colorado"/>
    <n v="80229"/>
    <s v="West"/>
    <s v="FUR-FU-10004351"/>
    <s v="Furniture"/>
    <s v="Furnishings"/>
    <s v="Staples"/>
    <n v="23.376000000000001"/>
    <n v="3"/>
    <n v="0.2"/>
    <n v="7.0128000000000013"/>
  </r>
  <r>
    <n v="7887"/>
    <s v="CA-2014-118017"/>
    <x v="3"/>
    <x v="734"/>
    <d v="2014-12-07T00:00:00"/>
    <s v="Second Class"/>
    <s v="LC-16870"/>
    <s v="Lena Cacioppo"/>
    <s v="Consumer"/>
    <s v="United States"/>
    <s v="Thornton"/>
    <s v="Colorado"/>
    <n v="80229"/>
    <s v="West"/>
    <s v="FUR-FU-10004270"/>
    <s v="Furniture"/>
    <s v="Furnishings"/>
    <s v="Eldon Image Series Desk Accessories, Burgundy"/>
    <n v="16.72"/>
    <n v="5"/>
    <n v="0.2"/>
    <n v="3.3439999999999994"/>
  </r>
  <r>
    <n v="7888"/>
    <s v="CA-2014-118017"/>
    <x v="3"/>
    <x v="734"/>
    <d v="2014-12-07T00:00:00"/>
    <s v="Second Class"/>
    <s v="LC-16870"/>
    <s v="Lena Cacioppo"/>
    <s v="Consumer"/>
    <s v="United States"/>
    <s v="Thornton"/>
    <s v="Colorado"/>
    <n v="80229"/>
    <s v="West"/>
    <s v="FUR-FU-10004053"/>
    <s v="Furniture"/>
    <s v="Furnishings"/>
    <s v="DAX Two-Tone Silver Metal Document Frame"/>
    <n v="16.192"/>
    <n v="1"/>
    <n v="0.2"/>
    <n v="4.6552000000000007"/>
  </r>
  <r>
    <n v="7889"/>
    <s v="CA-2013-113117"/>
    <x v="0"/>
    <x v="765"/>
    <d v="2013-08-23T00:00:00"/>
    <s v="Standard Class"/>
    <s v="JP-15520"/>
    <s v="Jeremy Pistek"/>
    <s v="Consumer"/>
    <s v="United States"/>
    <s v="Davis"/>
    <s v="California"/>
    <n v="95616"/>
    <s v="West"/>
    <s v="OFF-PA-10000019"/>
    <s v="Office Supplies"/>
    <s v="Paper"/>
    <s v="Xerox 1931"/>
    <n v="32.400000000000006"/>
    <n v="5"/>
    <n v="0"/>
    <n v="15.552000000000001"/>
  </r>
  <r>
    <n v="7890"/>
    <s v="CA-2013-148684"/>
    <x v="0"/>
    <x v="591"/>
    <d v="2013-12-30T00:00:00"/>
    <s v="Standard Class"/>
    <s v="TS-21655"/>
    <s v="Trudy Schmidt"/>
    <s v="Consumer"/>
    <s v="United States"/>
    <s v="Fayetteville"/>
    <s v="Arkansas"/>
    <n v="72701"/>
    <s v="South"/>
    <s v="OFF-AR-10003811"/>
    <s v="Office Supplies"/>
    <s v="Art"/>
    <s v="Newell 327"/>
    <n v="19.89"/>
    <n v="9"/>
    <n v="0"/>
    <n v="5.3703000000000003"/>
  </r>
  <r>
    <n v="7891"/>
    <s v="CA-2013-148684"/>
    <x v="0"/>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3-148684"/>
    <x v="0"/>
    <x v="591"/>
    <d v="2013-12-30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3-148684"/>
    <x v="0"/>
    <x v="591"/>
    <d v="2013-12-30T00:00:00"/>
    <s v="Standard Class"/>
    <s v="TS-21655"/>
    <s v="Trudy Schmidt"/>
    <s v="Consumer"/>
    <s v="United States"/>
    <s v="Fayetteville"/>
    <s v="Arkansas"/>
    <n v="72701"/>
    <s v="South"/>
    <s v="OFF-PA-10003302"/>
    <s v="Office Supplies"/>
    <s v="Paper"/>
    <s v="Xerox 1906"/>
    <n v="106.32"/>
    <n v="3"/>
    <n v="0"/>
    <n v="49.970399999999991"/>
  </r>
  <r>
    <n v="7894"/>
    <s v="CA-2014-125367"/>
    <x v="3"/>
    <x v="283"/>
    <d v="2014-07-31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4-124744"/>
    <x v="3"/>
    <x v="548"/>
    <d v="2014-06-26T00:00:00"/>
    <s v="Standard Class"/>
    <s v="EH-14125"/>
    <s v="Eugene Hildebrand"/>
    <s v="Home Office"/>
    <s v="United States"/>
    <s v="Wheeling"/>
    <s v="West Virginia"/>
    <n v="26003"/>
    <s v="East"/>
    <s v="OFF-BI-10002852"/>
    <s v="Office Supplies"/>
    <s v="Binders"/>
    <s v="Ibico Standard Transparent Covers"/>
    <n v="82.4"/>
    <n v="5"/>
    <n v="0"/>
    <n v="40.376000000000005"/>
  </r>
  <r>
    <n v="7896"/>
    <s v="CA-2014-124744"/>
    <x v="3"/>
    <x v="548"/>
    <d v="2014-06-26T00:00:00"/>
    <s v="Standard Class"/>
    <s v="EH-14125"/>
    <s v="Eugene Hildebrand"/>
    <s v="Home Office"/>
    <s v="United States"/>
    <s v="Wheeling"/>
    <s v="West Virginia"/>
    <n v="26003"/>
    <s v="East"/>
    <s v="OFF-BI-10000145"/>
    <s v="Office Supplies"/>
    <s v="Binders"/>
    <s v="Zipper Ring Binder Pockets"/>
    <n v="6.24"/>
    <n v="2"/>
    <n v="0"/>
    <n v="3.0575999999999999"/>
  </r>
  <r>
    <n v="7897"/>
    <s v="CA-2014-124744"/>
    <x v="3"/>
    <x v="548"/>
    <d v="2014-06-26T00:00:00"/>
    <s v="Standard Class"/>
    <s v="EH-14125"/>
    <s v="Eugene Hildebrand"/>
    <s v="Home Office"/>
    <s v="United States"/>
    <s v="Wheeling"/>
    <s v="West Virginia"/>
    <n v="26003"/>
    <s v="East"/>
    <s v="OFF-PA-10001970"/>
    <s v="Office Supplies"/>
    <s v="Paper"/>
    <s v="Xerox 1908"/>
    <n v="447.84"/>
    <n v="8"/>
    <n v="0"/>
    <n v="219.44159999999999"/>
  </r>
  <r>
    <n v="7898"/>
    <s v="CA-2014-128363"/>
    <x v="3"/>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4-128363"/>
    <x v="3"/>
    <x v="802"/>
    <d v="2014-08-19T00:00:00"/>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4-128363"/>
    <x v="3"/>
    <x v="802"/>
    <d v="2014-08-19T00:00:00"/>
    <s v="Standard Class"/>
    <s v="DC-12850"/>
    <s v="Dan Campbell"/>
    <s v="Consumer"/>
    <s v="United States"/>
    <s v="Memphis"/>
    <s v="Tennessee"/>
    <n v="38109"/>
    <s v="South"/>
    <s v="OFF-FA-10003495"/>
    <s v="Office Supplies"/>
    <s v="Fasteners"/>
    <s v="Staples"/>
    <n v="24.320000000000004"/>
    <n v="5"/>
    <n v="0.2"/>
    <n v="9.1199999999999974"/>
  </r>
  <r>
    <n v="7901"/>
    <s v="CA-2014-128363"/>
    <x v="3"/>
    <x v="802"/>
    <d v="2014-08-19T00:00:00"/>
    <s v="Standard Class"/>
    <s v="DC-12850"/>
    <s v="Dan Campbell"/>
    <s v="Consumer"/>
    <s v="United States"/>
    <s v="Memphis"/>
    <s v="Tennessee"/>
    <n v="38109"/>
    <s v="South"/>
    <s v="TEC-AC-10003709"/>
    <s v="Technology"/>
    <s v="Accessories"/>
    <s v="Maxell 4.7GB DVD-R 5/Pack"/>
    <n v="1.5840000000000001"/>
    <n v="2"/>
    <n v="0.2"/>
    <n v="0.47520000000000018"/>
  </r>
  <r>
    <n v="7902"/>
    <s v="CA-2014-128363"/>
    <x v="3"/>
    <x v="802"/>
    <d v="2014-08-19T00:00:00"/>
    <s v="Standard Class"/>
    <s v="DC-12850"/>
    <s v="Dan Campbell"/>
    <s v="Consumer"/>
    <s v="United States"/>
    <s v="Memphis"/>
    <s v="Tennessee"/>
    <n v="38109"/>
    <s v="South"/>
    <s v="FUR-FU-10003268"/>
    <s v="Furniture"/>
    <s v="Furnishings"/>
    <s v="Eldon Radial Chair Mat for Low to Medium Pile Carpets"/>
    <n v="31.983999999999998"/>
    <n v="1"/>
    <n v="0.2"/>
    <n v="0"/>
  </r>
  <r>
    <n v="7903"/>
    <s v="CA-2014-128363"/>
    <x v="3"/>
    <x v="802"/>
    <d v="2014-08-19T00:00:00"/>
    <s v="Standard Class"/>
    <s v="DC-12850"/>
    <s v="Dan Campbell"/>
    <s v="Consumer"/>
    <s v="United States"/>
    <s v="Memphis"/>
    <s v="Tennessee"/>
    <n v="38109"/>
    <s v="South"/>
    <s v="OFF-EN-10003845"/>
    <s v="Office Supplies"/>
    <s v="Envelopes"/>
    <s v="Colored Envelopes"/>
    <n v="14.76"/>
    <n v="5"/>
    <n v="0.2"/>
    <n v="4.7969999999999988"/>
  </r>
  <r>
    <n v="7904"/>
    <s v="CA-2014-128363"/>
    <x v="3"/>
    <x v="802"/>
    <d v="2014-08-19T00:00:00"/>
    <s v="Standard Class"/>
    <s v="DC-12850"/>
    <s v="Dan Campbell"/>
    <s v="Consumer"/>
    <s v="United States"/>
    <s v="Memphis"/>
    <s v="Tennessee"/>
    <n v="38109"/>
    <s v="South"/>
    <s v="FUR-CH-10002073"/>
    <s v="Furniture"/>
    <s v="Chairs"/>
    <s v="Hon Olson Stacker Chairs"/>
    <n v="423.64799999999997"/>
    <n v="2"/>
    <n v="0.2"/>
    <n v="47.660399999999967"/>
  </r>
  <r>
    <n v="7905"/>
    <s v="CA-2012-126669"/>
    <x v="1"/>
    <x v="209"/>
    <d v="2012-11-13T00:00:00"/>
    <s v="Standard Class"/>
    <s v="DO-13645"/>
    <s v="Doug O'Connell"/>
    <s v="Consumer"/>
    <s v="United States"/>
    <s v="Houston"/>
    <s v="Texas"/>
    <n v="77036"/>
    <s v="Central"/>
    <s v="OFF-PA-10001357"/>
    <s v="Office Supplies"/>
    <s v="Paper"/>
    <s v="Xerox 1886"/>
    <n v="76.64"/>
    <n v="2"/>
    <n v="0.2"/>
    <n v="26.823999999999995"/>
  </r>
  <r>
    <n v="7906"/>
    <s v="US-2012-118766"/>
    <x v="1"/>
    <x v="52"/>
    <d v="2012-10-22T00:00:00"/>
    <s v="Standard Class"/>
    <s v="LS-16975"/>
    <s v="Lindsay Shagiari"/>
    <s v="Home Office"/>
    <s v="United States"/>
    <s v="Dallas"/>
    <s v="Texas"/>
    <n v="75217"/>
    <s v="Central"/>
    <s v="OFF-EN-10001415"/>
    <s v="Office Supplies"/>
    <s v="Envelopes"/>
    <s v="Staples"/>
    <n v="4.4640000000000004"/>
    <n v="1"/>
    <n v="0.2"/>
    <n v="1.6739999999999999"/>
  </r>
  <r>
    <n v="7907"/>
    <s v="US-2012-118766"/>
    <x v="1"/>
    <x v="52"/>
    <d v="2012-10-22T00:00:00"/>
    <s v="Standard Class"/>
    <s v="LS-16975"/>
    <s v="Lindsay Shagiari"/>
    <s v="Home Office"/>
    <s v="United States"/>
    <s v="Dallas"/>
    <s v="Texas"/>
    <n v="75217"/>
    <s v="Central"/>
    <s v="OFF-BI-10002813"/>
    <s v="Office Supplies"/>
    <s v="Binders"/>
    <s v="Avery Reinforcements for Hole-Punch Pages"/>
    <n v="3.9599999999999991"/>
    <n v="10"/>
    <n v="0.8"/>
    <n v="-6.93"/>
  </r>
  <r>
    <n v="7908"/>
    <s v="CA-2013-112585"/>
    <x v="0"/>
    <x v="679"/>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3-149762"/>
    <x v="0"/>
    <x v="275"/>
    <d v="2013-12-08T00:00:00"/>
    <s v="Standard Class"/>
    <s v="RD-19720"/>
    <s v="Roger Demir"/>
    <s v="Consumer"/>
    <s v="United States"/>
    <s v="Morgan Hill"/>
    <s v="California"/>
    <n v="95037"/>
    <s v="West"/>
    <s v="FUR-TA-10004147"/>
    <s v="Furniture"/>
    <s v="Tables"/>
    <s v="Hon 4060 Series Tables"/>
    <n v="268.70400000000001"/>
    <n v="3"/>
    <n v="0.2"/>
    <n v="6.717599999999976"/>
  </r>
  <r>
    <n v="7910"/>
    <s v="CA-2013-149762"/>
    <x v="0"/>
    <x v="275"/>
    <d v="2013-12-08T00:00:00"/>
    <s v="Standard Class"/>
    <s v="RD-19720"/>
    <s v="Roger Demir"/>
    <s v="Consumer"/>
    <s v="United States"/>
    <s v="Morgan Hill"/>
    <s v="California"/>
    <n v="95037"/>
    <s v="West"/>
    <s v="OFF-AR-10001662"/>
    <s v="Office Supplies"/>
    <s v="Art"/>
    <s v="Rogers Handheld Barrel Pencil Sharpener"/>
    <n v="21.92"/>
    <n v="8"/>
    <n v="0"/>
    <n v="5.9184000000000019"/>
  </r>
  <r>
    <n v="7911"/>
    <s v="CA-2013-149762"/>
    <x v="0"/>
    <x v="275"/>
    <d v="2013-12-08T00:00:00"/>
    <s v="Standard Class"/>
    <s v="RD-19720"/>
    <s v="Roger Demir"/>
    <s v="Consumer"/>
    <s v="United States"/>
    <s v="Morgan Hill"/>
    <s v="California"/>
    <n v="95037"/>
    <s v="West"/>
    <s v="OFF-ST-10001558"/>
    <s v="Office Supplies"/>
    <s v="Storage"/>
    <s v="Acco Perma 4000 Stacking Storage Drawers"/>
    <n v="48.72"/>
    <n v="3"/>
    <n v="0"/>
    <n v="7.3079999999999998"/>
  </r>
  <r>
    <n v="7912"/>
    <s v="CA-2013-149762"/>
    <x v="0"/>
    <x v="275"/>
    <d v="2013-12-08T00:00:00"/>
    <s v="Standard Class"/>
    <s v="RD-19720"/>
    <s v="Roger Demir"/>
    <s v="Consumer"/>
    <s v="United States"/>
    <s v="Morgan Hill"/>
    <s v="California"/>
    <n v="95037"/>
    <s v="West"/>
    <s v="FUR-BO-10001337"/>
    <s v="Furniture"/>
    <s v="Bookcases"/>
    <s v="O'Sullivan Living Dimensions 2-Shelf Bookcases"/>
    <n v="205.666"/>
    <n v="2"/>
    <n v="0.15"/>
    <n v="-12.097999999999999"/>
  </r>
  <r>
    <n v="7913"/>
    <s v="CA-2013-167605"/>
    <x v="0"/>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4-105697"/>
    <x v="3"/>
    <x v="32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4-165323"/>
    <x v="3"/>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4-165323"/>
    <x v="3"/>
    <x v="46"/>
    <d v="2014-06-22T00:00:00"/>
    <s v="Standard Class"/>
    <s v="SR-20740"/>
    <s v="Steven Roelle"/>
    <s v="Home Office"/>
    <s v="United States"/>
    <s v="New York City"/>
    <s v="New York"/>
    <n v="10024"/>
    <s v="East"/>
    <s v="TEC-AC-10004992"/>
    <s v="Technology"/>
    <s v="Accessories"/>
    <s v="Kingston Digital DataTraveler 64GB USB 2.0"/>
    <n v="101.34"/>
    <n v="3"/>
    <n v="0"/>
    <n v="8.1071999999999917"/>
  </r>
  <r>
    <n v="7917"/>
    <s v="CA-2012-110891"/>
    <x v="1"/>
    <x v="312"/>
    <d v="2012-11-24T00:00:00"/>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4-100783"/>
    <x v="3"/>
    <x v="507"/>
    <d v="2014-09-09T00:00:00"/>
    <s v="Second Class"/>
    <s v="JK-16120"/>
    <s v="Julie Kriz"/>
    <s v="Home Office"/>
    <s v="United States"/>
    <s v="Garland"/>
    <s v="Texas"/>
    <n v="75043"/>
    <s v="Central"/>
    <s v="OFF-AR-10000380"/>
    <s v="Office Supplies"/>
    <s v="Art"/>
    <s v="Hunt PowerHouse Electric Pencil Sharpener, Blue"/>
    <n v="30.384"/>
    <n v="1"/>
    <n v="0.2"/>
    <n v="3.7979999999999947"/>
  </r>
  <r>
    <n v="7919"/>
    <s v="CA-2012-152513"/>
    <x v="1"/>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4-139822"/>
    <x v="3"/>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4-139822"/>
    <x v="3"/>
    <x v="175"/>
    <d v="2014-09-22T00:00:00"/>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4-107713"/>
    <x v="3"/>
    <x v="677"/>
    <d v="2014-03-18T00:00:00"/>
    <s v="Standard Class"/>
    <s v="JB-16000"/>
    <s v="Joy Bell-"/>
    <s v="Consumer"/>
    <s v="United States"/>
    <s v="Columbia"/>
    <s v="Maryland"/>
    <n v="21044"/>
    <s v="East"/>
    <s v="OFF-BI-10002026"/>
    <s v="Office Supplies"/>
    <s v="Binders"/>
    <s v="Avery Arch Ring Binders"/>
    <n v="174.3"/>
    <n v="3"/>
    <n v="0"/>
    <n v="81.920999999999992"/>
  </r>
  <r>
    <n v="7923"/>
    <s v="CA-2014-134096"/>
    <x v="3"/>
    <x v="241"/>
    <d v="2014-09-30T00:00:00"/>
    <s v="Standard Class"/>
    <s v="PP-18955"/>
    <s v="Paul Prost"/>
    <s v="Home Office"/>
    <s v="United States"/>
    <s v="Hollywood"/>
    <s v="Florida"/>
    <n v="33021"/>
    <s v="South"/>
    <s v="TEC-PH-10000526"/>
    <s v="Technology"/>
    <s v="Phones"/>
    <s v="Vtech CS6719"/>
    <n v="383.96000000000004"/>
    <n v="5"/>
    <n v="0.2"/>
    <n v="38.396000000000015"/>
  </r>
  <r>
    <n v="7924"/>
    <s v="CA-2014-134096"/>
    <x v="3"/>
    <x v="241"/>
    <d v="2014-09-30T00:00:00"/>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3-125843"/>
    <x v="0"/>
    <x v="572"/>
    <d v="2013-08-17T00:00:00"/>
    <s v="First Class"/>
    <s v="RF-19840"/>
    <s v="Roy Französisch"/>
    <s v="Consumer"/>
    <s v="United States"/>
    <s v="Springfield"/>
    <s v="Virginia"/>
    <n v="22153"/>
    <s v="South"/>
    <s v="OFF-BI-10002309"/>
    <s v="Office Supplies"/>
    <s v="Binders"/>
    <s v="Avery Heavy-Duty EZD  Binder With Locking Rings"/>
    <n v="22.32"/>
    <n v="4"/>
    <n v="0"/>
    <n v="10.7136"/>
  </r>
  <r>
    <n v="7926"/>
    <s v="CA-2013-125843"/>
    <x v="0"/>
    <x v="572"/>
    <d v="2013-08-17T00:00:00"/>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4-120404"/>
    <x v="3"/>
    <x v="225"/>
    <d v="2014-11-25T00:00:00"/>
    <s v="Second Class"/>
    <s v="KH-16330"/>
    <s v="Katharine Harms"/>
    <s v="Corporate"/>
    <s v="United States"/>
    <s v="New York City"/>
    <s v="New York"/>
    <n v="10035"/>
    <s v="East"/>
    <s v="TEC-AC-10003433"/>
    <s v="Technology"/>
    <s v="Accessories"/>
    <s v="Maxell 4.7GB DVD+R 5/Pack"/>
    <n v="2.9699999999999998"/>
    <n v="3"/>
    <n v="0"/>
    <n v="1.3365"/>
  </r>
  <r>
    <n v="7928"/>
    <s v="CA-2014-120404"/>
    <x v="3"/>
    <x v="225"/>
    <d v="2014-11-25T00:00:00"/>
    <s v="Second Class"/>
    <s v="KH-16330"/>
    <s v="Katharine Harms"/>
    <s v="Corporate"/>
    <s v="United States"/>
    <s v="New York City"/>
    <s v="New York"/>
    <n v="10035"/>
    <s v="East"/>
    <s v="TEC-PH-10001363"/>
    <s v="Technology"/>
    <s v="Phones"/>
    <s v="Apple iPhone 5S"/>
    <n v="569.99"/>
    <n v="1"/>
    <n v="0"/>
    <n v="170.99699999999996"/>
  </r>
  <r>
    <n v="7929"/>
    <s v="CA-2014-120404"/>
    <x v="3"/>
    <x v="225"/>
    <d v="2014-11-25T00:00:00"/>
    <s v="Second Class"/>
    <s v="KH-16330"/>
    <s v="Katharine Harms"/>
    <s v="Corporate"/>
    <s v="United States"/>
    <s v="New York City"/>
    <s v="New York"/>
    <n v="10035"/>
    <s v="East"/>
    <s v="FUR-FU-10000820"/>
    <s v="Furniture"/>
    <s v="Furnishings"/>
    <s v="Tensor Brushed Steel Torchiere Floor Lamp"/>
    <n v="50.97"/>
    <n v="3"/>
    <n v="0"/>
    <n v="9.1745999999999981"/>
  </r>
  <r>
    <n v="7930"/>
    <s v="CA-2014-167549"/>
    <x v="3"/>
    <x v="800"/>
    <d v="2014-07-28T00:00:00"/>
    <s v="First Class"/>
    <s v="EM-14200"/>
    <s v="Evan Minnotte"/>
    <s v="Home Office"/>
    <s v="United States"/>
    <s v="Dallas"/>
    <s v="Texas"/>
    <n v="75217"/>
    <s v="Central"/>
    <s v="FUR-TA-10004767"/>
    <s v="Furniture"/>
    <s v="Tables"/>
    <s v="Safco Drafting Table"/>
    <n v="298.11599999999999"/>
    <n v="6"/>
    <n v="0.3"/>
    <n v="-4.2588000000000363"/>
  </r>
  <r>
    <n v="7931"/>
    <s v="CA-2013-120082"/>
    <x v="0"/>
    <x v="869"/>
    <d v="2013-03-28T00:00:00"/>
    <s v="Second Class"/>
    <s v="DK-12835"/>
    <s v="Damala Kotsonis"/>
    <s v="Corporate"/>
    <s v="United States"/>
    <s v="New York City"/>
    <s v="New York"/>
    <n v="10024"/>
    <s v="East"/>
    <s v="OFF-AR-10001955"/>
    <s v="Office Supplies"/>
    <s v="Art"/>
    <s v="Newell 319"/>
    <n v="59.519999999999996"/>
    <n v="3"/>
    <n v="0"/>
    <n v="17.855999999999995"/>
  </r>
  <r>
    <n v="7932"/>
    <s v="US-2013-168095"/>
    <x v="0"/>
    <x v="692"/>
    <d v="2013-07-21T00:00:00"/>
    <s v="Standard Class"/>
    <s v="MC-17425"/>
    <s v="Mark Cousins"/>
    <s v="Corporate"/>
    <s v="United States"/>
    <s v="Portland"/>
    <s v="Oregon"/>
    <n v="97206"/>
    <s v="West"/>
    <s v="FUR-CH-10004886"/>
    <s v="Furniture"/>
    <s v="Chairs"/>
    <s v="Bevis Steel Folding Chairs"/>
    <n v="230.28000000000003"/>
    <n v="3"/>
    <n v="0.2"/>
    <n v="23.027999999999992"/>
  </r>
  <r>
    <n v="7933"/>
    <s v="US-2013-168095"/>
    <x v="0"/>
    <x v="692"/>
    <d v="2013-07-21T00:00:00"/>
    <s v="Standard Class"/>
    <s v="MC-17425"/>
    <s v="Mark Cousins"/>
    <s v="Corporate"/>
    <s v="United States"/>
    <s v="Portland"/>
    <s v="Oregon"/>
    <n v="97206"/>
    <s v="West"/>
    <s v="OFF-PA-10003641"/>
    <s v="Office Supplies"/>
    <s v="Paper"/>
    <s v="Xerox 1909"/>
    <n v="105.52"/>
    <n v="5"/>
    <n v="0.2"/>
    <n v="34.293999999999997"/>
  </r>
  <r>
    <n v="7934"/>
    <s v="CA-2014-166093"/>
    <x v="3"/>
    <x v="629"/>
    <d v="2014-08-25T00:00:00"/>
    <s v="Standard Class"/>
    <s v="RW-19540"/>
    <s v="Rick Wilson"/>
    <s v="Corporate"/>
    <s v="United States"/>
    <s v="Brentwood"/>
    <s v="California"/>
    <n v="94513"/>
    <s v="West"/>
    <s v="OFF-EN-10003134"/>
    <s v="Office Supplies"/>
    <s v="Envelopes"/>
    <s v="Staples"/>
    <n v="23.36"/>
    <n v="2"/>
    <n v="0"/>
    <n v="11.68"/>
  </r>
  <r>
    <n v="7935"/>
    <s v="CA-2014-166093"/>
    <x v="3"/>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4-166093"/>
    <x v="3"/>
    <x v="629"/>
    <d v="2014-08-25T00:00:00"/>
    <s v="Standard Class"/>
    <s v="RW-19540"/>
    <s v="Rick Wilson"/>
    <s v="Corporate"/>
    <s v="United States"/>
    <s v="Brentwood"/>
    <s v="California"/>
    <n v="94513"/>
    <s v="West"/>
    <s v="OFF-PA-10003893"/>
    <s v="Office Supplies"/>
    <s v="Paper"/>
    <s v="Xerox 1962"/>
    <n v="8.56"/>
    <n v="2"/>
    <n v="0"/>
    <n v="3.8519999999999994"/>
  </r>
  <r>
    <n v="7937"/>
    <s v="CA-2014-166093"/>
    <x v="3"/>
    <x v="629"/>
    <d v="2014-08-25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4-166093"/>
    <x v="3"/>
    <x v="629"/>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4-166093"/>
    <x v="3"/>
    <x v="629"/>
    <d v="2014-08-25T00:00:00"/>
    <s v="Standard Class"/>
    <s v="RW-19540"/>
    <s v="Rick Wilson"/>
    <s v="Corporate"/>
    <s v="United States"/>
    <s v="Brentwood"/>
    <s v="California"/>
    <n v="94513"/>
    <s v="West"/>
    <s v="OFF-ST-10001496"/>
    <s v="Office Supplies"/>
    <s v="Storage"/>
    <s v="Standard Rollaway File with Lock"/>
    <n v="540.56999999999994"/>
    <n v="3"/>
    <n v="0"/>
    <n v="140.54820000000001"/>
  </r>
  <r>
    <n v="7940"/>
    <s v="CA-2014-166093"/>
    <x v="3"/>
    <x v="629"/>
    <d v="2014-08-25T00:00:00"/>
    <s v="Standard Class"/>
    <s v="RW-19540"/>
    <s v="Rick Wilson"/>
    <s v="Corporate"/>
    <s v="United States"/>
    <s v="Brentwood"/>
    <s v="California"/>
    <n v="94513"/>
    <s v="West"/>
    <s v="OFF-BI-10004230"/>
    <s v="Office Supplies"/>
    <s v="Binders"/>
    <s v="GBC Recycled Grain Textured Covers"/>
    <n v="221.05600000000001"/>
    <n v="8"/>
    <n v="0.2"/>
    <n v="77.369599999999991"/>
  </r>
  <r>
    <n v="7941"/>
    <s v="CA-2013-146325"/>
    <x v="0"/>
    <x v="882"/>
    <d v="2013-12-18T00:00:00"/>
    <s v="First Class"/>
    <s v="DS-13180"/>
    <s v="David Smith"/>
    <s v="Corporate"/>
    <s v="United States"/>
    <s v="San Diego"/>
    <s v="California"/>
    <n v="92037"/>
    <s v="West"/>
    <s v="FUR-CH-10001146"/>
    <s v="Furniture"/>
    <s v="Chairs"/>
    <s v="Global Task Chair, Black"/>
    <n v="81.424000000000007"/>
    <n v="2"/>
    <n v="0.2"/>
    <n v="-9.1601999999999961"/>
  </r>
  <r>
    <n v="7942"/>
    <s v="CA-2013-146325"/>
    <x v="0"/>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4-134194"/>
    <x v="3"/>
    <x v="53"/>
    <d v="2015-01-02T00:00:00"/>
    <s v="Standard Class"/>
    <s v="GA-14725"/>
    <s v="Guy Armstrong"/>
    <s v="Consumer"/>
    <s v="United States"/>
    <s v="Dallas"/>
    <s v="Texas"/>
    <n v="75081"/>
    <s v="Central"/>
    <s v="OFF-BI-10003684"/>
    <s v="Office Supplies"/>
    <s v="Binders"/>
    <s v="Wilson Jones Legal Size Ring Binders"/>
    <n v="39.581999999999987"/>
    <n v="9"/>
    <n v="0.8"/>
    <n v="-59.372999999999976"/>
  </r>
  <r>
    <n v="7944"/>
    <s v="CA-2014-134194"/>
    <x v="3"/>
    <x v="53"/>
    <d v="2015-01-02T00:00:00"/>
    <s v="Standard Class"/>
    <s v="GA-14725"/>
    <s v="Guy Armstrong"/>
    <s v="Consumer"/>
    <s v="United States"/>
    <s v="Dallas"/>
    <s v="Texas"/>
    <n v="75081"/>
    <s v="Central"/>
    <s v="OFF-SU-10000946"/>
    <s v="Office Supplies"/>
    <s v="Supplies"/>
    <s v="Staples"/>
    <n v="44.688000000000002"/>
    <n v="7"/>
    <n v="0.2"/>
    <n v="5.0273999999999965"/>
  </r>
  <r>
    <n v="7945"/>
    <s v="CA-2014-134194"/>
    <x v="3"/>
    <x v="53"/>
    <d v="2015-01-02T00:00:00"/>
    <s v="Standard Class"/>
    <s v="GA-14725"/>
    <s v="Guy Armstrong"/>
    <s v="Consumer"/>
    <s v="United States"/>
    <s v="Dallas"/>
    <s v="Texas"/>
    <n v="75081"/>
    <s v="Central"/>
    <s v="OFF-AR-10001615"/>
    <s v="Office Supplies"/>
    <s v="Art"/>
    <s v="Newell 34"/>
    <n v="31.744"/>
    <n v="2"/>
    <n v="0.2"/>
    <n v="2.3808000000000007"/>
  </r>
  <r>
    <n v="7946"/>
    <s v="CA-2014-134194"/>
    <x v="3"/>
    <x v="53"/>
    <d v="2015-01-02T00:00:00"/>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4-134194"/>
    <x v="3"/>
    <x v="53"/>
    <d v="2015-01-02T00:00:00"/>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1-131009"/>
    <x v="2"/>
    <x v="72"/>
    <d v="2011-03-05T00:00:00"/>
    <s v="Standard Class"/>
    <s v="SC-20380"/>
    <s v="Shahid Collister"/>
    <s v="Consumer"/>
    <s v="United States"/>
    <s v="El Paso"/>
    <s v="Texas"/>
    <n v="79907"/>
    <s v="Central"/>
    <s v="OFF-FA-10004395"/>
    <s v="Office Supplies"/>
    <s v="Fasteners"/>
    <s v="Plymouth Boxed Rubber Bands by Plymouth"/>
    <n v="18.84"/>
    <n v="5"/>
    <n v="0.2"/>
    <n v="-3.5324999999999998"/>
  </r>
  <r>
    <n v="7949"/>
    <s v="CA-2011-131009"/>
    <x v="2"/>
    <x v="72"/>
    <d v="2011-03-05T00:00:00"/>
    <s v="Standard Class"/>
    <s v="SC-20380"/>
    <s v="Shahid Collister"/>
    <s v="Consumer"/>
    <s v="United States"/>
    <s v="El Paso"/>
    <s v="Texas"/>
    <n v="79907"/>
    <s v="Central"/>
    <s v="FUR-CH-10001270"/>
    <s v="Furniture"/>
    <s v="Chairs"/>
    <s v="Harbour Creations Steel Folding Chair"/>
    <n v="362.24999999999994"/>
    <n v="6"/>
    <n v="0.3"/>
    <n v="0"/>
  </r>
  <r>
    <n v="7950"/>
    <s v="CA-2011-131009"/>
    <x v="2"/>
    <x v="72"/>
    <d v="2011-03-05T00:00:00"/>
    <s v="Standard Class"/>
    <s v="SC-20380"/>
    <s v="Shahid Collister"/>
    <s v="Consumer"/>
    <s v="United States"/>
    <s v="El Paso"/>
    <s v="Texas"/>
    <n v="79907"/>
    <s v="Central"/>
    <s v="FUR-FU-10001095"/>
    <s v="Furniture"/>
    <s v="Furnishings"/>
    <s v="DAX Black Cherry Wood-Tone Poster Frame"/>
    <n v="63.552000000000007"/>
    <n v="6"/>
    <n v="0.6"/>
    <n v="-34.953600000000002"/>
  </r>
  <r>
    <n v="7951"/>
    <s v="CA-2011-131009"/>
    <x v="2"/>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2-145814"/>
    <x v="1"/>
    <x v="902"/>
    <d v="2012-11-24T00:00:00"/>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2-145814"/>
    <x v="1"/>
    <x v="902"/>
    <d v="2012-11-24T00:00:00"/>
    <s v="Standard Class"/>
    <s v="KD-16345"/>
    <s v="Katherine Ducich"/>
    <s v="Consumer"/>
    <s v="United States"/>
    <s v="New York City"/>
    <s v="New York"/>
    <n v="10035"/>
    <s v="East"/>
    <s v="TEC-PH-10002200"/>
    <s v="Technology"/>
    <s v="Phones"/>
    <s v="Aastra 6757i CT Wireless VoIP phone"/>
    <n v="861.76"/>
    <n v="4"/>
    <n v="0"/>
    <n v="249.91039999999998"/>
  </r>
  <r>
    <n v="7954"/>
    <s v="CA-2011-138359"/>
    <x v="2"/>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1-138359"/>
    <x v="2"/>
    <x v="470"/>
    <d v="2011-04-06T00:00:00"/>
    <s v="Standard Class"/>
    <s v="KH-16330"/>
    <s v="Katharine Harms"/>
    <s v="Corporate"/>
    <s v="United States"/>
    <s v="Revere"/>
    <s v="Massachusetts"/>
    <n v="2151"/>
    <s v="East"/>
    <s v="OFF-BI-10000145"/>
    <s v="Office Supplies"/>
    <s v="Binders"/>
    <s v="Zipper Ring Binder Pockets"/>
    <n v="6.24"/>
    <n v="2"/>
    <n v="0"/>
    <n v="3.0575999999999999"/>
  </r>
  <r>
    <n v="7956"/>
    <s v="CA-2014-131807"/>
    <x v="3"/>
    <x v="361"/>
    <d v="2014-10-11T00:00:00"/>
    <s v="Standard Class"/>
    <s v="GG-14650"/>
    <s v="Greg Guthrie"/>
    <s v="Corporate"/>
    <s v="United States"/>
    <s v="Chico"/>
    <s v="California"/>
    <n v="95928"/>
    <s v="West"/>
    <s v="FUR-CH-10001190"/>
    <s v="Furniture"/>
    <s v="Chairs"/>
    <s v="Global Deluxe High-Back Office Chair in Storm"/>
    <n v="435.16800000000006"/>
    <n v="4"/>
    <n v="0.2"/>
    <n v="-59.835600000000042"/>
  </r>
  <r>
    <n v="7957"/>
    <s v="CA-2014-131807"/>
    <x v="3"/>
    <x v="361"/>
    <d v="2014-10-11T00:00:00"/>
    <s v="Standard Class"/>
    <s v="GG-14650"/>
    <s v="Greg Guthrie"/>
    <s v="Corporate"/>
    <s v="United States"/>
    <s v="Chico"/>
    <s v="California"/>
    <n v="95928"/>
    <s v="West"/>
    <s v="OFF-FA-10002780"/>
    <s v="Office Supplies"/>
    <s v="Fasteners"/>
    <s v="Staples"/>
    <n v="14.9"/>
    <n v="5"/>
    <n v="0"/>
    <n v="6.8539999999999992"/>
  </r>
  <r>
    <n v="7958"/>
    <s v="CA-2014-131807"/>
    <x v="3"/>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4-131807"/>
    <x v="3"/>
    <x v="361"/>
    <d v="2014-10-11T00:00:00"/>
    <s v="Standard Class"/>
    <s v="GG-14650"/>
    <s v="Greg Guthrie"/>
    <s v="Corporate"/>
    <s v="United States"/>
    <s v="Chico"/>
    <s v="California"/>
    <n v="95928"/>
    <s v="West"/>
    <s v="FUR-FU-10004666"/>
    <s v="Furniture"/>
    <s v="Furnishings"/>
    <s v="DAX Clear Channel Poster Frame"/>
    <n v="72.900000000000006"/>
    <n v="5"/>
    <n v="0"/>
    <n v="26.973000000000003"/>
  </r>
  <r>
    <n v="7960"/>
    <s v="CA-2014-131807"/>
    <x v="3"/>
    <x v="361"/>
    <d v="2014-10-11T00:00:00"/>
    <s v="Standard Class"/>
    <s v="GG-14650"/>
    <s v="Greg Guthrie"/>
    <s v="Corporate"/>
    <s v="United States"/>
    <s v="Chico"/>
    <s v="California"/>
    <n v="95928"/>
    <s v="West"/>
    <s v="FUR-TA-10004086"/>
    <s v="Furniture"/>
    <s v="Tables"/>
    <s v="KI Adjustable-Height Table"/>
    <n v="206.35200000000003"/>
    <n v="3"/>
    <n v="0.2"/>
    <n v="5.1587999999999852"/>
  </r>
  <r>
    <n v="7961"/>
    <s v="CA-2014-131807"/>
    <x v="3"/>
    <x v="361"/>
    <d v="2014-10-11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4-104864"/>
    <x v="3"/>
    <x v="551"/>
    <d v="2014-11-24T00:00:00"/>
    <s v="Second Class"/>
    <s v="JS-15685"/>
    <s v="Jim Sink"/>
    <s v="Corporate"/>
    <s v="United States"/>
    <s v="Miramar"/>
    <s v="Florida"/>
    <n v="33023"/>
    <s v="South"/>
    <s v="OFF-ST-10002301"/>
    <s v="Office Supplies"/>
    <s v="Storage"/>
    <s v="Tennsco Commercial Shelving"/>
    <n v="81.360000000000014"/>
    <n v="5"/>
    <n v="0.2"/>
    <n v="-19.323000000000011"/>
  </r>
  <r>
    <n v="7963"/>
    <s v="CA-2014-104864"/>
    <x v="3"/>
    <x v="551"/>
    <d v="2014-11-24T00:00:00"/>
    <s v="Second Class"/>
    <s v="JS-15685"/>
    <s v="Jim Sink"/>
    <s v="Corporate"/>
    <s v="United States"/>
    <s v="Miramar"/>
    <s v="Florida"/>
    <n v="33023"/>
    <s v="South"/>
    <s v="OFF-BI-10001636"/>
    <s v="Office Supplies"/>
    <s v="Binders"/>
    <s v="Ibico Plastic and Wire Spiral Binding Combs"/>
    <n v="20.232000000000003"/>
    <n v="8"/>
    <n v="0.7"/>
    <n v="-16.185600000000001"/>
  </r>
  <r>
    <n v="7964"/>
    <s v="CA-2014-104864"/>
    <x v="3"/>
    <x v="551"/>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4-104864"/>
    <x v="3"/>
    <x v="551"/>
    <d v="2014-11-24T00:00:00"/>
    <s v="Second Class"/>
    <s v="JS-15685"/>
    <s v="Jim Sink"/>
    <s v="Corporate"/>
    <s v="United States"/>
    <s v="Miramar"/>
    <s v="Florida"/>
    <n v="33023"/>
    <s v="South"/>
    <s v="OFF-PA-10004609"/>
    <s v="Office Supplies"/>
    <s v="Paper"/>
    <s v="Xerox 221"/>
    <n v="20.736000000000004"/>
    <n v="4"/>
    <n v="0.2"/>
    <n v="7.2576000000000001"/>
  </r>
  <r>
    <n v="7966"/>
    <s v="CA-2014-104864"/>
    <x v="3"/>
    <x v="551"/>
    <d v="2014-11-24T00:00:00"/>
    <s v="Second Class"/>
    <s v="JS-15685"/>
    <s v="Jim Sink"/>
    <s v="Corporate"/>
    <s v="United States"/>
    <s v="Miramar"/>
    <s v="Florida"/>
    <n v="33023"/>
    <s v="South"/>
    <s v="OFF-PA-10003309"/>
    <s v="Office Supplies"/>
    <s v="Paper"/>
    <s v="Xerox 211"/>
    <n v="41.472000000000008"/>
    <n v="8"/>
    <n v="0.2"/>
    <n v="14.5152"/>
  </r>
  <r>
    <n v="7967"/>
    <s v="CA-2012-138219"/>
    <x v="1"/>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3-157707"/>
    <x v="0"/>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3-157707"/>
    <x v="0"/>
    <x v="1155"/>
    <d v="2013-10-13T00:00:00"/>
    <s v="First Class"/>
    <s v="CC-12610"/>
    <s v="Corey Catlett"/>
    <s v="Corporate"/>
    <s v="United States"/>
    <s v="Denver"/>
    <s v="Colorado"/>
    <n v="80219"/>
    <s v="West"/>
    <s v="TEC-PH-10002583"/>
    <s v="Technology"/>
    <s v="Phones"/>
    <s v="iOttie HLCRIO102 Car Mount"/>
    <n v="15.991999999999999"/>
    <n v="1"/>
    <n v="0.2"/>
    <n v="-2.9985000000000022"/>
  </r>
  <r>
    <n v="7970"/>
    <s v="CA-2013-157707"/>
    <x v="0"/>
    <x v="1155"/>
    <d v="2013-10-13T00:00:00"/>
    <s v="First Class"/>
    <s v="CC-12610"/>
    <s v="Corey Catlett"/>
    <s v="Corporate"/>
    <s v="United States"/>
    <s v="Denver"/>
    <s v="Colorado"/>
    <n v="80219"/>
    <s v="West"/>
    <s v="FUR-CH-10004853"/>
    <s v="Furniture"/>
    <s v="Chairs"/>
    <s v="Global Manager's Adjustable Task Chair, Storm"/>
    <n v="120.78399999999999"/>
    <n v="1"/>
    <n v="0.2"/>
    <n v="13.588199999999986"/>
  </r>
  <r>
    <n v="7971"/>
    <s v="US-2012-126753"/>
    <x v="1"/>
    <x v="748"/>
    <d v="2012-08-20T00:00:00"/>
    <s v="Standard Class"/>
    <s v="SP-20860"/>
    <s v="Sung Pak"/>
    <s v="Corporate"/>
    <s v="United States"/>
    <s v="Philadelphia"/>
    <s v="Pennsylvania"/>
    <n v="19134"/>
    <s v="East"/>
    <s v="TEC-PH-10003580"/>
    <s v="Technology"/>
    <s v="Phones"/>
    <s v="Cisco IP Phone 7961G-GE VoIP phone"/>
    <n v="519.79200000000003"/>
    <n v="4"/>
    <n v="0.4"/>
    <n v="-112.62159999999994"/>
  </r>
  <r>
    <n v="7972"/>
    <s v="US-2012-126753"/>
    <x v="1"/>
    <x v="748"/>
    <d v="2012-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2-126753"/>
    <x v="1"/>
    <x v="748"/>
    <d v="2012-08-20T00:00:00"/>
    <s v="Standard Class"/>
    <s v="SP-20860"/>
    <s v="Sung Pak"/>
    <s v="Corporate"/>
    <s v="United States"/>
    <s v="Philadelphia"/>
    <s v="Pennsylvania"/>
    <n v="19134"/>
    <s v="East"/>
    <s v="OFF-PA-10002787"/>
    <s v="Office Supplies"/>
    <s v="Paper"/>
    <s v="Xerox 227"/>
    <n v="10.368000000000002"/>
    <n v="2"/>
    <n v="0.2"/>
    <n v="3.6288"/>
  </r>
  <r>
    <n v="7974"/>
    <s v="US-2012-126753"/>
    <x v="1"/>
    <x v="748"/>
    <d v="2012-08-20T00:00:00"/>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2-126753"/>
    <x v="1"/>
    <x v="748"/>
    <d v="2012-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2-126753"/>
    <x v="1"/>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2-126753"/>
    <x v="1"/>
    <x v="748"/>
    <d v="2012-08-20T00:00:00"/>
    <s v="Standard Class"/>
    <s v="SP-20860"/>
    <s v="Sung Pak"/>
    <s v="Corporate"/>
    <s v="United States"/>
    <s v="Philadelphia"/>
    <s v="Pennsylvania"/>
    <n v="19134"/>
    <s v="East"/>
    <s v="OFF-PA-10000130"/>
    <s v="Office Supplies"/>
    <s v="Paper"/>
    <s v="Xerox 199"/>
    <n v="10.272000000000002"/>
    <n v="3"/>
    <n v="0.2"/>
    <n v="3.2099999999999982"/>
  </r>
  <r>
    <n v="7978"/>
    <s v="CA-2011-166051"/>
    <x v="2"/>
    <x v="1178"/>
    <d v="2011-06-05T00:00:00"/>
    <s v="Standard Class"/>
    <s v="JK-15625"/>
    <s v="Jim Karlsson"/>
    <s v="Consumer"/>
    <s v="United States"/>
    <s v="Jackson"/>
    <s v="Mississippi"/>
    <n v="39212"/>
    <s v="South"/>
    <s v="TEC-PH-10002680"/>
    <s v="Technology"/>
    <s v="Phones"/>
    <s v="Samsung Galaxy Note 3"/>
    <n v="659.97"/>
    <n v="3"/>
    <n v="0"/>
    <n v="197.99099999999996"/>
  </r>
  <r>
    <n v="7979"/>
    <s v="CA-2011-166051"/>
    <x v="2"/>
    <x v="1178"/>
    <d v="2011-06-05T00:00:00"/>
    <s v="Standard Class"/>
    <s v="JK-15625"/>
    <s v="Jim Karlsson"/>
    <s v="Consumer"/>
    <s v="United States"/>
    <s v="Jackson"/>
    <s v="Mississippi"/>
    <n v="39212"/>
    <s v="South"/>
    <s v="TEC-PH-10002538"/>
    <s v="Technology"/>
    <s v="Phones"/>
    <s v="Grandstream GXP1160 VoIP phone"/>
    <n v="113.72999999999999"/>
    <n v="3"/>
    <n v="0"/>
    <n v="32.981699999999989"/>
  </r>
  <r>
    <n v="7980"/>
    <s v="CA-2012-113040"/>
    <x v="1"/>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1-103800"/>
    <x v="2"/>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1-113383"/>
    <x v="2"/>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1-113383"/>
    <x v="2"/>
    <x v="1076"/>
    <d v="2011-09-13T00:00:00"/>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4-152499"/>
    <x v="3"/>
    <x v="203"/>
    <d v="2014-01-26T00:00:00"/>
    <s v="Second Class"/>
    <s v="EH-13765"/>
    <s v="Edward Hooks"/>
    <s v="Corporate"/>
    <s v="United States"/>
    <s v="Chicago"/>
    <s v="Illinois"/>
    <n v="60623"/>
    <s v="Central"/>
    <s v="OFF-FA-10002975"/>
    <s v="Office Supplies"/>
    <s v="Fasteners"/>
    <s v="Staples"/>
    <n v="15.120000000000001"/>
    <n v="5"/>
    <n v="0.2"/>
    <n v="4.9139999999999988"/>
  </r>
  <r>
    <n v="7985"/>
    <s v="CA-2014-152499"/>
    <x v="3"/>
    <x v="203"/>
    <d v="2014-01-26T00:00:00"/>
    <s v="Second Class"/>
    <s v="EH-13765"/>
    <s v="Edward Hooks"/>
    <s v="Corporate"/>
    <s v="United States"/>
    <s v="Chicago"/>
    <s v="Illinois"/>
    <n v="60623"/>
    <s v="Central"/>
    <s v="OFF-AR-10003481"/>
    <s v="Office Supplies"/>
    <s v="Art"/>
    <s v="Newell 348"/>
    <n v="7.8719999999999999"/>
    <n v="3"/>
    <n v="0.2"/>
    <n v="0.88559999999999883"/>
  </r>
  <r>
    <n v="7986"/>
    <s v="CA-2013-151498"/>
    <x v="0"/>
    <x v="438"/>
    <d v="2013-04-25T00:00:00"/>
    <s v="First Class"/>
    <s v="DN-13690"/>
    <s v="Duane Noonan"/>
    <s v="Consumer"/>
    <s v="United States"/>
    <s v="Seattle"/>
    <s v="Washington"/>
    <n v="98115"/>
    <s v="West"/>
    <s v="OFF-BI-10004967"/>
    <s v="Office Supplies"/>
    <s v="Binders"/>
    <s v="Round Ring Binders"/>
    <n v="8.32"/>
    <n v="5"/>
    <n v="0.2"/>
    <n v="2.8079999999999998"/>
  </r>
  <r>
    <n v="7987"/>
    <s v="CA-2013-137939"/>
    <x v="0"/>
    <x v="1180"/>
    <d v="2013-07-24T00:00:00"/>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3-117793"/>
    <x v="0"/>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3-117793"/>
    <x v="0"/>
    <x v="828"/>
    <d v="2013-08-30T00:00:00"/>
    <s v="Standard Class"/>
    <s v="MA-17560"/>
    <s v="Matt Abelman"/>
    <s v="Home Office"/>
    <s v="United States"/>
    <s v="Sheboygan"/>
    <s v="Wisconsin"/>
    <n v="53081"/>
    <s v="Central"/>
    <s v="OFF-LA-10003537"/>
    <s v="Office Supplies"/>
    <s v="Labels"/>
    <s v="Avery 515"/>
    <n v="37.589999999999996"/>
    <n v="3"/>
    <n v="0"/>
    <n v="17.667299999999997"/>
  </r>
  <r>
    <n v="7990"/>
    <s v="US-2013-117793"/>
    <x v="0"/>
    <x v="828"/>
    <d v="2013-08-30T00:00:00"/>
    <s v="Standard Class"/>
    <s v="MA-17560"/>
    <s v="Matt Abelman"/>
    <s v="Home Office"/>
    <s v="United States"/>
    <s v="Sheboygan"/>
    <s v="Wisconsin"/>
    <n v="53081"/>
    <s v="Central"/>
    <s v="OFF-ST-10002406"/>
    <s v="Office Supplies"/>
    <s v="Storage"/>
    <s v="Pizazz Global Quick File"/>
    <n v="14.97"/>
    <n v="1"/>
    <n v="0"/>
    <n v="4.1916000000000011"/>
  </r>
  <r>
    <n v="7991"/>
    <s v="US-2013-117793"/>
    <x v="0"/>
    <x v="828"/>
    <d v="2013-08-30T00:00:00"/>
    <s v="Standard Class"/>
    <s v="MA-17560"/>
    <s v="Matt Abelman"/>
    <s v="Home Office"/>
    <s v="United States"/>
    <s v="Sheboygan"/>
    <s v="Wisconsin"/>
    <n v="53081"/>
    <s v="Central"/>
    <s v="TEC-AC-10003433"/>
    <s v="Technology"/>
    <s v="Accessories"/>
    <s v="Maxell 4.7GB DVD+R 5/Pack"/>
    <n v="1.98"/>
    <n v="2"/>
    <n v="0"/>
    <n v="0.89100000000000001"/>
  </r>
  <r>
    <n v="7992"/>
    <s v="CA-2013-133872"/>
    <x v="0"/>
    <x v="403"/>
    <d v="2013-06-18T00:00:00"/>
    <s v="First Class"/>
    <s v="VM-21835"/>
    <s v="Vivian Mathis"/>
    <s v="Consumer"/>
    <s v="United States"/>
    <s v="Boca Raton"/>
    <s v="Florida"/>
    <n v="33433"/>
    <s v="South"/>
    <s v="OFF-BI-10002082"/>
    <s v="Office Supplies"/>
    <s v="Binders"/>
    <s v="GBC Twin Loop Wire Binding Elements"/>
    <n v="39.936000000000007"/>
    <n v="4"/>
    <n v="0.7"/>
    <n v="-26.623999999999995"/>
  </r>
  <r>
    <n v="7993"/>
    <s v="CA-2013-133872"/>
    <x v="0"/>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2-165743"/>
    <x v="1"/>
    <x v="312"/>
    <d v="2012-11-23T00:00:00"/>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2-165743"/>
    <x v="1"/>
    <x v="312"/>
    <d v="2012-11-23T00:00:00"/>
    <s v="Second Class"/>
    <s v="MM-18055"/>
    <s v="Michelle Moray"/>
    <s v="Consumer"/>
    <s v="United States"/>
    <s v="Aurora"/>
    <s v="Colorado"/>
    <n v="80013"/>
    <s v="West"/>
    <s v="FUR-BO-10002268"/>
    <s v="Furniture"/>
    <s v="Bookcases"/>
    <s v="Sauder Barrister Bookcases"/>
    <n v="145.76400000000001"/>
    <n v="6"/>
    <n v="0.7"/>
    <n v="-247.79879999999997"/>
  </r>
  <r>
    <n v="7996"/>
    <s v="US-2012-165743"/>
    <x v="1"/>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4-105998"/>
    <x v="3"/>
    <x v="132"/>
    <d v="2014-11-06T00:00:00"/>
    <s v="First Class"/>
    <s v="CR-12580"/>
    <s v="Clay Rozendal"/>
    <s v="Home Office"/>
    <s v="United States"/>
    <s v="San Diego"/>
    <s v="California"/>
    <n v="92037"/>
    <s v="West"/>
    <s v="TEC-AC-10004469"/>
    <s v="Technology"/>
    <s v="Accessories"/>
    <s v="Microsoft Sculpt Comfort Mouse"/>
    <n v="199.75"/>
    <n v="5"/>
    <n v="0"/>
    <n v="87.890000000000015"/>
  </r>
  <r>
    <n v="7998"/>
    <s v="US-2014-105998"/>
    <x v="3"/>
    <x v="132"/>
    <d v="2014-11-06T00:00:00"/>
    <s v="First Class"/>
    <s v="CR-12580"/>
    <s v="Clay Rozendal"/>
    <s v="Home Office"/>
    <s v="United States"/>
    <s v="San Diego"/>
    <s v="California"/>
    <n v="92037"/>
    <s v="West"/>
    <s v="FUR-TA-10001095"/>
    <s v="Furniture"/>
    <s v="Tables"/>
    <s v="Chromcraft Round Conference Tables"/>
    <n v="1673.1839999999997"/>
    <n v="12"/>
    <n v="0.2"/>
    <n v="20.914800000000014"/>
  </r>
  <r>
    <n v="7999"/>
    <s v="US-2011-148194"/>
    <x v="2"/>
    <x v="417"/>
    <d v="2011-05-07T00:00:00"/>
    <s v="First Class"/>
    <s v="BS-11365"/>
    <s v="Bill Shonely"/>
    <s v="Corporate"/>
    <s v="United States"/>
    <s v="Seattle"/>
    <s v="Washington"/>
    <n v="98105"/>
    <s v="West"/>
    <s v="FUR-FU-10001852"/>
    <s v="Furniture"/>
    <s v="Furnishings"/>
    <s v="Eldon Regeneration Recycled Desk Accessories, Smoke"/>
    <n v="12.18"/>
    <n v="7"/>
    <n v="0"/>
    <n v="3.8975999999999997"/>
  </r>
  <r>
    <n v="8000"/>
    <s v="US-2011-148194"/>
    <x v="2"/>
    <x v="417"/>
    <d v="2011-05-07T00:00:00"/>
    <s v="First Class"/>
    <s v="BS-11365"/>
    <s v="Bill Shonely"/>
    <s v="Corporate"/>
    <s v="United States"/>
    <s v="Seattle"/>
    <s v="Washington"/>
    <n v="98105"/>
    <s v="West"/>
    <s v="OFF-AP-10000696"/>
    <s v="Office Supplies"/>
    <s v="Appliances"/>
    <s v="Holmes Odor Grabber"/>
    <n v="57.68"/>
    <n v="4"/>
    <n v="0"/>
    <n v="19.034399999999998"/>
  </r>
  <r>
    <n v="8001"/>
    <s v="US-2012-151407"/>
    <x v="1"/>
    <x v="627"/>
    <d v="2012-11-12T00:00:00"/>
    <s v="Standard Class"/>
    <s v="RD-19585"/>
    <s v="Rob Dowd"/>
    <s v="Consumer"/>
    <s v="United States"/>
    <s v="Dubuque"/>
    <s v="Iowa"/>
    <n v="52001"/>
    <s v="Central"/>
    <s v="TEC-PH-10003885"/>
    <s v="Technology"/>
    <s v="Phones"/>
    <s v="Cisco SPA508G"/>
    <n v="263.95999999999998"/>
    <n v="4"/>
    <n v="0"/>
    <n v="76.548399999999987"/>
  </r>
  <r>
    <n v="8002"/>
    <s v="CA-2012-110870"/>
    <x v="1"/>
    <x v="295"/>
    <d v="2012-12-15T00:00:00"/>
    <s v="First Class"/>
    <s v="KD-16270"/>
    <s v="Karen Daniels"/>
    <s v="Consumer"/>
    <s v="United States"/>
    <s v="Los Angeles"/>
    <s v="California"/>
    <n v="90032"/>
    <s v="West"/>
    <s v="TEC-AC-10002926"/>
    <s v="Technology"/>
    <s v="Accessories"/>
    <s v="Logitech Wireless Marathon Mouse M705"/>
    <n v="299.94"/>
    <n v="6"/>
    <n v="0"/>
    <n v="128.97420000000002"/>
  </r>
  <r>
    <n v="8003"/>
    <s v="CA-2012-110870"/>
    <x v="1"/>
    <x v="295"/>
    <d v="2012-12-15T00:00:00"/>
    <s v="First Class"/>
    <s v="KD-16270"/>
    <s v="Karen Daniels"/>
    <s v="Consumer"/>
    <s v="United States"/>
    <s v="Los Angeles"/>
    <s v="California"/>
    <n v="90032"/>
    <s v="West"/>
    <s v="OFF-SU-10001225"/>
    <s v="Office Supplies"/>
    <s v="Supplies"/>
    <s v="Staples"/>
    <n v="25.76"/>
    <n v="7"/>
    <n v="0"/>
    <n v="0.51519999999999921"/>
  </r>
  <r>
    <n v="8004"/>
    <s v="CA-2011-143210"/>
    <x v="2"/>
    <x v="588"/>
    <d v="2011-12-03T00:00:00"/>
    <s v="First Class"/>
    <s v="AA-10645"/>
    <s v="Anna Andreadi"/>
    <s v="Consumer"/>
    <s v="United States"/>
    <s v="Lowell"/>
    <s v="Massachusetts"/>
    <n v="1852"/>
    <s v="East"/>
    <s v="TEC-PH-10004434"/>
    <s v="Technology"/>
    <s v="Phones"/>
    <s v="Cisco IP Phone 7961G VoIP phone - Dark gray"/>
    <n v="271.89999999999998"/>
    <n v="2"/>
    <n v="0"/>
    <n v="78.850999999999971"/>
  </r>
  <r>
    <n v="8005"/>
    <s v="CA-2011-143210"/>
    <x v="2"/>
    <x v="588"/>
    <d v="2011-12-03T00:00:00"/>
    <s v="First Class"/>
    <s v="AA-10645"/>
    <s v="Anna Andreadi"/>
    <s v="Consumer"/>
    <s v="United States"/>
    <s v="Lowell"/>
    <s v="Massachusetts"/>
    <n v="1852"/>
    <s v="East"/>
    <s v="FUR-FU-10003878"/>
    <s v="Furniture"/>
    <s v="Furnishings"/>
    <s v="Linden 10&quot; Round Wall Clock, Black"/>
    <n v="45.839999999999996"/>
    <n v="3"/>
    <n v="0"/>
    <n v="15.585599999999999"/>
  </r>
  <r>
    <n v="8006"/>
    <s v="CA-2011-143210"/>
    <x v="2"/>
    <x v="588"/>
    <d v="2011-12-03T00:00:00"/>
    <s v="First Class"/>
    <s v="AA-10645"/>
    <s v="Anna Andreadi"/>
    <s v="Consumer"/>
    <s v="United States"/>
    <s v="Lowell"/>
    <s v="Massachusetts"/>
    <n v="1852"/>
    <s v="East"/>
    <s v="FUR-FU-10002268"/>
    <s v="Furniture"/>
    <s v="Furnishings"/>
    <s v="Ultra Door Push Plate"/>
    <n v="9.82"/>
    <n v="2"/>
    <n v="0"/>
    <n v="3.2405999999999997"/>
  </r>
  <r>
    <n v="8007"/>
    <s v="CA-2013-139808"/>
    <x v="0"/>
    <x v="877"/>
    <d v="2013-10-12T00:00:00"/>
    <s v="Standard Class"/>
    <s v="MC-18100"/>
    <s v="Mick Crebagga"/>
    <s v="Consumer"/>
    <s v="United States"/>
    <s v="Marysville"/>
    <s v="Washington"/>
    <n v="98270"/>
    <s v="West"/>
    <s v="OFF-FA-10001883"/>
    <s v="Office Supplies"/>
    <s v="Fasteners"/>
    <s v="Alliance Super-Size Bands, Assorted Sizes"/>
    <n v="93.36"/>
    <n v="12"/>
    <n v="0"/>
    <n v="0.93359999999999843"/>
  </r>
  <r>
    <n v="8008"/>
    <s v="CA-2012-110863"/>
    <x v="1"/>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2-110863"/>
    <x v="1"/>
    <x v="972"/>
    <d v="2012-11-24T00:00:00"/>
    <s v="Standard Class"/>
    <s v="AA-10645"/>
    <s v="Anna Andreadi"/>
    <s v="Consumer"/>
    <s v="United States"/>
    <s v="Oklahoma City"/>
    <s v="Oklahoma"/>
    <n v="73120"/>
    <s v="Central"/>
    <s v="OFF-PA-10000474"/>
    <s v="Office Supplies"/>
    <s v="Paper"/>
    <s v="Staples"/>
    <n v="106.32"/>
    <n v="3"/>
    <n v="0"/>
    <n v="49.970399999999991"/>
  </r>
  <r>
    <n v="8010"/>
    <s v="CA-2012-110863"/>
    <x v="1"/>
    <x v="972"/>
    <d v="2012-11-24T00:00:00"/>
    <s v="Standard Class"/>
    <s v="AA-10645"/>
    <s v="Anna Andreadi"/>
    <s v="Consumer"/>
    <s v="United States"/>
    <s v="Oklahoma City"/>
    <s v="Oklahoma"/>
    <n v="73120"/>
    <s v="Central"/>
    <s v="FUR-CH-10002073"/>
    <s v="Furniture"/>
    <s v="Chairs"/>
    <s v="Hon Olson Stacker Chairs"/>
    <n v="1323.8999999999999"/>
    <n v="5"/>
    <n v="0"/>
    <n v="383.93099999999993"/>
  </r>
  <r>
    <n v="8011"/>
    <s v="CA-2011-127859"/>
    <x v="2"/>
    <x v="461"/>
    <d v="2011-03-20T00:00:00"/>
    <s v="Second Class"/>
    <s v="QJ-19255"/>
    <s v="Quincy Jones"/>
    <s v="Corporate"/>
    <s v="United States"/>
    <s v="Philadelphia"/>
    <s v="Pennsylvania"/>
    <n v="19134"/>
    <s v="East"/>
    <s v="OFF-PA-10003641"/>
    <s v="Office Supplies"/>
    <s v="Paper"/>
    <s v="Xerox 1909"/>
    <n v="126.624"/>
    <n v="6"/>
    <n v="0.2"/>
    <n v="41.152799999999992"/>
  </r>
  <r>
    <n v="8012"/>
    <s v="US-2012-136427"/>
    <x v="1"/>
    <x v="782"/>
    <d v="2012-06-23T00:00:00"/>
    <s v="First Class"/>
    <s v="JM-16195"/>
    <s v="Justin MacKendrick"/>
    <s v="Consumer"/>
    <s v="United States"/>
    <s v="Aurora"/>
    <s v="Colorado"/>
    <n v="80013"/>
    <s v="West"/>
    <s v="TEC-PH-10002070"/>
    <s v="Technology"/>
    <s v="Phones"/>
    <s v="Griffin GC36547 PowerJolt SE Lightning Charger"/>
    <n v="125.944"/>
    <n v="7"/>
    <n v="0.2"/>
    <n v="15.742999999999984"/>
  </r>
  <r>
    <n v="8013"/>
    <s v="CA-2014-120138"/>
    <x v="3"/>
    <x v="1126"/>
    <d v="2014-05-26T00:00:00"/>
    <s v="Same Day"/>
    <s v="TB-21625"/>
    <s v="Trudy Brown"/>
    <s v="Consumer"/>
    <s v="United States"/>
    <s v="New York City"/>
    <s v="New York"/>
    <n v="10009"/>
    <s v="East"/>
    <s v="OFF-BI-10004519"/>
    <s v="Office Supplies"/>
    <s v="Binders"/>
    <s v="GBC DocuBind P100 Manual Binding Machine"/>
    <n v="663.92"/>
    <n v="5"/>
    <n v="0.2"/>
    <n v="207.47499999999994"/>
  </r>
  <r>
    <n v="8014"/>
    <s v="CA-2014-120138"/>
    <x v="3"/>
    <x v="1126"/>
    <d v="2014-05-26T00:00:00"/>
    <s v="Same Day"/>
    <s v="TB-21625"/>
    <s v="Trudy Brown"/>
    <s v="Consumer"/>
    <s v="United States"/>
    <s v="New York City"/>
    <s v="New York"/>
    <n v="10009"/>
    <s v="East"/>
    <s v="TEC-AC-10002167"/>
    <s v="Technology"/>
    <s v="Accessories"/>
    <s v="Imation 8gb Micro Traveldrive Usb 2.0 Flash Drive"/>
    <n v="120"/>
    <n v="8"/>
    <n v="0"/>
    <n v="13.200000000000003"/>
  </r>
  <r>
    <n v="8015"/>
    <s v="CA-2014-120138"/>
    <x v="3"/>
    <x v="1126"/>
    <d v="2014-05-26T00:00:00"/>
    <s v="Same Day"/>
    <s v="TB-21625"/>
    <s v="Trudy Brown"/>
    <s v="Consumer"/>
    <s v="United States"/>
    <s v="New York City"/>
    <s v="New York"/>
    <n v="10009"/>
    <s v="East"/>
    <s v="OFF-FA-10000936"/>
    <s v="Office Supplies"/>
    <s v="Fasteners"/>
    <s v="Acco Hot Clips Clips to Go"/>
    <n v="3.29"/>
    <n v="1"/>
    <n v="0"/>
    <n v="1.4804999999999999"/>
  </r>
  <r>
    <n v="8016"/>
    <s v="CA-2014-120138"/>
    <x v="3"/>
    <x v="1126"/>
    <d v="2014-05-26T00:00:00"/>
    <s v="Same Day"/>
    <s v="TB-21625"/>
    <s v="Trudy Brown"/>
    <s v="Consumer"/>
    <s v="United States"/>
    <s v="New York City"/>
    <s v="New York"/>
    <n v="10009"/>
    <s v="East"/>
    <s v="FUR-FU-10000732"/>
    <s v="Furniture"/>
    <s v="Furnishings"/>
    <s v="Eldon 200 Class Desk Accessories"/>
    <n v="18.84"/>
    <n v="3"/>
    <n v="0"/>
    <n v="6.0287999999999995"/>
  </r>
  <r>
    <n v="8017"/>
    <s v="US-2011-131870"/>
    <x v="2"/>
    <x v="340"/>
    <d v="2011-09-11T00:00:00"/>
    <s v="First Class"/>
    <s v="NF-18595"/>
    <s v="Nicole Fjeld"/>
    <s v="Home Office"/>
    <s v="United States"/>
    <s v="Lancaster"/>
    <s v="Ohio"/>
    <n v="43130"/>
    <s v="East"/>
    <s v="FUR-FU-10002501"/>
    <s v="Furniture"/>
    <s v="Furnishings"/>
    <s v="Nu-Dell Executive Frame"/>
    <n v="60.672000000000011"/>
    <n v="6"/>
    <n v="0.2"/>
    <n v="12.892799999999998"/>
  </r>
  <r>
    <n v="8018"/>
    <s v="US-2011-131870"/>
    <x v="2"/>
    <x v="340"/>
    <d v="2011-09-11T00:00:00"/>
    <s v="First Class"/>
    <s v="NF-18595"/>
    <s v="Nicole Fjeld"/>
    <s v="Home Office"/>
    <s v="United States"/>
    <s v="Lancaster"/>
    <s v="Ohio"/>
    <n v="43130"/>
    <s v="East"/>
    <s v="OFF-AR-10000634"/>
    <s v="Office Supplies"/>
    <s v="Art"/>
    <s v="Newell 320"/>
    <n v="30.816000000000003"/>
    <n v="9"/>
    <n v="0.2"/>
    <n v="2.6964000000000006"/>
  </r>
  <r>
    <n v="8019"/>
    <s v="CA-2014-114804"/>
    <x v="3"/>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4-167227"/>
    <x v="3"/>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4-167227"/>
    <x v="3"/>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1-129189"/>
    <x v="2"/>
    <x v="60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1-129189"/>
    <x v="2"/>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1-129189"/>
    <x v="2"/>
    <x v="609"/>
    <d v="2011-07-25T00:00:00"/>
    <s v="Standard Class"/>
    <s v="HM-14860"/>
    <s v="Harry Marie"/>
    <s v="Corporate"/>
    <s v="United States"/>
    <s v="Dallas"/>
    <s v="Texas"/>
    <n v="75217"/>
    <s v="Central"/>
    <s v="FUR-CH-10004997"/>
    <s v="Furniture"/>
    <s v="Chairs"/>
    <s v="Hon Every-Day Series Multi-Task Chairs"/>
    <n v="657.93"/>
    <n v="5"/>
    <n v="0.3"/>
    <n v="-93.989999999999952"/>
  </r>
  <r>
    <n v="8025"/>
    <s v="CA-2011-129189"/>
    <x v="2"/>
    <x v="609"/>
    <d v="2011-07-25T00:00:00"/>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2-132465"/>
    <x v="1"/>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2-132465"/>
    <x v="1"/>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76"/>
  </r>
  <r>
    <n v="8028"/>
    <s v="CA-2012-132465"/>
    <x v="1"/>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2-132465"/>
    <x v="1"/>
    <x v="861"/>
    <d v="2012-09-15T00:00:00"/>
    <s v="Second Class"/>
    <s v="DM-13525"/>
    <s v="Don Miller"/>
    <s v="Corporate"/>
    <s v="United States"/>
    <s v="New York City"/>
    <s v="New York"/>
    <n v="10035"/>
    <s v="East"/>
    <s v="OFF-ST-10001932"/>
    <s v="Office Supplies"/>
    <s v="Storage"/>
    <s v="Fellowes Staxonsteel Drawer Files"/>
    <n v="772.68"/>
    <n v="4"/>
    <n v="0"/>
    <n v="108.17520000000002"/>
  </r>
  <r>
    <n v="8030"/>
    <s v="CA-2013-166373"/>
    <x v="0"/>
    <x v="147"/>
    <d v="2013-10-26T00:00:00"/>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3-158806"/>
    <x v="0"/>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3-158806"/>
    <x v="0"/>
    <x v="676"/>
    <d v="2013-01-11T00:00:00"/>
    <s v="Standard Class"/>
    <s v="NM-18520"/>
    <s v="Neoma Murray"/>
    <s v="Consumer"/>
    <s v="United States"/>
    <s v="Amarillo"/>
    <s v="Texas"/>
    <n v="79109"/>
    <s v="Central"/>
    <s v="OFF-PA-10004621"/>
    <s v="Office Supplies"/>
    <s v="Paper"/>
    <s v="Xerox 212"/>
    <n v="25.920000000000005"/>
    <n v="5"/>
    <n v="0.2"/>
    <n v="9.0719999999999992"/>
  </r>
  <r>
    <n v="8033"/>
    <s v="CA-2012-119690"/>
    <x v="1"/>
    <x v="608"/>
    <d v="2012-06-28T00:00:00"/>
    <s v="First Class"/>
    <s v="MV-17485"/>
    <s v="Mark Van Huff"/>
    <s v="Consumer"/>
    <s v="United States"/>
    <s v="Houston"/>
    <s v="Texas"/>
    <n v="77041"/>
    <s v="Central"/>
    <s v="OFF-PA-10001019"/>
    <s v="Office Supplies"/>
    <s v="Paper"/>
    <s v="Xerox 1884"/>
    <n v="47.952000000000005"/>
    <n v="3"/>
    <n v="0.2"/>
    <n v="16.183799999999998"/>
  </r>
  <r>
    <n v="8034"/>
    <s v="CA-2012-119690"/>
    <x v="1"/>
    <x v="608"/>
    <d v="2012-06-28T00:00:00"/>
    <s v="First Class"/>
    <s v="MV-17485"/>
    <s v="Mark Van Huff"/>
    <s v="Consumer"/>
    <s v="United States"/>
    <s v="Houston"/>
    <s v="Texas"/>
    <n v="77041"/>
    <s v="Central"/>
    <s v="OFF-BI-10000201"/>
    <s v="Office Supplies"/>
    <s v="Binders"/>
    <s v="Avery Triangle Shaped Sheet Lifters, Black, 2/Pack"/>
    <n v="0.98399999999999976"/>
    <n v="2"/>
    <n v="0.8"/>
    <n v="-1.476"/>
  </r>
  <r>
    <n v="8035"/>
    <s v="CA-2012-119690"/>
    <x v="1"/>
    <x v="608"/>
    <d v="2012-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2-119690"/>
    <x v="1"/>
    <x v="608"/>
    <d v="2012-06-28T00:00:00"/>
    <s v="First Class"/>
    <s v="MV-17485"/>
    <s v="Mark Van Huff"/>
    <s v="Consumer"/>
    <s v="United States"/>
    <s v="Houston"/>
    <s v="Texas"/>
    <n v="77041"/>
    <s v="Central"/>
    <s v="OFF-LA-10001613"/>
    <s v="Office Supplies"/>
    <s v="Labels"/>
    <s v="Avery File Folder Labels"/>
    <n v="4.6079999999999997"/>
    <n v="2"/>
    <n v="0.2"/>
    <n v="1.6704000000000001"/>
  </r>
  <r>
    <n v="8037"/>
    <s v="CA-2012-153738"/>
    <x v="1"/>
    <x v="1181"/>
    <d v="2012-09-22T00:00:00"/>
    <s v="First Class"/>
    <s v="AG-10270"/>
    <s v="Alejandro Grove"/>
    <s v="Consumer"/>
    <s v="United States"/>
    <s v="Lawrence"/>
    <s v="Massachusetts"/>
    <n v="1841"/>
    <s v="East"/>
    <s v="OFF-BI-10001308"/>
    <s v="Office Supplies"/>
    <s v="Binders"/>
    <s v="GBC Standard Plastic Binding Systems' Combs"/>
    <n v="37.68"/>
    <n v="6"/>
    <n v="0"/>
    <n v="16.955999999999996"/>
  </r>
  <r>
    <n v="8038"/>
    <s v="CA-2014-169012"/>
    <x v="3"/>
    <x v="815"/>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4-109393"/>
    <x v="3"/>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4-121489"/>
    <x v="3"/>
    <x v="170"/>
    <d v="2014-08-26T00:00:00"/>
    <s v="Second Class"/>
    <s v="CM-11815"/>
    <s v="Candace McMahon"/>
    <s v="Corporate"/>
    <s v="United States"/>
    <s v="Seattle"/>
    <s v="Washington"/>
    <n v="98115"/>
    <s v="West"/>
    <s v="FUR-CH-10004698"/>
    <s v="Furniture"/>
    <s v="Chairs"/>
    <s v="Padded Folding Chairs, Black, 4/Carton"/>
    <n v="388.70400000000006"/>
    <n v="6"/>
    <n v="0.2"/>
    <n v="38.870400000000018"/>
  </r>
  <r>
    <n v="8041"/>
    <s v="CA-2014-121489"/>
    <x v="3"/>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4-121489"/>
    <x v="3"/>
    <x v="170"/>
    <d v="2014-08-26T00:00:00"/>
    <s v="Second Class"/>
    <s v="CM-11815"/>
    <s v="Candace McMahon"/>
    <s v="Corporate"/>
    <s v="United States"/>
    <s v="Seattle"/>
    <s v="Washington"/>
    <n v="98115"/>
    <s v="West"/>
    <s v="TEC-AC-10000682"/>
    <s v="Technology"/>
    <s v="Accessories"/>
    <s v="Kensington K72356US Mouse-in-a-Box USB Desktop Mouse"/>
    <n v="33.18"/>
    <n v="2"/>
    <n v="0"/>
    <n v="11.613"/>
  </r>
  <r>
    <n v="8043"/>
    <s v="US-2014-133081"/>
    <x v="3"/>
    <x v="825"/>
    <d v="2014-03-16T00:00:00"/>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4-133081"/>
    <x v="3"/>
    <x v="825"/>
    <d v="2014-03-16T00:00:00"/>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4-165008"/>
    <x v="3"/>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3-145611"/>
    <x v="0"/>
    <x v="873"/>
    <d v="2013-09-25T00:00:00"/>
    <s v="Standard Class"/>
    <s v="HA-14905"/>
    <s v="Helen Abelman"/>
    <s v="Consumer"/>
    <s v="United States"/>
    <s v="New York City"/>
    <s v="New York"/>
    <n v="10035"/>
    <s v="East"/>
    <s v="OFF-AP-10001005"/>
    <s v="Office Supplies"/>
    <s v="Appliances"/>
    <s v="Honeywell Quietcare HEPA Air Cleaner"/>
    <n v="393.25"/>
    <n v="5"/>
    <n v="0"/>
    <n v="129.77249999999998"/>
  </r>
  <r>
    <n v="8047"/>
    <s v="CA-2013-113600"/>
    <x v="0"/>
    <x v="272"/>
    <d v="2013-12-18T00:00:00"/>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4-130834"/>
    <x v="3"/>
    <x v="132"/>
    <d v="2014-11-07T00:00:00"/>
    <s v="Second Class"/>
    <s v="JM-16195"/>
    <s v="Justin MacKendrick"/>
    <s v="Consumer"/>
    <s v="United States"/>
    <s v="Wilmington"/>
    <s v="North Carolina"/>
    <n v="28403"/>
    <s v="South"/>
    <s v="OFF-PA-10003673"/>
    <s v="Office Supplies"/>
    <s v="Paper"/>
    <s v="Strathmore Photo Mount Cards"/>
    <n v="16.272000000000002"/>
    <n v="3"/>
    <n v="0.2"/>
    <n v="5.2883999999999984"/>
  </r>
  <r>
    <n v="8049"/>
    <s v="CA-2013-168543"/>
    <x v="0"/>
    <x v="894"/>
    <d v="2013-07-08T00:00:00"/>
    <s v="Standard Class"/>
    <s v="DK-13225"/>
    <s v="Dean Katz"/>
    <s v="Corporate"/>
    <s v="United States"/>
    <s v="New York City"/>
    <s v="New York"/>
    <n v="10035"/>
    <s v="East"/>
    <s v="OFF-AP-10000938"/>
    <s v="Office Supplies"/>
    <s v="Appliances"/>
    <s v="Avanti 1.7 Cu. Ft. Refrigerator"/>
    <n v="706.86"/>
    <n v="7"/>
    <n v="0"/>
    <n v="197.92079999999999"/>
  </r>
  <r>
    <n v="8050"/>
    <s v="CA-2011-144974"/>
    <x v="2"/>
    <x v="467"/>
    <d v="2011-09-30T00:00:00"/>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1-144974"/>
    <x v="2"/>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1-144974"/>
    <x v="2"/>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1-109904"/>
    <x v="2"/>
    <x v="686"/>
    <d v="2011-07-17T00:00:00"/>
    <s v="Second Class"/>
    <s v="BF-10975"/>
    <s v="Barbara Fisher"/>
    <s v="Corporate"/>
    <s v="United States"/>
    <s v="New York City"/>
    <s v="New York"/>
    <n v="10009"/>
    <s v="East"/>
    <s v="OFF-AR-10004999"/>
    <s v="Office Supplies"/>
    <s v="Art"/>
    <s v="Newell 315"/>
    <n v="17.940000000000001"/>
    <n v="3"/>
    <n v="0"/>
    <n v="4.4850000000000003"/>
  </r>
  <r>
    <n v="8054"/>
    <s v="CA-2014-152205"/>
    <x v="3"/>
    <x v="394"/>
    <d v="2014-10-06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2-121188"/>
    <x v="1"/>
    <x v="834"/>
    <d v="2012-09-04T00:00:00"/>
    <s v="Standard Class"/>
    <s v="CB-12025"/>
    <s v="Cassandra Brandow"/>
    <s v="Consumer"/>
    <s v="United States"/>
    <s v="Los Angeles"/>
    <s v="California"/>
    <n v="90049"/>
    <s v="West"/>
    <s v="OFF-ST-10001490"/>
    <s v="Office Supplies"/>
    <s v="Storage"/>
    <s v="Hot File 7-Pocket, Floor Stand"/>
    <n v="892.35"/>
    <n v="5"/>
    <n v="0"/>
    <n v="267.70499999999993"/>
  </r>
  <r>
    <n v="8056"/>
    <s v="CA-2012-121188"/>
    <x v="1"/>
    <x v="834"/>
    <d v="2012-09-04T00:00:00"/>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2-121188"/>
    <x v="1"/>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2-121188"/>
    <x v="1"/>
    <x v="834"/>
    <d v="2012-09-04T00:00:00"/>
    <s v="Standard Class"/>
    <s v="CB-12025"/>
    <s v="Cassandra Brandow"/>
    <s v="Consumer"/>
    <s v="United States"/>
    <s v="Los Angeles"/>
    <s v="California"/>
    <n v="90049"/>
    <s v="West"/>
    <s v="OFF-BI-10001617"/>
    <s v="Office Supplies"/>
    <s v="Binders"/>
    <s v="GBC Wire Binding Combs"/>
    <n v="41.36"/>
    <n v="5"/>
    <n v="0.2"/>
    <n v="13.959"/>
  </r>
  <r>
    <n v="8059"/>
    <s v="CA-2012-121188"/>
    <x v="1"/>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2-121188"/>
    <x v="1"/>
    <x v="834"/>
    <d v="2012-09-04T00:00:00"/>
    <s v="Standard Class"/>
    <s v="CB-12025"/>
    <s v="Cassandra Brandow"/>
    <s v="Consumer"/>
    <s v="United States"/>
    <s v="Los Angeles"/>
    <s v="California"/>
    <n v="90049"/>
    <s v="West"/>
    <s v="FUR-FU-10003981"/>
    <s v="Furniture"/>
    <s v="Furnishings"/>
    <s v="Eldon Wave Desk Accessories"/>
    <n v="4.16"/>
    <n v="2"/>
    <n v="0"/>
    <n v="1.7472000000000003"/>
  </r>
  <r>
    <n v="8061"/>
    <s v="CA-2012-156013"/>
    <x v="1"/>
    <x v="1181"/>
    <d v="2012-09-26T00:00:00"/>
    <s v="Standard Class"/>
    <s v="TC-20980"/>
    <s v="Tamara Chand"/>
    <s v="Corporate"/>
    <s v="United States"/>
    <s v="Long Beach"/>
    <s v="New York"/>
    <n v="11561"/>
    <s v="East"/>
    <s v="OFF-PA-10001970"/>
    <s v="Office Supplies"/>
    <s v="Paper"/>
    <s v="Xerox 1881"/>
    <n v="61.4"/>
    <n v="5"/>
    <n v="0"/>
    <n v="28.857999999999997"/>
  </r>
  <r>
    <n v="8062"/>
    <s v="CA-2012-156013"/>
    <x v="1"/>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3-132997"/>
    <x v="0"/>
    <x v="77"/>
    <d v="2013-11-10T00:00:00"/>
    <s v="First Class"/>
    <s v="LW-17215"/>
    <s v="Luke Weiss"/>
    <s v="Consumer"/>
    <s v="United States"/>
    <s v="Rochester"/>
    <s v="New York"/>
    <n v="14609"/>
    <s v="East"/>
    <s v="TEC-PH-10000586"/>
    <s v="Technology"/>
    <s v="Phones"/>
    <s v="AT&amp;T SB67148 SynJ"/>
    <n v="263.95999999999998"/>
    <n v="4"/>
    <n v="0"/>
    <n v="71.269200000000012"/>
  </r>
  <r>
    <n v="8064"/>
    <s v="CA-2013-132997"/>
    <x v="0"/>
    <x v="77"/>
    <d v="2013-11-10T00:00:00"/>
    <s v="First Class"/>
    <s v="LW-17215"/>
    <s v="Luke Weiss"/>
    <s v="Consumer"/>
    <s v="United States"/>
    <s v="Rochester"/>
    <s v="New York"/>
    <n v="14609"/>
    <s v="East"/>
    <s v="TEC-PH-10003811"/>
    <s v="Technology"/>
    <s v="Phones"/>
    <s v="Jabra Supreme Plus Driver Edition Headset"/>
    <n v="359.96999999999997"/>
    <n v="3"/>
    <n v="0"/>
    <n v="100.7916"/>
  </r>
  <r>
    <n v="8065"/>
    <s v="CA-2013-132997"/>
    <x v="0"/>
    <x v="77"/>
    <d v="2013-11-10T00:00:00"/>
    <s v="First Class"/>
    <s v="LW-17215"/>
    <s v="Luke Weiss"/>
    <s v="Consumer"/>
    <s v="United States"/>
    <s v="Rochester"/>
    <s v="New York"/>
    <n v="14609"/>
    <s v="East"/>
    <s v="OFF-PA-10004983"/>
    <s v="Office Supplies"/>
    <s v="Paper"/>
    <s v="Xerox 23"/>
    <n v="12.96"/>
    <n v="2"/>
    <n v="0"/>
    <n v="6.2208000000000006"/>
  </r>
  <r>
    <n v="8066"/>
    <s v="CA-2013-132997"/>
    <x v="0"/>
    <x v="77"/>
    <d v="2013-11-10T00:00:00"/>
    <s v="First Class"/>
    <s v="LW-17215"/>
    <s v="Luke Weiss"/>
    <s v="Consumer"/>
    <s v="United States"/>
    <s v="Rochester"/>
    <s v="New York"/>
    <n v="14609"/>
    <s v="East"/>
    <s v="OFF-ST-10003479"/>
    <s v="Office Supplies"/>
    <s v="Storage"/>
    <s v="Eldon Base for stackable storage shelf, platinum"/>
    <n v="116.82"/>
    <n v="3"/>
    <n v="0"/>
    <n v="5.8409999999999869"/>
  </r>
  <r>
    <n v="8067"/>
    <s v="CA-2013-132997"/>
    <x v="0"/>
    <x v="77"/>
    <d v="2013-11-10T00:00:00"/>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2-160563"/>
    <x v="1"/>
    <x v="1182"/>
    <d v="2012-10-24T00:00:00"/>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2-160563"/>
    <x v="1"/>
    <x v="1182"/>
    <d v="2012-10-24T00:00:00"/>
    <s v="Standard Class"/>
    <s v="NS-18640"/>
    <s v="Noel Staavos"/>
    <s v="Corporate"/>
    <s v="United States"/>
    <s v="San Francisco"/>
    <s v="California"/>
    <n v="94109"/>
    <s v="West"/>
    <s v="FUR-FU-10001731"/>
    <s v="Furniture"/>
    <s v="Furnishings"/>
    <s v="Acrylic Self-Standing Desk Frames"/>
    <n v="16.02"/>
    <n v="6"/>
    <n v="0"/>
    <n v="6.0876000000000001"/>
  </r>
  <r>
    <n v="8070"/>
    <s v="CA-2014-151750"/>
    <x v="3"/>
    <x v="314"/>
    <d v="2014-01-06T00:00:00"/>
    <s v="Standard Class"/>
    <s v="JM-15250"/>
    <s v="Janet Martin"/>
    <s v="Consumer"/>
    <s v="United States"/>
    <s v="Huntsville"/>
    <s v="Texas"/>
    <n v="77340"/>
    <s v="Central"/>
    <s v="OFF-ST-10002743"/>
    <s v="Office Supplies"/>
    <s v="Storage"/>
    <s v="SAFCO Boltless Steel Shelving"/>
    <n v="454.56000000000006"/>
    <n v="5"/>
    <n v="0.2"/>
    <n v="-107.95800000000004"/>
  </r>
  <r>
    <n v="8071"/>
    <s v="CA-2014-151750"/>
    <x v="3"/>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4-151750"/>
    <x v="3"/>
    <x v="314"/>
    <d v="2014-01-06T00:00:00"/>
    <s v="Standard Class"/>
    <s v="JM-15250"/>
    <s v="Janet Martin"/>
    <s v="Consumer"/>
    <s v="United States"/>
    <s v="Huntsville"/>
    <s v="Texas"/>
    <n v="77340"/>
    <s v="Central"/>
    <s v="FUR-CH-10003199"/>
    <s v="Furniture"/>
    <s v="Chairs"/>
    <s v="Office Star - Contemporary Task Swivel Chair"/>
    <n v="310.74399999999997"/>
    <n v="4"/>
    <n v="0.3"/>
    <n v="-26.635199999999998"/>
  </r>
  <r>
    <n v="8073"/>
    <s v="CA-2014-151750"/>
    <x v="3"/>
    <x v="314"/>
    <d v="2014-01-06T00:00:00"/>
    <s v="Standard Class"/>
    <s v="JM-15250"/>
    <s v="Janet Martin"/>
    <s v="Consumer"/>
    <s v="United States"/>
    <s v="Huntsville"/>
    <s v="Texas"/>
    <n v="77340"/>
    <s v="Central"/>
    <s v="OFF-AR-10003158"/>
    <s v="Office Supplies"/>
    <s v="Art"/>
    <s v="Fluorescent Highlighters by Dixon"/>
    <n v="12.736000000000001"/>
    <n v="4"/>
    <n v="0.2"/>
    <n v="2.2287999999999988"/>
  </r>
  <r>
    <n v="8074"/>
    <s v="CA-2014-151750"/>
    <x v="3"/>
    <x v="314"/>
    <d v="2014-01-06T00:00:00"/>
    <s v="Standard Class"/>
    <s v="JM-15250"/>
    <s v="Janet Martin"/>
    <s v="Consumer"/>
    <s v="United States"/>
    <s v="Huntsville"/>
    <s v="Texas"/>
    <n v="77340"/>
    <s v="Central"/>
    <s v="OFF-BI-10000301"/>
    <s v="Office Supplies"/>
    <s v="Binders"/>
    <s v="GBC Instant Report Kit"/>
    <n v="6.469999999999998"/>
    <n v="5"/>
    <n v="0.8"/>
    <n v="-9.7050000000000018"/>
  </r>
  <r>
    <n v="8075"/>
    <s v="CA-2014-151750"/>
    <x v="3"/>
    <x v="314"/>
    <d v="2014-01-06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4-151750"/>
    <x v="3"/>
    <x v="314"/>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2-106187"/>
    <x v="1"/>
    <x v="537"/>
    <d v="2012-06-29T00:00:00"/>
    <s v="Standard Class"/>
    <s v="RF-19345"/>
    <s v="Randy Ferguson"/>
    <s v="Corporate"/>
    <s v="United States"/>
    <s v="East Point"/>
    <s v="Georgia"/>
    <n v="30344"/>
    <s v="South"/>
    <s v="FUR-FU-10000794"/>
    <s v="Furniture"/>
    <s v="Furnishings"/>
    <s v="Eldon Stackable Tray, Side-Load, Legal, Smoke"/>
    <n v="27.42"/>
    <n v="3"/>
    <n v="0"/>
    <n v="9.3227999999999991"/>
  </r>
  <r>
    <n v="8078"/>
    <s v="CA-2012-106187"/>
    <x v="1"/>
    <x v="537"/>
    <d v="2012-06-29T00:00:00"/>
    <s v="Standard Class"/>
    <s v="RF-19345"/>
    <s v="Randy Ferguson"/>
    <s v="Corporate"/>
    <s v="United States"/>
    <s v="East Point"/>
    <s v="Georgia"/>
    <n v="30344"/>
    <s v="South"/>
    <s v="OFF-BI-10004519"/>
    <s v="Office Supplies"/>
    <s v="Binders"/>
    <s v="GBC DocuBind P100 Manual Binding Machine"/>
    <n v="165.98"/>
    <n v="1"/>
    <n v="0"/>
    <n v="74.690999999999988"/>
  </r>
  <r>
    <n v="8079"/>
    <s v="CA-2012-106187"/>
    <x v="1"/>
    <x v="537"/>
    <d v="2012-06-29T00:00:00"/>
    <s v="Standard Class"/>
    <s v="RF-19345"/>
    <s v="Randy Ferguson"/>
    <s v="Corporate"/>
    <s v="United States"/>
    <s v="East Point"/>
    <s v="Georgia"/>
    <n v="30344"/>
    <s v="South"/>
    <s v="TEC-AC-10001590"/>
    <s v="Technology"/>
    <s v="Accessories"/>
    <s v="Dell Slim USB Multimedia Keyboard"/>
    <n v="75"/>
    <n v="3"/>
    <n v="0"/>
    <n v="18"/>
  </r>
  <r>
    <n v="8080"/>
    <s v="US-2013-164945"/>
    <x v="0"/>
    <x v="441"/>
    <d v="2013-11-28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2-150714"/>
    <x v="1"/>
    <x v="662"/>
    <d v="2012-11-01T00:00:00"/>
    <s v="Standard Class"/>
    <s v="KH-16690"/>
    <s v="Kristen Hastings"/>
    <s v="Corporate"/>
    <s v="United States"/>
    <s v="Springfield"/>
    <s v="Oregon"/>
    <n v="97477"/>
    <s v="West"/>
    <s v="OFF-LA-10001474"/>
    <s v="Office Supplies"/>
    <s v="Labels"/>
    <s v="Avery 477"/>
    <n v="146.54400000000001"/>
    <n v="6"/>
    <n v="0.2"/>
    <n v="47.626799999999996"/>
  </r>
  <r>
    <n v="8082"/>
    <s v="CA-2012-150714"/>
    <x v="1"/>
    <x v="662"/>
    <d v="2012-11-01T00:00:00"/>
    <s v="Standard Class"/>
    <s v="KH-16690"/>
    <s v="Kristen Hastings"/>
    <s v="Corporate"/>
    <s v="United States"/>
    <s v="Springfield"/>
    <s v="Oregon"/>
    <n v="97477"/>
    <s v="West"/>
    <s v="OFF-PA-10001497"/>
    <s v="Office Supplies"/>
    <s v="Paper"/>
    <s v="Xerox 1914"/>
    <n v="131.904"/>
    <n v="3"/>
    <n v="0.2"/>
    <n v="47.815200000000004"/>
  </r>
  <r>
    <n v="8083"/>
    <s v="CA-2012-150714"/>
    <x v="1"/>
    <x v="662"/>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2-150714"/>
    <x v="1"/>
    <x v="662"/>
    <d v="2012-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2-150714"/>
    <x v="1"/>
    <x v="662"/>
    <d v="2012-11-01T00:00:00"/>
    <s v="Standard Class"/>
    <s v="KH-16690"/>
    <s v="Kristen Hastings"/>
    <s v="Corporate"/>
    <s v="United States"/>
    <s v="Springfield"/>
    <s v="Oregon"/>
    <n v="97477"/>
    <s v="West"/>
    <s v="OFF-ST-10001809"/>
    <s v="Office Supplies"/>
    <s v="Storage"/>
    <s v="Fellowes Officeware Wire Shelving"/>
    <n v="718.6400000000001"/>
    <n v="10"/>
    <n v="0.2"/>
    <n v="-161.69400000000005"/>
  </r>
  <r>
    <n v="8086"/>
    <s v="CA-2013-105753"/>
    <x v="0"/>
    <x v="201"/>
    <d v="2013-10-27T00:00:00"/>
    <s v="Standard Class"/>
    <s v="LC-16960"/>
    <s v="Lindsay Castell"/>
    <s v="Home Office"/>
    <s v="United States"/>
    <s v="Arlington"/>
    <s v="Virginia"/>
    <n v="22204"/>
    <s v="South"/>
    <s v="FUR-FU-10000246"/>
    <s v="Furniture"/>
    <s v="Furnishings"/>
    <s v="Aluminum Document Frame"/>
    <n v="61.1"/>
    <n v="5"/>
    <n v="0"/>
    <n v="18.329999999999991"/>
  </r>
  <r>
    <n v="8087"/>
    <s v="CA-2014-120894"/>
    <x v="3"/>
    <x v="1045"/>
    <d v="2014-05-03T00:00:00"/>
    <s v="Standard Class"/>
    <s v="JL-15130"/>
    <s v="Jack Lebron"/>
    <s v="Consumer"/>
    <s v="United States"/>
    <s v="Wilmington"/>
    <s v="North Carolina"/>
    <n v="28403"/>
    <s v="South"/>
    <s v="OFF-AP-10000252"/>
    <s v="Office Supplies"/>
    <s v="Appliances"/>
    <s v="Harmony HEPA Quiet Air Purifiers"/>
    <n v="28.08"/>
    <n v="3"/>
    <n v="0.2"/>
    <n v="5.2650000000000006"/>
  </r>
  <r>
    <n v="8088"/>
    <s v="CA-2013-106621"/>
    <x v="0"/>
    <x v="321"/>
    <d v="2013-10-02T00:00:00"/>
    <s v="Second Class"/>
    <s v="DM-12955"/>
    <s v="Dario Medina"/>
    <s v="Corporate"/>
    <s v="United States"/>
    <s v="Yuma"/>
    <s v="Arizona"/>
    <n v="85364"/>
    <s v="West"/>
    <s v="OFF-AR-10002375"/>
    <s v="Office Supplies"/>
    <s v="Art"/>
    <s v="Newell 351"/>
    <n v="10.496"/>
    <n v="4"/>
    <n v="0.2"/>
    <n v="1.1807999999999983"/>
  </r>
  <r>
    <n v="8089"/>
    <s v="CA-2012-107020"/>
    <x v="1"/>
    <x v="848"/>
    <d v="2012-07-14T00:00:00"/>
    <s v="Standard Class"/>
    <s v="MV-18190"/>
    <s v="Mike Vittorini"/>
    <s v="Consumer"/>
    <s v="United States"/>
    <s v="San Bernardino"/>
    <s v="California"/>
    <n v="92404"/>
    <s v="West"/>
    <s v="OFF-BI-10003719"/>
    <s v="Office Supplies"/>
    <s v="Binders"/>
    <s v="Large Capacity Hanging Post Binders"/>
    <n v="39.92"/>
    <n v="2"/>
    <n v="0.2"/>
    <n v="12.973999999999997"/>
  </r>
  <r>
    <n v="8090"/>
    <s v="US-2012-117492"/>
    <x v="1"/>
    <x v="976"/>
    <d v="2012-08-09T00:00:00"/>
    <s v="First Class"/>
    <s v="NS-18640"/>
    <s v="Noel Staavos"/>
    <s v="Corporate"/>
    <s v="United States"/>
    <s v="Baltimore"/>
    <s v="Maryland"/>
    <n v="21215"/>
    <s v="East"/>
    <s v="OFF-AP-10001492"/>
    <s v="Office Supplies"/>
    <s v="Appliances"/>
    <s v="Acco Six-Outlet Power Strip, 4' Cord Length"/>
    <n v="77.58"/>
    <n v="9"/>
    <n v="0"/>
    <n v="20.1708"/>
  </r>
  <r>
    <n v="8091"/>
    <s v="CA-2011-101392"/>
    <x v="2"/>
    <x v="1035"/>
    <d v="2011-12-13T00:00:00"/>
    <s v="Standard Class"/>
    <s v="AS-10630"/>
    <s v="Ann Steele"/>
    <s v="Home Office"/>
    <s v="United States"/>
    <s v="Seattle"/>
    <s v="Washington"/>
    <n v="98103"/>
    <s v="West"/>
    <s v="OFF-ST-10000532"/>
    <s v="Office Supplies"/>
    <s v="Storage"/>
    <s v="Advantus Rolling Drawer Organizers"/>
    <n v="269.35999999999996"/>
    <n v="7"/>
    <n v="0"/>
    <n v="70.033599999999993"/>
  </r>
  <r>
    <n v="8092"/>
    <s v="CA-2012-127502"/>
    <x v="1"/>
    <x v="895"/>
    <d v="2012-12-14T00:00:00"/>
    <s v="Standard Class"/>
    <s v="MT-17815"/>
    <s v="Meg Tillman"/>
    <s v="Consumer"/>
    <s v="United States"/>
    <s v="San Francisco"/>
    <s v="California"/>
    <n v="94110"/>
    <s v="West"/>
    <s v="OFF-LA-10001613"/>
    <s v="Office Supplies"/>
    <s v="Labels"/>
    <s v="Avery File Folder Labels"/>
    <n v="5.76"/>
    <n v="2"/>
    <n v="0"/>
    <n v="2.8224"/>
  </r>
  <r>
    <n v="8093"/>
    <s v="CA-2014-143658"/>
    <x v="3"/>
    <x v="1183"/>
    <d v="2014-11-14T00:00:00"/>
    <s v="Second Class"/>
    <s v="SR-20425"/>
    <s v="Sharelle Roach"/>
    <s v="Home Office"/>
    <s v="United States"/>
    <s v="New York City"/>
    <s v="New York"/>
    <n v="10035"/>
    <s v="East"/>
    <s v="OFF-AR-10002818"/>
    <s v="Office Supplies"/>
    <s v="Art"/>
    <s v="Panasonic KP-310 Heavy-Duty Electric Pencil Sharpener"/>
    <n v="109.9"/>
    <n v="5"/>
    <n v="0"/>
    <n v="32.97"/>
  </r>
  <r>
    <n v="8094"/>
    <s v="CA-2014-133046"/>
    <x v="3"/>
    <x v="944"/>
    <d v="2014-08-02T00:00:00"/>
    <s v="Second Class"/>
    <s v="DK-13375"/>
    <s v="Dennis Kane"/>
    <s v="Consumer"/>
    <s v="United States"/>
    <s v="Seattle"/>
    <s v="Washington"/>
    <n v="98115"/>
    <s v="West"/>
    <s v="FUR-FU-10001940"/>
    <s v="Furniture"/>
    <s v="Furnishings"/>
    <s v="Staples"/>
    <n v="23.88"/>
    <n v="3"/>
    <n v="0"/>
    <n v="10.507200000000001"/>
  </r>
  <r>
    <n v="8095"/>
    <s v="CA-2014-133046"/>
    <x v="3"/>
    <x v="944"/>
    <d v="2014-08-02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4-133046"/>
    <x v="3"/>
    <x v="944"/>
    <d v="2014-08-02T00:00:00"/>
    <s v="Second Class"/>
    <s v="DK-13375"/>
    <s v="Dennis Kane"/>
    <s v="Consumer"/>
    <s v="United States"/>
    <s v="Seattle"/>
    <s v="Washington"/>
    <n v="98115"/>
    <s v="West"/>
    <s v="OFF-PA-10002787"/>
    <s v="Office Supplies"/>
    <s v="Paper"/>
    <s v="Xerox 227"/>
    <n v="12.96"/>
    <n v="2"/>
    <n v="0"/>
    <n v="6.2208000000000006"/>
  </r>
  <r>
    <n v="8097"/>
    <s v="CA-2014-133046"/>
    <x v="3"/>
    <x v="944"/>
    <d v="2014-08-02T00:00:00"/>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4-122798"/>
    <x v="3"/>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4-122798"/>
    <x v="3"/>
    <x v="116"/>
    <d v="2015-01-02T00:00:00"/>
    <s v="Standard Class"/>
    <s v="SV-20935"/>
    <s v="Susan Vittorini"/>
    <s v="Consumer"/>
    <s v="United States"/>
    <s v="Albuquerque"/>
    <s v="New Mexico"/>
    <n v="87105"/>
    <s v="West"/>
    <s v="OFF-PA-10004239"/>
    <s v="Office Supplies"/>
    <s v="Paper"/>
    <s v="Xerox 1953"/>
    <n v="4.28"/>
    <n v="1"/>
    <n v="0"/>
    <n v="1.9259999999999997"/>
  </r>
  <r>
    <n v="8100"/>
    <s v="CA-2013-169663"/>
    <x v="0"/>
    <x v="612"/>
    <d v="2013-03-14T00:00:00"/>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3-169663"/>
    <x v="0"/>
    <x v="612"/>
    <d v="2013-03-14T00:00:00"/>
    <s v="First Class"/>
    <s v="RH-19510"/>
    <s v="Rick Huthwaite"/>
    <s v="Home Office"/>
    <s v="United States"/>
    <s v="Los Angeles"/>
    <s v="California"/>
    <n v="90045"/>
    <s v="West"/>
    <s v="TEC-MA-10000984"/>
    <s v="Technology"/>
    <s v="Machines"/>
    <s v="Okidata MB760 Printer"/>
    <n v="3357.6000000000004"/>
    <n v="3"/>
    <n v="0.2"/>
    <n v="377.72999999999956"/>
  </r>
  <r>
    <n v="8102"/>
    <s v="CA-2012-149846"/>
    <x v="1"/>
    <x v="1184"/>
    <d v="2012-05-26T00:00:00"/>
    <s v="Standard Class"/>
    <s v="SB-20185"/>
    <s v="Sarah Brown"/>
    <s v="Consumer"/>
    <s v="United States"/>
    <s v="Los Angeles"/>
    <s v="California"/>
    <n v="90045"/>
    <s v="West"/>
    <s v="OFF-LA-10004484"/>
    <s v="Office Supplies"/>
    <s v="Labels"/>
    <s v="Avery 476"/>
    <n v="8.26"/>
    <n v="2"/>
    <n v="0"/>
    <n v="3.7995999999999999"/>
  </r>
  <r>
    <n v="8103"/>
    <s v="CA-2012-149846"/>
    <x v="1"/>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2-149846"/>
    <x v="1"/>
    <x v="1184"/>
    <d v="2012-05-26T00:00:00"/>
    <s v="Standard Class"/>
    <s v="SB-20185"/>
    <s v="Sarah Brown"/>
    <s v="Consumer"/>
    <s v="United States"/>
    <s v="Los Angeles"/>
    <s v="California"/>
    <n v="90045"/>
    <s v="West"/>
    <s v="OFF-ST-10002406"/>
    <s v="Office Supplies"/>
    <s v="Storage"/>
    <s v="Pizazz Global Quick File"/>
    <n v="104.79"/>
    <n v="7"/>
    <n v="0"/>
    <n v="29.341200000000008"/>
  </r>
  <r>
    <n v="8105"/>
    <s v="CA-2012-149846"/>
    <x v="1"/>
    <x v="1184"/>
    <d v="2012-05-26T00:00:00"/>
    <s v="Standard Class"/>
    <s v="SB-20185"/>
    <s v="Sarah Brown"/>
    <s v="Consumer"/>
    <s v="United States"/>
    <s v="Los Angeles"/>
    <s v="California"/>
    <n v="90045"/>
    <s v="West"/>
    <s v="TEC-PH-10003645"/>
    <s v="Technology"/>
    <s v="Phones"/>
    <s v="Aastra 57i VoIP phone"/>
    <n v="775.72800000000007"/>
    <n v="6"/>
    <n v="0.2"/>
    <n v="58.179600000000022"/>
  </r>
  <r>
    <n v="8106"/>
    <s v="CA-2014-159149"/>
    <x v="3"/>
    <x v="922"/>
    <d v="2014-02-20T00:00:00"/>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4-159149"/>
    <x v="3"/>
    <x v="922"/>
    <d v="2014-02-20T00:00:00"/>
    <s v="First Class"/>
    <s v="CR-12820"/>
    <s v="Cyra Reiten"/>
    <s v="Home Office"/>
    <s v="United States"/>
    <s v="Houston"/>
    <s v="Texas"/>
    <n v="77041"/>
    <s v="Central"/>
    <s v="OFF-AR-10000937"/>
    <s v="Office Supplies"/>
    <s v="Art"/>
    <s v="Dixon Ticonderoga Core-Lock Colored Pencils, 48-Color Set"/>
    <n v="175.44"/>
    <n v="6"/>
    <n v="0.2"/>
    <n v="52.632000000000005"/>
  </r>
  <r>
    <n v="8108"/>
    <s v="CA-2014-159149"/>
    <x v="3"/>
    <x v="922"/>
    <d v="2014-02-20T00:00:00"/>
    <s v="First Class"/>
    <s v="CR-12820"/>
    <s v="Cyra Reiten"/>
    <s v="Home Office"/>
    <s v="United States"/>
    <s v="Houston"/>
    <s v="Texas"/>
    <n v="77041"/>
    <s v="Central"/>
    <s v="TEC-PH-10000038"/>
    <s v="Technology"/>
    <s v="Phones"/>
    <s v="Jawbone MINI JAMBOX Wireless Bluetooth Speaker"/>
    <n v="438.33600000000001"/>
    <n v="4"/>
    <n v="0.2"/>
    <n v="-87.667200000000037"/>
  </r>
  <r>
    <n v="8109"/>
    <s v="US-2014-167570"/>
    <x v="3"/>
    <x v="166"/>
    <d v="2014-12-16T00:00:00"/>
    <s v="Standard Class"/>
    <s v="EG-13900"/>
    <s v="Emily Grady"/>
    <s v="Consumer"/>
    <s v="United States"/>
    <s v="Philadelphia"/>
    <s v="Pennsylvania"/>
    <n v="19140"/>
    <s v="East"/>
    <s v="FUR-CH-10003396"/>
    <s v="Furniture"/>
    <s v="Chairs"/>
    <s v="Global Deluxe Steno Chair"/>
    <n v="215.54400000000001"/>
    <n v="4"/>
    <n v="0.3"/>
    <n v="-58.504800000000017"/>
  </r>
  <r>
    <n v="8110"/>
    <s v="CA-2014-160122"/>
    <x v="3"/>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4-160122"/>
    <x v="3"/>
    <x v="551"/>
    <d v="2014-11-24T00:00:00"/>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3-130393"/>
    <x v="0"/>
    <x v="49"/>
    <d v="2013-12-04T00:00:00"/>
    <s v="Second Class"/>
    <s v="JM-15865"/>
    <s v="John Murray"/>
    <s v="Consumer"/>
    <s v="United States"/>
    <s v="San Angelo"/>
    <s v="Texas"/>
    <n v="76903"/>
    <s v="Central"/>
    <s v="FUR-CH-10002647"/>
    <s v="Furniture"/>
    <s v="Chairs"/>
    <s v="Situations Contoured Folding Chairs, 4/Set"/>
    <n v="248.43"/>
    <n v="5"/>
    <n v="0.3"/>
    <n v="-17.744999999999976"/>
  </r>
  <r>
    <n v="8113"/>
    <s v="CA-2013-130393"/>
    <x v="0"/>
    <x v="49"/>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3-130393"/>
    <x v="0"/>
    <x v="49"/>
    <d v="2013-12-04T00:00:00"/>
    <s v="Second Class"/>
    <s v="JM-15865"/>
    <s v="John Murray"/>
    <s v="Consumer"/>
    <s v="United States"/>
    <s v="San Angelo"/>
    <s v="Texas"/>
    <n v="76903"/>
    <s v="Central"/>
    <s v="FUR-CH-10004477"/>
    <s v="Furniture"/>
    <s v="Chairs"/>
    <s v="Global Push Button Manager's Chair, Indigo"/>
    <n v="85.245999999999995"/>
    <n v="2"/>
    <n v="0.3"/>
    <n v="-1.217800000000004"/>
  </r>
  <r>
    <n v="8115"/>
    <s v="CA-2014-144820"/>
    <x v="3"/>
    <x v="621"/>
    <d v="2014-10-08T00:00:00"/>
    <s v="Second Class"/>
    <s v="LW-16825"/>
    <s v="Laurel Workman"/>
    <s v="Corporate"/>
    <s v="United States"/>
    <s v="Pasadena"/>
    <s v="Texas"/>
    <n v="77506"/>
    <s v="Central"/>
    <s v="OFF-AR-10004817"/>
    <s v="Office Supplies"/>
    <s v="Art"/>
    <s v="Colorific Watercolor Pencils"/>
    <n v="20.64"/>
    <n v="5"/>
    <n v="0.2"/>
    <n v="2.3219999999999974"/>
  </r>
  <r>
    <n v="8116"/>
    <s v="CA-2014-101014"/>
    <x v="3"/>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4-105543"/>
    <x v="3"/>
    <x v="22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4-113201"/>
    <x v="3"/>
    <x v="160"/>
    <d v="2014-07-06T00:00:00"/>
    <s v="Standard Class"/>
    <s v="TT-21220"/>
    <s v="Thomas Thornton"/>
    <s v="Consumer"/>
    <s v="United States"/>
    <s v="Los Angeles"/>
    <s v="California"/>
    <n v="90045"/>
    <s v="West"/>
    <s v="OFF-PA-10000675"/>
    <s v="Office Supplies"/>
    <s v="Paper"/>
    <s v="Xerox 1919"/>
    <n v="204.95000000000002"/>
    <n v="5"/>
    <n v="0"/>
    <n v="100.4255"/>
  </r>
  <r>
    <n v="8119"/>
    <s v="US-2014-106551"/>
    <x v="3"/>
    <x v="847"/>
    <d v="2014-07-28T00:00:00"/>
    <s v="Standard Class"/>
    <s v="EB-13930"/>
    <s v="Eric Barreto"/>
    <s v="Consumer"/>
    <s v="United States"/>
    <s v="Chicago"/>
    <s v="Illinois"/>
    <n v="60653"/>
    <s v="Central"/>
    <s v="FUR-CH-10004997"/>
    <s v="Furniture"/>
    <s v="Chairs"/>
    <s v="Hon Every-Day Series Multi-Task Chairs"/>
    <n v="526.34399999999994"/>
    <n v="4"/>
    <n v="0.3"/>
    <n v="-75.191999999999979"/>
  </r>
  <r>
    <n v="8120"/>
    <s v="CA-2013-116722"/>
    <x v="0"/>
    <x v="583"/>
    <d v="2013-11-17T00:00:00"/>
    <s v="Standard Class"/>
    <s v="LP-17080"/>
    <s v="Liz Pelletier"/>
    <s v="Consumer"/>
    <s v="United States"/>
    <s v="San Francisco"/>
    <s v="California"/>
    <n v="94110"/>
    <s v="West"/>
    <s v="FUR-FU-10001934"/>
    <s v="Furniture"/>
    <s v="Furnishings"/>
    <s v="Magnifier Swing Arm Lamp"/>
    <n v="41.96"/>
    <n v="2"/>
    <n v="0"/>
    <n v="10.909600000000001"/>
  </r>
  <r>
    <n v="8121"/>
    <s v="CA-2013-116722"/>
    <x v="0"/>
    <x v="583"/>
    <d v="2013-11-17T00:00:00"/>
    <s v="Standard Class"/>
    <s v="LP-17080"/>
    <s v="Liz Pelletier"/>
    <s v="Consumer"/>
    <s v="United States"/>
    <s v="San Francisco"/>
    <s v="California"/>
    <n v="94110"/>
    <s v="West"/>
    <s v="FUR-CH-10004997"/>
    <s v="Furniture"/>
    <s v="Chairs"/>
    <s v="Hon Every-Day Series Multi-Task Chairs"/>
    <n v="451.15199999999993"/>
    <n v="3"/>
    <n v="0.2"/>
    <n v="0"/>
  </r>
  <r>
    <n v="8122"/>
    <s v="CA-2013-116722"/>
    <x v="0"/>
    <x v="583"/>
    <d v="2013-11-17T00:00:00"/>
    <s v="Standard Class"/>
    <s v="LP-17080"/>
    <s v="Liz Pelletier"/>
    <s v="Consumer"/>
    <s v="United States"/>
    <s v="San Francisco"/>
    <s v="California"/>
    <n v="94110"/>
    <s v="West"/>
    <s v="OFF-BI-10001890"/>
    <s v="Office Supplies"/>
    <s v="Binders"/>
    <s v="Avery Poly Binder Pockets"/>
    <n v="31.504000000000005"/>
    <n v="11"/>
    <n v="0.2"/>
    <n v="11.026399999999999"/>
  </r>
  <r>
    <n v="8123"/>
    <s v="CA-2011-138128"/>
    <x v="2"/>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1-138128"/>
    <x v="2"/>
    <x v="337"/>
    <d v="2011-12-15T00:00:00"/>
    <s v="Standard Class"/>
    <s v="FP-14320"/>
    <s v="Frank Preis"/>
    <s v="Consumer"/>
    <s v="United States"/>
    <s v="Philadelphia"/>
    <s v="Pennsylvania"/>
    <n v="19134"/>
    <s v="East"/>
    <s v="TEC-CO-10001766"/>
    <s v="Technology"/>
    <s v="Copiers"/>
    <s v="Canon PC940 Copier"/>
    <n v="1079.9759999999999"/>
    <n v="4"/>
    <n v="0.4"/>
    <n v="125.99719999999991"/>
  </r>
  <r>
    <n v="8125"/>
    <s v="US-2014-150070"/>
    <x v="3"/>
    <x v="210"/>
    <d v="2014-09-13T00:00:00"/>
    <s v="Standard Class"/>
    <s v="JA-15970"/>
    <s v="Joseph Airdo"/>
    <s v="Consumer"/>
    <s v="United States"/>
    <s v="Modesto"/>
    <s v="California"/>
    <n v="95351"/>
    <s v="West"/>
    <s v="FUR-CH-10004860"/>
    <s v="Furniture"/>
    <s v="Chairs"/>
    <s v="Global Low Back Tilter Chair"/>
    <n v="161.56800000000001"/>
    <n v="2"/>
    <n v="0.2"/>
    <n v="-28.274400000000021"/>
  </r>
  <r>
    <n v="8126"/>
    <s v="CA-2012-137064"/>
    <x v="1"/>
    <x v="525"/>
    <d v="2012-02-13T00:00:00"/>
    <s v="Standard Class"/>
    <s v="TS-21655"/>
    <s v="Trudy Schmidt"/>
    <s v="Consumer"/>
    <s v="United States"/>
    <s v="Houston"/>
    <s v="Texas"/>
    <n v="77070"/>
    <s v="Central"/>
    <s v="OFF-BI-10002049"/>
    <s v="Office Supplies"/>
    <s v="Binders"/>
    <s v="UniKeep View Case Binders"/>
    <n v="2.9339999999999993"/>
    <n v="3"/>
    <n v="0.8"/>
    <n v="-4.9878000000000018"/>
  </r>
  <r>
    <n v="8127"/>
    <s v="CA-2012-137064"/>
    <x v="1"/>
    <x v="525"/>
    <d v="2012-02-13T00:00:00"/>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2-137064"/>
    <x v="1"/>
    <x v="525"/>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4-157350"/>
    <x v="3"/>
    <x v="775"/>
    <d v="2014-09-02T00:00:00"/>
    <s v="Standard Class"/>
    <s v="DP-13000"/>
    <s v="Darren Powers"/>
    <s v="Consumer"/>
    <s v="United States"/>
    <s v="Chicago"/>
    <s v="Illinois"/>
    <n v="60610"/>
    <s v="Central"/>
    <s v="FUR-FU-10000222"/>
    <s v="Furniture"/>
    <s v="Furnishings"/>
    <s v="Seth Thomas 16&quot; Steel Case Clock"/>
    <n v="64.959999999999994"/>
    <n v="5"/>
    <n v="0.6"/>
    <n v="-43.847999999999985"/>
  </r>
  <r>
    <n v="8130"/>
    <s v="CA-2011-127866"/>
    <x v="2"/>
    <x v="836"/>
    <d v="2011-07-23T00:00:00"/>
    <s v="First Class"/>
    <s v="JD-15895"/>
    <s v="Jonathan Doherty"/>
    <s v="Corporate"/>
    <s v="United States"/>
    <s v="Riverside"/>
    <s v="California"/>
    <n v="92503"/>
    <s v="West"/>
    <s v="TEC-AC-10000023"/>
    <s v="Technology"/>
    <s v="Accessories"/>
    <s v="Maxell 74 Minute CD-R Spindle, 50/Pack"/>
    <n v="41.94"/>
    <n v="2"/>
    <n v="0"/>
    <n v="15.098399999999998"/>
  </r>
  <r>
    <n v="8131"/>
    <s v="CA-2011-127866"/>
    <x v="2"/>
    <x v="836"/>
    <d v="2011-07-23T00:00:00"/>
    <s v="First Class"/>
    <s v="JD-15895"/>
    <s v="Jonathan Doherty"/>
    <s v="Corporate"/>
    <s v="United States"/>
    <s v="Riverside"/>
    <s v="California"/>
    <n v="92503"/>
    <s v="West"/>
    <s v="OFF-PA-10003971"/>
    <s v="Office Supplies"/>
    <s v="Paper"/>
    <s v="Xerox 1965"/>
    <n v="11.96"/>
    <n v="2"/>
    <n v="0"/>
    <n v="5.8604000000000003"/>
  </r>
  <r>
    <n v="8132"/>
    <s v="CA-2011-127866"/>
    <x v="2"/>
    <x v="836"/>
    <d v="2011-07-23T00:00:00"/>
    <s v="First Class"/>
    <s v="JD-15895"/>
    <s v="Jonathan Doherty"/>
    <s v="Corporate"/>
    <s v="United States"/>
    <s v="Riverside"/>
    <s v="California"/>
    <n v="92503"/>
    <s v="West"/>
    <s v="OFF-AR-10003481"/>
    <s v="Office Supplies"/>
    <s v="Art"/>
    <s v="Newell 348"/>
    <n v="13.12"/>
    <n v="4"/>
    <n v="0"/>
    <n v="3.8047999999999984"/>
  </r>
  <r>
    <n v="8133"/>
    <s v="CA-2011-127866"/>
    <x v="2"/>
    <x v="836"/>
    <d v="2011-07-23T00:00:00"/>
    <s v="First Class"/>
    <s v="JD-15895"/>
    <s v="Jonathan Doherty"/>
    <s v="Corporate"/>
    <s v="United States"/>
    <s v="Riverside"/>
    <s v="California"/>
    <n v="92503"/>
    <s v="West"/>
    <s v="OFF-ST-10001490"/>
    <s v="Office Supplies"/>
    <s v="Storage"/>
    <s v="Hot File 7-Pocket, Floor Stand"/>
    <n v="535.41"/>
    <n v="3"/>
    <n v="0"/>
    <n v="160.62299999999993"/>
  </r>
  <r>
    <n v="8134"/>
    <s v="CA-2012-131352"/>
    <x v="1"/>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2-121776"/>
    <x v="1"/>
    <x v="1130"/>
    <d v="2012-02-21T00:00:00"/>
    <s v="Standard Class"/>
    <s v="RD-19585"/>
    <s v="Rob Dowd"/>
    <s v="Consumer"/>
    <s v="United States"/>
    <s v="Los Angeles"/>
    <s v="California"/>
    <n v="90008"/>
    <s v="West"/>
    <s v="OFF-PA-10001970"/>
    <s v="Office Supplies"/>
    <s v="Paper"/>
    <s v="Xerox 1881"/>
    <n v="36.839999999999996"/>
    <n v="3"/>
    <n v="0"/>
    <n v="17.314799999999998"/>
  </r>
  <r>
    <n v="8136"/>
    <s v="CA-2012-121776"/>
    <x v="1"/>
    <x v="1130"/>
    <d v="2012-02-21T00:00:00"/>
    <s v="Standard Class"/>
    <s v="RD-19585"/>
    <s v="Rob Dowd"/>
    <s v="Consumer"/>
    <s v="United States"/>
    <s v="Los Angeles"/>
    <s v="California"/>
    <n v="90008"/>
    <s v="West"/>
    <s v="OFF-LA-10002762"/>
    <s v="Office Supplies"/>
    <s v="Labels"/>
    <s v="Avery 485"/>
    <n v="87.71"/>
    <n v="7"/>
    <n v="0"/>
    <n v="41.223699999999994"/>
  </r>
  <r>
    <n v="8137"/>
    <s v="CA-2013-118073"/>
    <x v="0"/>
    <x v="399"/>
    <d v="2013-08-17T00:00:00"/>
    <s v="Standard Class"/>
    <s v="CS-12490"/>
    <s v="Cindy Schnelling"/>
    <s v="Corporate"/>
    <s v="United States"/>
    <s v="Lakeland"/>
    <s v="Florida"/>
    <n v="33801"/>
    <s v="South"/>
    <s v="FUR-TA-10002533"/>
    <s v="Furniture"/>
    <s v="Tables"/>
    <s v="BPI Conference Tables"/>
    <n v="562.29250000000013"/>
    <n v="7"/>
    <n v="0.45"/>
    <n v="-255.58750000000009"/>
  </r>
  <r>
    <n v="8138"/>
    <s v="CA-2011-103219"/>
    <x v="2"/>
    <x v="187"/>
    <d v="2011-11-13T00:00:00"/>
    <s v="Standard Class"/>
    <s v="BF-11215"/>
    <s v="Benjamin Farhat"/>
    <s v="Home Office"/>
    <s v="United States"/>
    <s v="New York City"/>
    <s v="New York"/>
    <n v="10035"/>
    <s v="East"/>
    <s v="FUR-FU-10004091"/>
    <s v="Furniture"/>
    <s v="Furnishings"/>
    <s v="Eldon 200 Class Desk Accessories, Black"/>
    <n v="56.52"/>
    <n v="9"/>
    <n v="0"/>
    <n v="21.477600000000002"/>
  </r>
  <r>
    <n v="8139"/>
    <s v="CA-2013-102561"/>
    <x v="0"/>
    <x v="427"/>
    <d v="2013-07-23T00:00:00"/>
    <s v="Standard Class"/>
    <s v="NK-18490"/>
    <s v="Neil Knudson"/>
    <s v="Home Office"/>
    <s v="United States"/>
    <s v="Philadelphia"/>
    <s v="Pennsylvania"/>
    <n v="19140"/>
    <s v="East"/>
    <s v="OFF-AR-10001545"/>
    <s v="Office Supplies"/>
    <s v="Art"/>
    <s v="Newell 326"/>
    <n v="11.264000000000001"/>
    <n v="8"/>
    <n v="0.2"/>
    <n v="1.2671999999999994"/>
  </r>
  <r>
    <n v="8140"/>
    <s v="CA-2013-102561"/>
    <x v="0"/>
    <x v="427"/>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3-102561"/>
    <x v="0"/>
    <x v="427"/>
    <d v="2013-07-23T00:00:00"/>
    <s v="Standard Class"/>
    <s v="NK-18490"/>
    <s v="Neil Knudson"/>
    <s v="Home Office"/>
    <s v="United States"/>
    <s v="Philadelphia"/>
    <s v="Pennsylvania"/>
    <n v="19140"/>
    <s v="East"/>
    <s v="OFF-PA-10004971"/>
    <s v="Office Supplies"/>
    <s v="Paper"/>
    <s v="Xerox 196"/>
    <n v="18.496000000000002"/>
    <n v="4"/>
    <n v="0.2"/>
    <n v="6.7048000000000005"/>
  </r>
  <r>
    <n v="8142"/>
    <s v="CA-2013-100993"/>
    <x v="0"/>
    <x v="473"/>
    <d v="2013-02-10T00:00:00"/>
    <s v="Standard Class"/>
    <s v="AZ-10750"/>
    <s v="Annie Zypern"/>
    <s v="Consumer"/>
    <s v="United States"/>
    <s v="San Diego"/>
    <s v="California"/>
    <n v="92037"/>
    <s v="West"/>
    <s v="OFF-LA-10003223"/>
    <s v="Office Supplies"/>
    <s v="Labels"/>
    <s v="Avery 508"/>
    <n v="14.73"/>
    <n v="3"/>
    <n v="0"/>
    <n v="7.2176999999999998"/>
  </r>
  <r>
    <n v="8143"/>
    <s v="CA-2013-100993"/>
    <x v="0"/>
    <x v="473"/>
    <d v="2013-02-10T00:00:00"/>
    <s v="Standard Class"/>
    <s v="AZ-10750"/>
    <s v="Annie Zypern"/>
    <s v="Consumer"/>
    <s v="United States"/>
    <s v="San Diego"/>
    <s v="California"/>
    <n v="92037"/>
    <s v="West"/>
    <s v="OFF-ST-10004340"/>
    <s v="Office Supplies"/>
    <s v="Storage"/>
    <s v="Fellowes Mobile File Cart, Black"/>
    <n v="186.54"/>
    <n v="3"/>
    <n v="0"/>
    <n v="50.365800000000007"/>
  </r>
  <r>
    <n v="8144"/>
    <s v="CA-2013-100993"/>
    <x v="0"/>
    <x v="473"/>
    <d v="2013-02-10T00:00:00"/>
    <s v="Standard Class"/>
    <s v="AZ-10750"/>
    <s v="Annie Zypern"/>
    <s v="Consumer"/>
    <s v="United States"/>
    <s v="San Diego"/>
    <s v="California"/>
    <n v="92037"/>
    <s v="West"/>
    <s v="FUR-TA-10001095"/>
    <s v="Furniture"/>
    <s v="Tables"/>
    <s v="Chromcraft Round Conference Tables"/>
    <n v="557.72799999999995"/>
    <n v="4"/>
    <n v="0.2"/>
    <n v="6.9715999999999951"/>
  </r>
  <r>
    <n v="8145"/>
    <s v="CA-2013-100993"/>
    <x v="0"/>
    <x v="473"/>
    <d v="2013-02-10T00:00:00"/>
    <s v="Standard Class"/>
    <s v="AZ-10750"/>
    <s v="Annie Zypern"/>
    <s v="Consumer"/>
    <s v="United States"/>
    <s v="San Diego"/>
    <s v="California"/>
    <n v="92037"/>
    <s v="West"/>
    <s v="TEC-PH-10001448"/>
    <s v="Technology"/>
    <s v="Phones"/>
    <s v="Anker Astro 15000mAh USB Portable Charger"/>
    <n v="159.96800000000002"/>
    <n v="4"/>
    <n v="0.2"/>
    <n v="-31.993600000000029"/>
  </r>
  <r>
    <n v="8146"/>
    <s v="US-2011-112949"/>
    <x v="2"/>
    <x v="886"/>
    <d v="2011-06-27T00:00:00"/>
    <s v="Standard Class"/>
    <s v="Co-12640"/>
    <s v="Corey-Lock"/>
    <s v="Consumer"/>
    <s v="United States"/>
    <s v="Lawton"/>
    <s v="Oklahoma"/>
    <n v="73505"/>
    <s v="Central"/>
    <s v="OFF-AP-10001005"/>
    <s v="Office Supplies"/>
    <s v="Appliances"/>
    <s v="Honeywell Quietcare HEPA Air Cleaner"/>
    <n v="471.90000000000003"/>
    <n v="6"/>
    <n v="0"/>
    <n v="155.72699999999998"/>
  </r>
  <r>
    <n v="8147"/>
    <s v="US-2011-112949"/>
    <x v="2"/>
    <x v="886"/>
    <d v="2011-06-27T00:00:00"/>
    <s v="Standard Class"/>
    <s v="Co-12640"/>
    <s v="Corey-Lock"/>
    <s v="Consumer"/>
    <s v="United States"/>
    <s v="Lawton"/>
    <s v="Oklahoma"/>
    <n v="73505"/>
    <s v="Central"/>
    <s v="OFF-AR-10003469"/>
    <s v="Office Supplies"/>
    <s v="Art"/>
    <s v="Nontoxic Chalk"/>
    <n v="3.52"/>
    <n v="2"/>
    <n v="0"/>
    <n v="1.6896"/>
  </r>
  <r>
    <n v="8148"/>
    <s v="US-2014-146822"/>
    <x v="3"/>
    <x v="255"/>
    <d v="2014-06-15T00:00:00"/>
    <s v="Standard Class"/>
    <s v="AG-10675"/>
    <s v="Anna Gayman"/>
    <s v="Consumer"/>
    <s v="United States"/>
    <s v="Salem"/>
    <s v="Virginia"/>
    <n v="24153"/>
    <s v="South"/>
    <s v="OFF-PA-10000249"/>
    <s v="Office Supplies"/>
    <s v="Paper"/>
    <s v="Staples"/>
    <n v="49.12"/>
    <n v="4"/>
    <n v="0"/>
    <n v="23.086399999999998"/>
  </r>
  <r>
    <n v="8149"/>
    <s v="US-2013-131058"/>
    <x v="0"/>
    <x v="797"/>
    <d v="2014-01-01T00:00:00"/>
    <s v="Standard Class"/>
    <s v="EM-14140"/>
    <s v="Eugene Moren"/>
    <s v="Home Office"/>
    <s v="United States"/>
    <s v="Santa Ana"/>
    <s v="California"/>
    <n v="92704"/>
    <s v="West"/>
    <s v="OFF-LA-10001613"/>
    <s v="Office Supplies"/>
    <s v="Labels"/>
    <s v="Avery File Folder Labels"/>
    <n v="20.16"/>
    <n v="7"/>
    <n v="0"/>
    <n v="9.8783999999999992"/>
  </r>
  <r>
    <n v="8150"/>
    <s v="CA-2011-167997"/>
    <x v="2"/>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1-167997"/>
    <x v="2"/>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4-140151"/>
    <x v="3"/>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4-140151"/>
    <x v="3"/>
    <x v="721"/>
    <d v="2014-03-26T00:00:00"/>
    <s v="First Class"/>
    <s v="RB-19360"/>
    <s v="Raymond Buch"/>
    <s v="Consumer"/>
    <s v="United States"/>
    <s v="Seattle"/>
    <s v="Washington"/>
    <n v="98115"/>
    <s v="West"/>
    <s v="OFF-PA-10002986"/>
    <s v="Office Supplies"/>
    <s v="Paper"/>
    <s v="Xerox 1898"/>
    <n v="20.04"/>
    <n v="3"/>
    <n v="0"/>
    <n v="9.6191999999999993"/>
  </r>
  <r>
    <n v="8154"/>
    <s v="CA-2014-140151"/>
    <x v="3"/>
    <x v="721"/>
    <d v="2014-03-26T00:00:00"/>
    <s v="First Class"/>
    <s v="RB-19360"/>
    <s v="Raymond Buch"/>
    <s v="Consumer"/>
    <s v="United States"/>
    <s v="Seattle"/>
    <s v="Washington"/>
    <n v="98115"/>
    <s v="West"/>
    <s v="TEC-CO-10004722"/>
    <s v="Technology"/>
    <s v="Copiers"/>
    <s v="Canon imageCLASS 2200 Advanced Copier"/>
    <n v="13999.96"/>
    <n v="4"/>
    <n v="0"/>
    <n v="6719.9807999999994"/>
  </r>
  <r>
    <n v="8155"/>
    <s v="US-2014-143770"/>
    <x v="3"/>
    <x v="177"/>
    <d v="2014-03-25T00:00:00"/>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4-143770"/>
    <x v="3"/>
    <x v="177"/>
    <d v="2014-03-25T00:00:00"/>
    <s v="Standard Class"/>
    <s v="RD-19720"/>
    <s v="Roger Demir"/>
    <s v="Consumer"/>
    <s v="United States"/>
    <s v="Middletown"/>
    <s v="Connecticut"/>
    <n v="6457"/>
    <s v="East"/>
    <s v="OFF-PA-10001125"/>
    <s v="Office Supplies"/>
    <s v="Paper"/>
    <s v="Xerox 1988"/>
    <n v="61.96"/>
    <n v="2"/>
    <n v="0"/>
    <n v="27.881999999999998"/>
  </r>
  <r>
    <n v="8157"/>
    <s v="CA-2013-131296"/>
    <x v="0"/>
    <x v="964"/>
    <d v="2013-10-10T00:00:00"/>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3-103464"/>
    <x v="0"/>
    <x v="741"/>
    <d v="2013-11-23T00:00:00"/>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4-136238"/>
    <x v="3"/>
    <x v="377"/>
    <d v="2015-01-02T00:00:00"/>
    <s v="Standard Class"/>
    <s v="KB-16240"/>
    <s v="Karen Bern"/>
    <s v="Corporate"/>
    <s v="United States"/>
    <s v="Odessa"/>
    <s v="Texas"/>
    <n v="79762"/>
    <s v="Central"/>
    <s v="OFF-PA-10004285"/>
    <s v="Office Supplies"/>
    <s v="Paper"/>
    <s v="Xerox 1959"/>
    <n v="16.032"/>
    <n v="3"/>
    <n v="0.2"/>
    <n v="5.6111999999999993"/>
  </r>
  <r>
    <n v="8160"/>
    <s v="CA-2013-120803"/>
    <x v="0"/>
    <x v="1185"/>
    <d v="2013-03-14T00:00:00"/>
    <s v="Standard Class"/>
    <s v="RB-19465"/>
    <s v="Rick Bensley"/>
    <s v="Home Office"/>
    <s v="United States"/>
    <s v="Milford"/>
    <s v="Connecticut"/>
    <n v="6460"/>
    <s v="East"/>
    <s v="TEC-AC-10004469"/>
    <s v="Technology"/>
    <s v="Accessories"/>
    <s v="Microsoft Sculpt Comfort Mouse"/>
    <n v="199.75"/>
    <n v="5"/>
    <n v="0"/>
    <n v="87.890000000000015"/>
  </r>
  <r>
    <n v="8161"/>
    <s v="CA-2013-134138"/>
    <x v="0"/>
    <x v="595"/>
    <d v="2013-02-20T00:00:00"/>
    <s v="Standard Class"/>
    <s v="JD-15790"/>
    <s v="John Dryer"/>
    <s v="Consumer"/>
    <s v="United States"/>
    <s v="Belleville"/>
    <s v="New Jersey"/>
    <n v="7109"/>
    <s v="East"/>
    <s v="FUR-CH-10001545"/>
    <s v="Furniture"/>
    <s v="Chairs"/>
    <s v="Hon Comfortask Task/Swivel Chairs"/>
    <n v="227.96"/>
    <n v="2"/>
    <n v="0"/>
    <n v="36.473600000000005"/>
  </r>
  <r>
    <n v="8162"/>
    <s v="CA-2012-120915"/>
    <x v="1"/>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2-120915"/>
    <x v="1"/>
    <x v="694"/>
    <d v="2012-10-03T00:00:00"/>
    <s v="Second Class"/>
    <s v="JJ-15445"/>
    <s v="Jennifer Jackson"/>
    <s v="Consumer"/>
    <s v="United States"/>
    <s v="New York City"/>
    <s v="New York"/>
    <n v="10035"/>
    <s v="East"/>
    <s v="TEC-PH-10003012"/>
    <s v="Technology"/>
    <s v="Phones"/>
    <s v="Nortel Meridian M3904 Professional Digital phone"/>
    <n v="307.98"/>
    <n v="2"/>
    <n v="0"/>
    <n v="89.314199999999971"/>
  </r>
  <r>
    <n v="8164"/>
    <s v="CA-2012-168207"/>
    <x v="1"/>
    <x v="121"/>
    <d v="2012-11-06T00:00:00"/>
    <s v="Standard Class"/>
    <s v="LT-17110"/>
    <s v="Liz Thompson"/>
    <s v="Consumer"/>
    <s v="United States"/>
    <s v="San Diego"/>
    <s v="California"/>
    <n v="92105"/>
    <s v="West"/>
    <s v="FUR-FU-10004909"/>
    <s v="Furniture"/>
    <s v="Furnishings"/>
    <s v="Contemporary Wood/Metal Frame"/>
    <n v="96.960000000000008"/>
    <n v="6"/>
    <n v="0"/>
    <n v="33.935999999999993"/>
  </r>
  <r>
    <n v="8165"/>
    <s v="CA-2012-168207"/>
    <x v="1"/>
    <x v="121"/>
    <d v="2012-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2-168207"/>
    <x v="1"/>
    <x v="121"/>
    <d v="2012-11-06T00:00:00"/>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2-168207"/>
    <x v="1"/>
    <x v="121"/>
    <d v="2012-11-06T00:00:00"/>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3-144148"/>
    <x v="0"/>
    <x v="995"/>
    <d v="2013-08-06T00:00:00"/>
    <s v="Standard Class"/>
    <s v="AH-10690"/>
    <s v="Anna Häberlin"/>
    <s v="Corporate"/>
    <s v="United States"/>
    <s v="San Francisco"/>
    <s v="California"/>
    <n v="94122"/>
    <s v="West"/>
    <s v="FUR-TA-10002774"/>
    <s v="Furniture"/>
    <s v="Tables"/>
    <s v="Laminate Occasional Tables"/>
    <n v="863.12800000000004"/>
    <n v="7"/>
    <n v="0.2"/>
    <n v="-32.367300000000085"/>
  </r>
  <r>
    <n v="8169"/>
    <s v="CA-2014-107174"/>
    <x v="3"/>
    <x v="44"/>
    <d v="2014-11-14T00:00:00"/>
    <s v="Standard Class"/>
    <s v="AB-10060"/>
    <s v="Adam Bellavance"/>
    <s v="Home Office"/>
    <s v="United States"/>
    <s v="Seattle"/>
    <s v="Washington"/>
    <n v="98105"/>
    <s v="West"/>
    <s v="FUR-TA-10004575"/>
    <s v="Furniture"/>
    <s v="Tables"/>
    <s v="Hon 5100 Series Wood Tables"/>
    <n v="2036.8600000000001"/>
    <n v="7"/>
    <n v="0"/>
    <n v="366.63479999999993"/>
  </r>
  <r>
    <n v="8170"/>
    <s v="CA-2014-107174"/>
    <x v="3"/>
    <x v="44"/>
    <d v="2014-11-14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4-107174"/>
    <x v="3"/>
    <x v="44"/>
    <d v="2014-11-14T00:00:00"/>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3-146150"/>
    <x v="0"/>
    <x v="1173"/>
    <d v="2013-02-19T00:00:00"/>
    <s v="Standard Class"/>
    <s v="FM-14380"/>
    <s v="Fred McMath"/>
    <s v="Consumer"/>
    <s v="United States"/>
    <s v="Jackson"/>
    <s v="Mississippi"/>
    <n v="39212"/>
    <s v="South"/>
    <s v="OFF-AR-10002240"/>
    <s v="Office Supplies"/>
    <s v="Art"/>
    <s v="Panasonic KP-150 Electric Pencil Sharpener"/>
    <n v="264.18"/>
    <n v="7"/>
    <n v="0"/>
    <n v="68.686800000000005"/>
  </r>
  <r>
    <n v="8173"/>
    <s v="CA-2011-114125"/>
    <x v="2"/>
    <x v="868"/>
    <d v="2011-07-13T00:00:00"/>
    <s v="Standard Class"/>
    <s v="GH-14410"/>
    <s v="Gary Hansen"/>
    <s v="Home Office"/>
    <s v="United States"/>
    <s v="Los Angeles"/>
    <s v="California"/>
    <n v="90049"/>
    <s v="West"/>
    <s v="OFF-LA-10004559"/>
    <s v="Office Supplies"/>
    <s v="Labels"/>
    <s v="Avery 49"/>
    <n v="2.88"/>
    <n v="1"/>
    <n v="0"/>
    <n v="1.4112"/>
  </r>
  <r>
    <n v="8174"/>
    <s v="CA-2011-114125"/>
    <x v="2"/>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1-114125"/>
    <x v="2"/>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3-114944"/>
    <x v="0"/>
    <x v="806"/>
    <d v="2013-02-04T00:00:00"/>
    <s v="Standard Class"/>
    <s v="HE-14800"/>
    <s v="Harold Engle"/>
    <s v="Corporate"/>
    <s v="United States"/>
    <s v="Chicago"/>
    <s v="Illinois"/>
    <n v="60623"/>
    <s v="Central"/>
    <s v="OFF-PA-10003892"/>
    <s v="Office Supplies"/>
    <s v="Paper"/>
    <s v="Xerox 1943"/>
    <n v="156.512"/>
    <n v="4"/>
    <n v="0.2"/>
    <n v="52.822799999999987"/>
  </r>
  <r>
    <n v="8177"/>
    <s v="CA-2013-135965"/>
    <x v="0"/>
    <x v="897"/>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4-149699"/>
    <x v="3"/>
    <x v="66"/>
    <d v="2014-12-25T00:00:00"/>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3-166429"/>
    <x v="0"/>
    <x v="476"/>
    <d v="2013-09-09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2-112767"/>
    <x v="1"/>
    <x v="991"/>
    <d v="2012-08-06T00:00:00"/>
    <s v="Standard Class"/>
    <s v="DK-12985"/>
    <s v="Darren Koutras"/>
    <s v="Consumer"/>
    <s v="United States"/>
    <s v="Springfield"/>
    <s v="Oregon"/>
    <n v="97477"/>
    <s v="West"/>
    <s v="FUR-TA-10003469"/>
    <s v="Furniture"/>
    <s v="Tables"/>
    <s v="Balt Split Level Computer Training Table"/>
    <n v="277.5"/>
    <n v="4"/>
    <n v="0.5"/>
    <n v="-188.7"/>
  </r>
  <r>
    <n v="8181"/>
    <s v="CA-2012-119879"/>
    <x v="1"/>
    <x v="82"/>
    <d v="2012-11-25T00:00:00"/>
    <s v="Standard Class"/>
    <s v="SS-20410"/>
    <s v="Shahid Shariari"/>
    <s v="Consumer"/>
    <s v="United States"/>
    <s v="Philadelphia"/>
    <s v="Pennsylvania"/>
    <n v="19120"/>
    <s v="East"/>
    <s v="FUR-TA-10002958"/>
    <s v="Furniture"/>
    <s v="Tables"/>
    <s v="Bevis Oval Conference Table, Walnut"/>
    <n v="1252.704"/>
    <n v="8"/>
    <n v="0.4"/>
    <n v="-480.20320000000027"/>
  </r>
  <r>
    <n v="8182"/>
    <s v="CA-2012-119879"/>
    <x v="1"/>
    <x v="82"/>
    <d v="2012-11-25T00:00:00"/>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4-155642"/>
    <x v="3"/>
    <x v="796"/>
    <d v="2014-05-23T00:00:00"/>
    <s v="Standard Class"/>
    <s v="BM-11575"/>
    <s v="Brendan Murry"/>
    <s v="Corporate"/>
    <s v="United States"/>
    <s v="Chicago"/>
    <s v="Illinois"/>
    <n v="60653"/>
    <s v="Central"/>
    <s v="FUR-FU-10004973"/>
    <s v="Furniture"/>
    <s v="Furnishings"/>
    <s v="Flat Face Poster Frame"/>
    <n v="22.608000000000001"/>
    <n v="3"/>
    <n v="0.6"/>
    <n v="-10.173599999999997"/>
  </r>
  <r>
    <n v="8184"/>
    <s v="CA-2014-155642"/>
    <x v="3"/>
    <x v="796"/>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4-101721"/>
    <x v="3"/>
    <x v="283"/>
    <d v="2014-07-28T00:00:00"/>
    <s v="Standard Class"/>
    <s v="MY-17380"/>
    <s v="Maribeth Yedwab"/>
    <s v="Corporate"/>
    <s v="United States"/>
    <s v="Chicago"/>
    <s v="Illinois"/>
    <n v="60623"/>
    <s v="Central"/>
    <s v="OFF-PA-10003641"/>
    <s v="Office Supplies"/>
    <s v="Paper"/>
    <s v="Xerox 1909"/>
    <n v="63.311999999999998"/>
    <n v="3"/>
    <n v="0.2"/>
    <n v="20.576399999999996"/>
  </r>
  <r>
    <n v="8186"/>
    <s v="CA-2012-136728"/>
    <x v="1"/>
    <x v="1023"/>
    <d v="2012-09-17T00:00:00"/>
    <s v="Second Class"/>
    <s v="AG-10900"/>
    <s v="Arthur Gainer"/>
    <s v="Consumer"/>
    <s v="United States"/>
    <s v="Chicago"/>
    <s v="Illinois"/>
    <n v="60623"/>
    <s v="Central"/>
    <s v="OFF-EN-10002621"/>
    <s v="Office Supplies"/>
    <s v="Envelopes"/>
    <s v="Staples"/>
    <n v="7.8239999999999998"/>
    <n v="1"/>
    <n v="0.2"/>
    <n v="2.9339999999999997"/>
  </r>
  <r>
    <n v="8187"/>
    <s v="CA-2012-136728"/>
    <x v="1"/>
    <x v="1023"/>
    <d v="2012-09-17T00:00:00"/>
    <s v="Second Class"/>
    <s v="AG-10900"/>
    <s v="Arthur Gainer"/>
    <s v="Consumer"/>
    <s v="United States"/>
    <s v="Chicago"/>
    <s v="Illinois"/>
    <n v="60623"/>
    <s v="Central"/>
    <s v="FUR-CH-10003817"/>
    <s v="Furniture"/>
    <s v="Chairs"/>
    <s v="Global Value Steno Chair, Gray"/>
    <n v="170.072"/>
    <n v="4"/>
    <n v="0.3"/>
    <n v="-12.147999999999996"/>
  </r>
  <r>
    <n v="8188"/>
    <s v="CA-2013-127194"/>
    <x v="0"/>
    <x v="107"/>
    <d v="2013-12-17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2-140375"/>
    <x v="1"/>
    <x v="653"/>
    <d v="2012-10-05T00:00:00"/>
    <s v="Second Class"/>
    <s v="SG-20470"/>
    <s v="Sheri Gordon"/>
    <s v="Consumer"/>
    <s v="United States"/>
    <s v="Rockville"/>
    <s v="Maryland"/>
    <n v="20852"/>
    <s v="East"/>
    <s v="OFF-PA-10001870"/>
    <s v="Office Supplies"/>
    <s v="Paper"/>
    <s v="Xerox 202"/>
    <n v="19.440000000000001"/>
    <n v="3"/>
    <n v="0"/>
    <n v="9.3312000000000008"/>
  </r>
  <r>
    <n v="8190"/>
    <s v="CA-2012-140375"/>
    <x v="1"/>
    <x v="653"/>
    <d v="2012-10-05T00:00:00"/>
    <s v="Second Class"/>
    <s v="SG-20470"/>
    <s v="Sheri Gordon"/>
    <s v="Consumer"/>
    <s v="United States"/>
    <s v="Rockville"/>
    <s v="Maryland"/>
    <n v="20852"/>
    <s v="East"/>
    <s v="OFF-BI-10000320"/>
    <s v="Office Supplies"/>
    <s v="Binders"/>
    <s v="GBC Plastic Binding Combs"/>
    <n v="7.38"/>
    <n v="1"/>
    <n v="0"/>
    <n v="3.6162000000000001"/>
  </r>
  <r>
    <n v="8191"/>
    <s v="US-2014-155866"/>
    <x v="3"/>
    <x v="701"/>
    <d v="2014-11-22T00:00:00"/>
    <s v="Standard Class"/>
    <s v="CC-12370"/>
    <s v="Christopher Conant"/>
    <s v="Consumer"/>
    <s v="United States"/>
    <s v="New York City"/>
    <s v="New York"/>
    <n v="10011"/>
    <s v="East"/>
    <s v="OFF-PA-10004735"/>
    <s v="Office Supplies"/>
    <s v="Paper"/>
    <s v="Xerox 1905"/>
    <n v="38.880000000000003"/>
    <n v="6"/>
    <n v="0"/>
    <n v="18.662400000000002"/>
  </r>
  <r>
    <n v="8192"/>
    <s v="US-2014-155866"/>
    <x v="3"/>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2-141327"/>
    <x v="1"/>
    <x v="672"/>
    <d v="2012-12-03T00:00:00"/>
    <s v="First Class"/>
    <s v="LR-16915"/>
    <s v="Lena Radford"/>
    <s v="Consumer"/>
    <s v="United States"/>
    <s v="Durham"/>
    <s v="North Carolina"/>
    <n v="27707"/>
    <s v="South"/>
    <s v="OFF-BI-10000546"/>
    <s v="Office Supplies"/>
    <s v="Binders"/>
    <s v="Avery Durable Binders"/>
    <n v="6.0480000000000009"/>
    <n v="7"/>
    <n v="0.7"/>
    <n v="-4.2336000000000009"/>
  </r>
  <r>
    <n v="8194"/>
    <s v="CA-2012-141327"/>
    <x v="1"/>
    <x v="672"/>
    <d v="2012-12-03T00:00:00"/>
    <s v="First Class"/>
    <s v="LR-16915"/>
    <s v="Lena Radford"/>
    <s v="Consumer"/>
    <s v="United States"/>
    <s v="Durham"/>
    <s v="North Carolina"/>
    <n v="27707"/>
    <s v="South"/>
    <s v="OFF-AP-10001293"/>
    <s v="Office Supplies"/>
    <s v="Appliances"/>
    <s v="Belkin 8 Outlet Surge Protector"/>
    <n v="98.352000000000004"/>
    <n v="3"/>
    <n v="0.2"/>
    <n v="9.8351999999999933"/>
  </r>
  <r>
    <n v="8195"/>
    <s v="CA-2012-141327"/>
    <x v="1"/>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2-136700"/>
    <x v="1"/>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4-102736"/>
    <x v="3"/>
    <x v="528"/>
    <d v="2014-09-10T00:00:00"/>
    <s v="Standard Class"/>
    <s v="LP-17095"/>
    <s v="Liz Preis"/>
    <s v="Consumer"/>
    <s v="United States"/>
    <s v="Knoxville"/>
    <s v="Tennessee"/>
    <n v="37918"/>
    <s v="South"/>
    <s v="TEC-AC-10004568"/>
    <s v="Technology"/>
    <s v="Accessories"/>
    <s v="Maxell LTO Ultrium - 800 GB"/>
    <n v="89.567999999999998"/>
    <n v="4"/>
    <n v="0.2"/>
    <n v="-1.119600000000009"/>
  </r>
  <r>
    <n v="8198"/>
    <s v="CA-2014-102736"/>
    <x v="3"/>
    <x v="528"/>
    <d v="2014-09-10T00:00:00"/>
    <s v="Standard Class"/>
    <s v="LP-17095"/>
    <s v="Liz Preis"/>
    <s v="Consumer"/>
    <s v="United States"/>
    <s v="Knoxville"/>
    <s v="Tennessee"/>
    <n v="37918"/>
    <s v="South"/>
    <s v="OFF-AR-10001897"/>
    <s v="Office Supplies"/>
    <s v="Art"/>
    <s v="Model L Table or Wall-Mount Pencil Sharpener"/>
    <n v="71.959999999999994"/>
    <n v="5"/>
    <n v="0.2"/>
    <n v="7.1960000000000015"/>
  </r>
  <r>
    <n v="8199"/>
    <s v="CA-2014-102736"/>
    <x v="3"/>
    <x v="528"/>
    <d v="2014-09-10T00:00:00"/>
    <s v="Standard Class"/>
    <s v="LP-17095"/>
    <s v="Liz Preis"/>
    <s v="Consumer"/>
    <s v="United States"/>
    <s v="Knoxville"/>
    <s v="Tennessee"/>
    <n v="37918"/>
    <s v="South"/>
    <s v="OFF-PA-10001800"/>
    <s v="Office Supplies"/>
    <s v="Paper"/>
    <s v="Xerox 220"/>
    <n v="15.552000000000003"/>
    <n v="3"/>
    <n v="0.2"/>
    <n v="5.4432"/>
  </r>
  <r>
    <n v="8200"/>
    <s v="CA-2014-125269"/>
    <x v="3"/>
    <x v="558"/>
    <d v="2014-05-01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4-125269"/>
    <x v="3"/>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2-114811"/>
    <x v="1"/>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2-114811"/>
    <x v="1"/>
    <x v="627"/>
    <d v="2012-11-08T00:00:00"/>
    <s v="Same Day"/>
    <s v="KD-16495"/>
    <s v="Keith Dawkins"/>
    <s v="Corporate"/>
    <s v="United States"/>
    <s v="New York City"/>
    <s v="New York"/>
    <n v="10024"/>
    <s v="East"/>
    <s v="TEC-PH-10004165"/>
    <s v="Technology"/>
    <s v="Phones"/>
    <s v="Mitel MiVoice 5330e IP Phone"/>
    <n v="549.98"/>
    <n v="2"/>
    <n v="0"/>
    <n v="142.9948"/>
  </r>
  <r>
    <n v="8204"/>
    <s v="CA-2012-114811"/>
    <x v="1"/>
    <x v="627"/>
    <d v="2012-11-08T00:00:00"/>
    <s v="Same Day"/>
    <s v="KD-16495"/>
    <s v="Keith Dawkins"/>
    <s v="Corporate"/>
    <s v="United States"/>
    <s v="New York City"/>
    <s v="New York"/>
    <n v="10024"/>
    <s v="East"/>
    <s v="FUR-FU-10002240"/>
    <s v="Furniture"/>
    <s v="Furnishings"/>
    <s v="Nu-Dell EZ-Mount Plastic Wall Frames"/>
    <n v="11.82"/>
    <n v="3"/>
    <n v="0"/>
    <n v="4.7279999999999998"/>
  </r>
  <r>
    <n v="8205"/>
    <s v="CA-2012-114811"/>
    <x v="1"/>
    <x v="627"/>
    <d v="2012-11-08T00:00:00"/>
    <s v="Same Day"/>
    <s v="KD-16495"/>
    <s v="Keith Dawkins"/>
    <s v="Corporate"/>
    <s v="United States"/>
    <s v="New York City"/>
    <s v="New York"/>
    <n v="10024"/>
    <s v="East"/>
    <s v="TEC-MA-10000045"/>
    <s v="Technology"/>
    <s v="Machines"/>
    <s v="Zebra ZM400 Thermal Label Printer"/>
    <n v="4643.8"/>
    <n v="4"/>
    <n v="0"/>
    <n v="2229.0239999999999"/>
  </r>
  <r>
    <n v="8206"/>
    <s v="CA-2012-114811"/>
    <x v="1"/>
    <x v="627"/>
    <d v="2012-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2-122266"/>
    <x v="1"/>
    <x v="33"/>
    <d v="2012-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2-122266"/>
    <x v="1"/>
    <x v="33"/>
    <d v="2012-04-30T00:00:00"/>
    <s v="Standard Class"/>
    <s v="SA-20830"/>
    <s v="Sue Ann Reed"/>
    <s v="Consumer"/>
    <s v="United States"/>
    <s v="Daytona Beach"/>
    <s v="Florida"/>
    <n v="32114"/>
    <s v="South"/>
    <s v="OFF-AR-10004757"/>
    <s v="Office Supplies"/>
    <s v="Art"/>
    <s v="Crayola Colored Pencils"/>
    <n v="2.6240000000000001"/>
    <n v="1"/>
    <n v="0.2"/>
    <n v="0.42639999999999978"/>
  </r>
  <r>
    <n v="8209"/>
    <s v="CA-2012-141565"/>
    <x v="1"/>
    <x v="1181"/>
    <d v="2012-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2-141565"/>
    <x v="1"/>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4-128769"/>
    <x v="3"/>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3-116337"/>
    <x v="0"/>
    <x v="77"/>
    <d v="2013-11-13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3-116337"/>
    <x v="0"/>
    <x v="77"/>
    <d v="2013-11-13T00:00:00"/>
    <s v="Standard Class"/>
    <s v="MC-17845"/>
    <s v="Michael Chen"/>
    <s v="Consumer"/>
    <s v="United States"/>
    <s v="Dallas"/>
    <s v="Texas"/>
    <n v="75220"/>
    <s v="Central"/>
    <s v="OFF-ST-10001272"/>
    <s v="Office Supplies"/>
    <s v="Storage"/>
    <s v="Mini 13-1/2 Capacity Data Binder Rack, Pearl"/>
    <n v="314.08800000000002"/>
    <n v="3"/>
    <n v="0.2"/>
    <n v="19.630499999999998"/>
  </r>
  <r>
    <n v="8214"/>
    <s v="CA-2012-120845"/>
    <x v="1"/>
    <x v="12"/>
    <d v="2012-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2-120845"/>
    <x v="1"/>
    <x v="12"/>
    <d v="2012-10-02T00:00:00"/>
    <s v="Standard Class"/>
    <s v="ML-17395"/>
    <s v="Marina Lichtenstein"/>
    <s v="Corporate"/>
    <s v="United States"/>
    <s v="Murfreesboro"/>
    <s v="Tennessee"/>
    <n v="37130"/>
    <s v="South"/>
    <s v="OFF-PA-10004665"/>
    <s v="Office Supplies"/>
    <s v="Paper"/>
    <s v="Advantus Motivational Note Cards"/>
    <n v="10.48"/>
    <n v="1"/>
    <n v="0.2"/>
    <n v="3.7989999999999995"/>
  </r>
  <r>
    <n v="8216"/>
    <s v="CA-2012-120845"/>
    <x v="1"/>
    <x v="12"/>
    <d v="2012-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2-120845"/>
    <x v="1"/>
    <x v="12"/>
    <d v="2012-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1-120775"/>
    <x v="2"/>
    <x v="462"/>
    <d v="2011-10-07T00:00:00"/>
    <s v="Standard Class"/>
    <s v="RD-19930"/>
    <s v="Russell D'Ascenzo"/>
    <s v="Consumer"/>
    <s v="United States"/>
    <s v="Dallas"/>
    <s v="Texas"/>
    <n v="75217"/>
    <s v="Central"/>
    <s v="OFF-FA-10002676"/>
    <s v="Office Supplies"/>
    <s v="Fasteners"/>
    <s v="Colored Push Pins"/>
    <n v="4.3440000000000003"/>
    <n v="3"/>
    <n v="0.2"/>
    <n v="0.86879999999999979"/>
  </r>
  <r>
    <n v="8219"/>
    <s v="CA-2011-120775"/>
    <x v="2"/>
    <x v="462"/>
    <d v="2011-10-07T00:00:00"/>
    <s v="Standard Class"/>
    <s v="RD-19930"/>
    <s v="Russell D'Ascenzo"/>
    <s v="Consumer"/>
    <s v="United States"/>
    <s v="Dallas"/>
    <s v="Texas"/>
    <n v="75217"/>
    <s v="Central"/>
    <s v="FUR-FU-10000758"/>
    <s v="Furniture"/>
    <s v="Furnishings"/>
    <s v="DAX Natural Wood-Tone Poster Frame"/>
    <n v="31.776000000000003"/>
    <n v="3"/>
    <n v="0.6"/>
    <n v="-19.065600000000007"/>
  </r>
  <r>
    <n v="8220"/>
    <s v="CA-2011-120775"/>
    <x v="2"/>
    <x v="462"/>
    <d v="2011-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1-120775"/>
    <x v="2"/>
    <x v="462"/>
    <d v="2011-10-07T00:00:00"/>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1-120775"/>
    <x v="2"/>
    <x v="462"/>
    <d v="2011-10-07T00:00:00"/>
    <s v="Standard Class"/>
    <s v="RD-19930"/>
    <s v="Russell D'Ascenzo"/>
    <s v="Consumer"/>
    <s v="United States"/>
    <s v="Dallas"/>
    <s v="Texas"/>
    <n v="75217"/>
    <s v="Central"/>
    <s v="OFF-FA-10000254"/>
    <s v="Office Supplies"/>
    <s v="Fasteners"/>
    <s v="Sterling Rubber Bands by Alliance"/>
    <n v="15.072000000000001"/>
    <n v="4"/>
    <n v="0.2"/>
    <n v="-3.7680000000000002"/>
  </r>
  <r>
    <n v="8223"/>
    <s v="CA-2011-152905"/>
    <x v="2"/>
    <x v="1087"/>
    <d v="2011-02-25T00:00:00"/>
    <s v="Standard Class"/>
    <s v="AB-10015"/>
    <s v="Aaron Bergman"/>
    <s v="Consumer"/>
    <s v="United States"/>
    <s v="Arlington"/>
    <s v="Texas"/>
    <n v="76017"/>
    <s v="Central"/>
    <s v="OFF-ST-10000321"/>
    <s v="Office Supplies"/>
    <s v="Storage"/>
    <s v="Akro Stacking Bins"/>
    <n v="12.624000000000001"/>
    <n v="2"/>
    <n v="0.2"/>
    <n v="-2.5248000000000022"/>
  </r>
  <r>
    <n v="8224"/>
    <s v="CA-2013-104633"/>
    <x v="0"/>
    <x v="1"/>
    <d v="2013-06-17T00:00:00"/>
    <s v="Standard Class"/>
    <s v="EA-14035"/>
    <s v="Erin Ashbrook"/>
    <s v="Corporate"/>
    <s v="United States"/>
    <s v="Pasadena"/>
    <s v="California"/>
    <n v="91104"/>
    <s v="West"/>
    <s v="OFF-PA-10000241"/>
    <s v="Office Supplies"/>
    <s v="Paper"/>
    <s v="IBM Multi-Purpose Copy Paper, 8 1/2 x 11&quot;, Case"/>
    <n v="185.88"/>
    <n v="6"/>
    <n v="0"/>
    <n v="83.645999999999987"/>
  </r>
  <r>
    <n v="8225"/>
    <s v="CA-2013-104633"/>
    <x v="0"/>
    <x v="1"/>
    <d v="2013-06-17T00:00:00"/>
    <s v="Standard Class"/>
    <s v="EA-14035"/>
    <s v="Erin Ashbrook"/>
    <s v="Corporate"/>
    <s v="United States"/>
    <s v="Pasadena"/>
    <s v="California"/>
    <n v="91104"/>
    <s v="West"/>
    <s v="OFF-PA-10004782"/>
    <s v="Office Supplies"/>
    <s v="Paper"/>
    <s v="Xerox 228"/>
    <n v="12.96"/>
    <n v="2"/>
    <n v="0"/>
    <n v="6.2208000000000006"/>
  </r>
  <r>
    <n v="8226"/>
    <s v="CA-2014-104136"/>
    <x v="3"/>
    <x v="752"/>
    <d v="2014-11-05T00:00:00"/>
    <s v="Second Class"/>
    <s v="SF-20065"/>
    <s v="Sandra Flanagan"/>
    <s v="Consumer"/>
    <s v="United States"/>
    <s v="Everett"/>
    <s v="Massachusetts"/>
    <n v="2149"/>
    <s v="East"/>
    <s v="OFF-PA-10004243"/>
    <s v="Office Supplies"/>
    <s v="Paper"/>
    <s v="Xerox 1939"/>
    <n v="189.7"/>
    <n v="10"/>
    <n v="0"/>
    <n v="91.055999999999983"/>
  </r>
  <r>
    <n v="8227"/>
    <s v="CA-2014-104136"/>
    <x v="3"/>
    <x v="752"/>
    <d v="2014-11-05T00:00:00"/>
    <s v="Second Class"/>
    <s v="SF-20065"/>
    <s v="Sandra Flanagan"/>
    <s v="Consumer"/>
    <s v="United States"/>
    <s v="Everett"/>
    <s v="Massachusetts"/>
    <n v="2149"/>
    <s v="East"/>
    <s v="OFF-PA-10001033"/>
    <s v="Office Supplies"/>
    <s v="Paper"/>
    <s v="Xerox 1893"/>
    <n v="40.99"/>
    <n v="1"/>
    <n v="0"/>
    <n v="20.085100000000001"/>
  </r>
  <r>
    <n v="8228"/>
    <s v="CA-2013-123050"/>
    <x v="0"/>
    <x v="958"/>
    <d v="2013-04-09T00:00:00"/>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3-123050"/>
    <x v="0"/>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3-123050"/>
    <x v="0"/>
    <x v="958"/>
    <d v="2013-04-09T00:00:00"/>
    <s v="Second Class"/>
    <s v="BC-11125"/>
    <s v="Becky Castell"/>
    <s v="Home Office"/>
    <s v="United States"/>
    <s v="Troy"/>
    <s v="New York"/>
    <n v="12180"/>
    <s v="East"/>
    <s v="TEC-AC-10001109"/>
    <s v="Technology"/>
    <s v="Accessories"/>
    <s v="Logitech Trackman Marble Mouse"/>
    <n v="89.97"/>
    <n v="3"/>
    <n v="0"/>
    <n v="37.787400000000005"/>
  </r>
  <r>
    <n v="8231"/>
    <s v="CA-2013-162355"/>
    <x v="0"/>
    <x v="1186"/>
    <d v="2013-07-03T00:00:00"/>
    <s v="Second Class"/>
    <s v="PF-19165"/>
    <s v="Philip Fox"/>
    <s v="Consumer"/>
    <s v="United States"/>
    <s v="Sandy Springs"/>
    <s v="Georgia"/>
    <n v="30328"/>
    <s v="South"/>
    <s v="OFF-AR-10004344"/>
    <s v="Office Supplies"/>
    <s v="Art"/>
    <s v="Bulldog Vacuum Base Pencil Sharpener"/>
    <n v="35.97"/>
    <n v="3"/>
    <n v="0"/>
    <n v="9.7118999999999982"/>
  </r>
  <r>
    <n v="8232"/>
    <s v="CA-2013-162355"/>
    <x v="0"/>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1-158225"/>
    <x v="2"/>
    <x v="358"/>
    <d v="2011-09-28T00:00:00"/>
    <s v="Standard Class"/>
    <s v="SE-20110"/>
    <s v="Sanjit Engle"/>
    <s v="Consumer"/>
    <s v="United States"/>
    <s v="San Jose"/>
    <s v="California"/>
    <n v="95123"/>
    <s v="West"/>
    <s v="OFF-ST-10000675"/>
    <s v="Office Supplies"/>
    <s v="Storage"/>
    <s v="File Shuttle II and Handi-File, Black"/>
    <n v="169.45"/>
    <n v="5"/>
    <n v="0"/>
    <n v="42.362499999999997"/>
  </r>
  <r>
    <n v="8234"/>
    <s v="CA-2011-158225"/>
    <x v="2"/>
    <x v="358"/>
    <d v="2011-09-28T00:00:00"/>
    <s v="Standard Class"/>
    <s v="SE-20110"/>
    <s v="Sanjit Engle"/>
    <s v="Consumer"/>
    <s v="United States"/>
    <s v="San Jose"/>
    <s v="California"/>
    <n v="95123"/>
    <s v="West"/>
    <s v="OFF-ST-10002301"/>
    <s v="Office Supplies"/>
    <s v="Storage"/>
    <s v="Tennsco Commercial Shelving"/>
    <n v="40.68"/>
    <n v="2"/>
    <n v="0"/>
    <n v="0.40679999999999694"/>
  </r>
  <r>
    <n v="8235"/>
    <s v="CA-2014-102204"/>
    <x v="3"/>
    <x v="927"/>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4-102204"/>
    <x v="3"/>
    <x v="927"/>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4-102204"/>
    <x v="3"/>
    <x v="927"/>
    <d v="2014-05-07T00:00:00"/>
    <s v="Standard Class"/>
    <s v="CJ-12010"/>
    <s v="Caroline Jumper"/>
    <s v="Consumer"/>
    <s v="United States"/>
    <s v="Jacksonville"/>
    <s v="Florida"/>
    <n v="32216"/>
    <s v="South"/>
    <s v="FUR-CH-10002024"/>
    <s v="Furniture"/>
    <s v="Chairs"/>
    <s v="HON 5400 Series Task Chairs for Big and Tall"/>
    <n v="2803.92"/>
    <n v="5"/>
    <n v="0.2"/>
    <n v="0"/>
  </r>
  <r>
    <n v="8238"/>
    <s v="CA-2014-103065"/>
    <x v="3"/>
    <x v="179"/>
    <d v="2014-10-21T00:00:00"/>
    <s v="Same Day"/>
    <s v="PT-19090"/>
    <s v="Pete Takahito"/>
    <s v="Consumer"/>
    <s v="United States"/>
    <s v="Jacksonville"/>
    <s v="Florida"/>
    <n v="32216"/>
    <s v="South"/>
    <s v="OFF-ST-10000617"/>
    <s v="Office Supplies"/>
    <s v="Storage"/>
    <s v="Woodgrain Magazine Files by Perma"/>
    <n v="4.7679999999999998"/>
    <n v="2"/>
    <n v="0.2"/>
    <n v="-0.7748000000000006"/>
  </r>
  <r>
    <n v="8239"/>
    <s v="CA-2014-103065"/>
    <x v="3"/>
    <x v="179"/>
    <d v="2014-10-21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4-103065"/>
    <x v="3"/>
    <x v="179"/>
    <d v="2014-10-21T00:00:00"/>
    <s v="Same Day"/>
    <s v="PT-19090"/>
    <s v="Pete Takahito"/>
    <s v="Consumer"/>
    <s v="United States"/>
    <s v="Jacksonville"/>
    <s v="Florida"/>
    <n v="32216"/>
    <s v="South"/>
    <s v="OFF-AR-10003251"/>
    <s v="Office Supplies"/>
    <s v="Art"/>
    <s v="Prang Drawing Pencil Set"/>
    <n v="4.4479999999999995"/>
    <n v="2"/>
    <n v="0.2"/>
    <n v="1.1119999999999999"/>
  </r>
  <r>
    <n v="8241"/>
    <s v="CA-2014-103065"/>
    <x v="3"/>
    <x v="179"/>
    <d v="2014-10-21T00:00:00"/>
    <s v="Same Day"/>
    <s v="PT-19090"/>
    <s v="Pete Takahito"/>
    <s v="Consumer"/>
    <s v="United States"/>
    <s v="Jacksonville"/>
    <s v="Florida"/>
    <n v="32216"/>
    <s v="South"/>
    <s v="FUR-FU-10000175"/>
    <s v="Furniture"/>
    <s v="Furnishings"/>
    <s v="DAX Wood Document Frame."/>
    <n v="43.936000000000007"/>
    <n v="4"/>
    <n v="0.2"/>
    <n v="6.0411999999999964"/>
  </r>
  <r>
    <n v="8242"/>
    <s v="CA-2011-109855"/>
    <x v="2"/>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1-109855"/>
    <x v="2"/>
    <x v="416"/>
    <d v="2011-09-05T00:00:00"/>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1-109897"/>
    <x v="2"/>
    <x v="1132"/>
    <d v="2011-08-16T00:00:00"/>
    <s v="Standard Class"/>
    <s v="BW-11200"/>
    <s v="Ben Wallace"/>
    <s v="Consumer"/>
    <s v="United States"/>
    <s v="San Francisco"/>
    <s v="California"/>
    <n v="94122"/>
    <s v="West"/>
    <s v="TEC-PH-10003691"/>
    <s v="Technology"/>
    <s v="Phones"/>
    <s v="BlackBerry Q10"/>
    <n v="806.33600000000001"/>
    <n v="8"/>
    <n v="0.2"/>
    <n v="50.396000000000015"/>
  </r>
  <r>
    <n v="8245"/>
    <s v="CA-2011-109897"/>
    <x v="2"/>
    <x v="1132"/>
    <d v="2011-08-16T00:00:00"/>
    <s v="Standard Class"/>
    <s v="BW-11200"/>
    <s v="Ben Wallace"/>
    <s v="Consumer"/>
    <s v="United States"/>
    <s v="San Francisco"/>
    <s v="California"/>
    <n v="94122"/>
    <s v="West"/>
    <s v="FUR-FU-10002878"/>
    <s v="Furniture"/>
    <s v="Furnishings"/>
    <s v="Seth Thomas 14&quot; Day/Date Wall Clock"/>
    <n v="85.44"/>
    <n v="3"/>
    <n v="0"/>
    <n v="31.612800000000004"/>
  </r>
  <r>
    <n v="8246"/>
    <s v="US-2011-143581"/>
    <x v="2"/>
    <x v="710"/>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2-129217"/>
    <x v="1"/>
    <x v="1187"/>
    <d v="2012-05-10T00:00:00"/>
    <s v="Same Day"/>
    <s v="DP-13390"/>
    <s v="Dennis Pardue"/>
    <s v="Home Office"/>
    <s v="United States"/>
    <s v="Aurora"/>
    <s v="Illinois"/>
    <n v="60505"/>
    <s v="Central"/>
    <s v="OFF-AP-10002439"/>
    <s v="Office Supplies"/>
    <s v="Appliances"/>
    <s v="Tripp Lite Isotel 8 Ultra 8 Outlet Metal Surge"/>
    <n v="70.969999999999985"/>
    <n v="5"/>
    <n v="0.8"/>
    <n v="-191.619"/>
  </r>
  <r>
    <n v="8248"/>
    <s v="CA-2012-129217"/>
    <x v="1"/>
    <x v="1187"/>
    <d v="2012-05-10T00:00:00"/>
    <s v="Same Day"/>
    <s v="DP-13390"/>
    <s v="Dennis Pardue"/>
    <s v="Home Office"/>
    <s v="United States"/>
    <s v="Aurora"/>
    <s v="Illinois"/>
    <n v="60505"/>
    <s v="Central"/>
    <s v="OFF-AR-10004602"/>
    <s v="Office Supplies"/>
    <s v="Art"/>
    <s v="Boston KS Multi-Size Manual Pencil Sharpener"/>
    <n v="36.783999999999999"/>
    <n v="2"/>
    <n v="0.2"/>
    <n v="3.6784000000000017"/>
  </r>
  <r>
    <n v="8249"/>
    <s v="CA-2013-133816"/>
    <x v="0"/>
    <x v="112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2-140221"/>
    <x v="1"/>
    <x v="616"/>
    <d v="2012-03-09T00:00:00"/>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2-140221"/>
    <x v="1"/>
    <x v="616"/>
    <d v="2012-03-09T00:00:00"/>
    <s v="Second Class"/>
    <s v="MS-17365"/>
    <s v="Maribeth Schnelling"/>
    <s v="Consumer"/>
    <s v="United States"/>
    <s v="Chicago"/>
    <s v="Illinois"/>
    <n v="60653"/>
    <s v="Central"/>
    <s v="FUR-FU-10000023"/>
    <s v="Furniture"/>
    <s v="Furnishings"/>
    <s v="Eldon Wave Desk Accessories"/>
    <n v="4.7119999999999997"/>
    <n v="2"/>
    <n v="0.6"/>
    <n v="-1.8847999999999994"/>
  </r>
  <r>
    <n v="8252"/>
    <s v="CA-2012-140221"/>
    <x v="1"/>
    <x v="616"/>
    <d v="2012-03-09T00:00:00"/>
    <s v="Second Class"/>
    <s v="MS-17365"/>
    <s v="Maribeth Schnelling"/>
    <s v="Consumer"/>
    <s v="United States"/>
    <s v="Chicago"/>
    <s v="Illinois"/>
    <n v="60653"/>
    <s v="Central"/>
    <s v="OFF-AP-10000828"/>
    <s v="Office Supplies"/>
    <s v="Appliances"/>
    <s v="Avanti 4.4 Cu. Ft. Refrigerator"/>
    <n v="180.97999999999996"/>
    <n v="5"/>
    <n v="0.8"/>
    <n v="-470.548"/>
  </r>
  <r>
    <n v="8253"/>
    <s v="CA-2012-140221"/>
    <x v="1"/>
    <x v="616"/>
    <d v="2012-03-09T00:00:00"/>
    <s v="Second Class"/>
    <s v="MS-17365"/>
    <s v="Maribeth Schnelling"/>
    <s v="Consumer"/>
    <s v="United States"/>
    <s v="Chicago"/>
    <s v="Illinois"/>
    <n v="60653"/>
    <s v="Central"/>
    <s v="OFF-ST-10000777"/>
    <s v="Office Supplies"/>
    <s v="Storage"/>
    <s v="Companion Letter/Legal File, Black"/>
    <n v="60.415999999999997"/>
    <n v="2"/>
    <n v="0.2"/>
    <n v="6.0416000000000025"/>
  </r>
  <r>
    <n v="8254"/>
    <s v="CA-2014-152310"/>
    <x v="3"/>
    <x v="801"/>
    <d v="2014-08-20T00:00:00"/>
    <s v="Standard Class"/>
    <s v="DK-12895"/>
    <s v="Dana Kaydos"/>
    <s v="Consumer"/>
    <s v="United States"/>
    <s v="Seattle"/>
    <s v="Washington"/>
    <n v="98103"/>
    <s v="West"/>
    <s v="TEC-CO-10000971"/>
    <s v="Technology"/>
    <s v="Copiers"/>
    <s v="Hewlett Packard 310 Color Digital Copier"/>
    <n v="299.99"/>
    <n v="1"/>
    <n v="0"/>
    <n v="89.996999999999986"/>
  </r>
  <r>
    <n v="8255"/>
    <s v="CA-2014-152310"/>
    <x v="3"/>
    <x v="801"/>
    <d v="2014-08-20T00:00:00"/>
    <s v="Standard Class"/>
    <s v="DK-12895"/>
    <s v="Dana Kaydos"/>
    <s v="Consumer"/>
    <s v="United States"/>
    <s v="Seattle"/>
    <s v="Washington"/>
    <n v="98103"/>
    <s v="West"/>
    <s v="OFF-PA-10003134"/>
    <s v="Office Supplies"/>
    <s v="Paper"/>
    <s v="Xerox 1937"/>
    <n v="192.16"/>
    <n v="4"/>
    <n v="0"/>
    <n v="92.236799999999988"/>
  </r>
  <r>
    <n v="8256"/>
    <s v="CA-2014-152310"/>
    <x v="3"/>
    <x v="801"/>
    <d v="2014-08-20T00:00:00"/>
    <s v="Standard Class"/>
    <s v="DK-12895"/>
    <s v="Dana Kaydos"/>
    <s v="Consumer"/>
    <s v="United States"/>
    <s v="Seattle"/>
    <s v="Washington"/>
    <n v="98103"/>
    <s v="West"/>
    <s v="TEC-PH-10002538"/>
    <s v="Technology"/>
    <s v="Phones"/>
    <s v="Grandstream GXP1160 VoIP phone"/>
    <n v="242.624"/>
    <n v="8"/>
    <n v="0.2"/>
    <n v="27.295199999999973"/>
  </r>
  <r>
    <n v="8257"/>
    <s v="CA-2014-152310"/>
    <x v="3"/>
    <x v="801"/>
    <d v="2014-08-20T00:00:00"/>
    <s v="Standard Class"/>
    <s v="DK-12895"/>
    <s v="Dana Kaydos"/>
    <s v="Consumer"/>
    <s v="United States"/>
    <s v="Seattle"/>
    <s v="Washington"/>
    <n v="98103"/>
    <s v="West"/>
    <s v="OFF-ST-10001228"/>
    <s v="Office Supplies"/>
    <s v="Storage"/>
    <s v="Personal File Boxes with Fold-Down Carry Handle"/>
    <n v="46.74"/>
    <n v="3"/>
    <n v="0"/>
    <n v="11.684999999999999"/>
  </r>
  <r>
    <n v="8258"/>
    <s v="CA-2014-152310"/>
    <x v="3"/>
    <x v="801"/>
    <d v="2014-08-20T00:00:00"/>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4-152310"/>
    <x v="3"/>
    <x v="801"/>
    <d v="2014-08-20T00:00:00"/>
    <s v="Standard Class"/>
    <s v="DK-12895"/>
    <s v="Dana Kaydos"/>
    <s v="Consumer"/>
    <s v="United States"/>
    <s v="Seattle"/>
    <s v="Washington"/>
    <n v="98103"/>
    <s v="West"/>
    <s v="OFF-BI-10004308"/>
    <s v="Office Supplies"/>
    <s v="Binders"/>
    <s v="Avery Legal 4-Ring Binder"/>
    <n v="100.70400000000001"/>
    <n v="6"/>
    <n v="0.2"/>
    <n v="37.763999999999996"/>
  </r>
  <r>
    <n v="8260"/>
    <s v="CA-2013-118101"/>
    <x v="0"/>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3-118101"/>
    <x v="0"/>
    <x v="190"/>
    <d v="2013-06-27T00:00:00"/>
    <s v="Same Day"/>
    <s v="SN-20560"/>
    <s v="Skye Norling"/>
    <s v="Home Office"/>
    <s v="United States"/>
    <s v="Roseville"/>
    <s v="Michigan"/>
    <n v="48066"/>
    <s v="Central"/>
    <s v="OFF-BI-10000773"/>
    <s v="Office Supplies"/>
    <s v="Binders"/>
    <s v="Insertable Tab Post Binder Dividers"/>
    <n v="8.02"/>
    <n v="1"/>
    <n v="0"/>
    <n v="3.7693999999999992"/>
  </r>
  <r>
    <n v="8262"/>
    <s v="CA-2013-118101"/>
    <x v="0"/>
    <x v="190"/>
    <d v="2013-06-27T00:00:00"/>
    <s v="Same Day"/>
    <s v="SN-20560"/>
    <s v="Skye Norling"/>
    <s v="Home Office"/>
    <s v="United States"/>
    <s v="Roseville"/>
    <s v="Michigan"/>
    <n v="48066"/>
    <s v="Central"/>
    <s v="OFF-ST-10001837"/>
    <s v="Office Supplies"/>
    <s v="Storage"/>
    <s v="SAFCO Mobile Desk Side File, Wire Frame"/>
    <n v="171.04"/>
    <n v="4"/>
    <n v="0"/>
    <n v="44.470399999999998"/>
  </r>
  <r>
    <n v="8263"/>
    <s v="CA-2013-100307"/>
    <x v="0"/>
    <x v="272"/>
    <d v="2013-12-20T00:00:00"/>
    <s v="Standard Class"/>
    <s v="TC-21475"/>
    <s v="Tony Chapman"/>
    <s v="Home Office"/>
    <s v="United States"/>
    <s v="Fayetteville"/>
    <s v="Arkansas"/>
    <n v="72701"/>
    <s v="South"/>
    <s v="OFF-PA-10002552"/>
    <s v="Office Supplies"/>
    <s v="Paper"/>
    <s v="Xerox 1958"/>
    <n v="19.440000000000001"/>
    <n v="3"/>
    <n v="0"/>
    <n v="9.3312000000000008"/>
  </r>
  <r>
    <n v="8264"/>
    <s v="CA-2012-138457"/>
    <x v="1"/>
    <x v="1023"/>
    <d v="2012-09-17T00:00:00"/>
    <s v="Standard Class"/>
    <s v="AM-10705"/>
    <s v="Anne McFarland"/>
    <s v="Consumer"/>
    <s v="United States"/>
    <s v="Jacksonville"/>
    <s v="North Carolina"/>
    <n v="28540"/>
    <s v="South"/>
    <s v="OFF-BI-10000014"/>
    <s v="Office Supplies"/>
    <s v="Binders"/>
    <s v="Heavy-Duty E-Z-D Binders"/>
    <n v="13.092000000000002"/>
    <n v="4"/>
    <n v="0.7"/>
    <n v="-10.037199999999999"/>
  </r>
  <r>
    <n v="8265"/>
    <s v="CA-2011-131800"/>
    <x v="2"/>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1-131800"/>
    <x v="2"/>
    <x v="125"/>
    <d v="2012-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1-118304"/>
    <x v="2"/>
    <x v="333"/>
    <d v="2011-05-04T00:00:00"/>
    <s v="Standard Class"/>
    <s v="KH-16360"/>
    <s v="Katherine Hughes"/>
    <s v="Consumer"/>
    <s v="United States"/>
    <s v="Dover"/>
    <s v="Delaware"/>
    <n v="19901"/>
    <s v="East"/>
    <s v="TEC-PH-10000376"/>
    <s v="Technology"/>
    <s v="Phones"/>
    <s v="Square Credit Card Reader"/>
    <n v="19.98"/>
    <n v="2"/>
    <n v="0"/>
    <n v="5.1948000000000008"/>
  </r>
  <r>
    <n v="8268"/>
    <s v="CA-2014-121790"/>
    <x v="3"/>
    <x v="289"/>
    <d v="2014-02-07T00:00:00"/>
    <s v="Standard Class"/>
    <s v="LP-17095"/>
    <s v="Liz Preis"/>
    <s v="Consumer"/>
    <s v="United States"/>
    <s v="Aurora"/>
    <s v="Illinois"/>
    <n v="60505"/>
    <s v="Central"/>
    <s v="FUR-TA-10003469"/>
    <s v="Furniture"/>
    <s v="Tables"/>
    <s v="Balt Split Level Computer Training Table"/>
    <n v="69.375"/>
    <n v="1"/>
    <n v="0.5"/>
    <n v="-47.174999999999997"/>
  </r>
  <r>
    <n v="8269"/>
    <s v="CA-2014-121790"/>
    <x v="3"/>
    <x v="289"/>
    <d v="2014-02-07T00:00:00"/>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4-121790"/>
    <x v="3"/>
    <x v="289"/>
    <d v="2014-02-07T00:00:00"/>
    <s v="Standard Class"/>
    <s v="LP-17095"/>
    <s v="Liz Preis"/>
    <s v="Consumer"/>
    <s v="United States"/>
    <s v="Aurora"/>
    <s v="Illinois"/>
    <n v="60505"/>
    <s v="Central"/>
    <s v="TEC-PH-10002584"/>
    <s v="Technology"/>
    <s v="Phones"/>
    <s v="Samsung Galaxy S4"/>
    <n v="2003.1680000000001"/>
    <n v="4"/>
    <n v="0.2"/>
    <n v="250.39599999999984"/>
  </r>
  <r>
    <n v="8271"/>
    <s v="CA-2014-121790"/>
    <x v="3"/>
    <x v="289"/>
    <d v="2014-02-07T00:00:00"/>
    <s v="Standard Class"/>
    <s v="LP-17095"/>
    <s v="Liz Preis"/>
    <s v="Consumer"/>
    <s v="United States"/>
    <s v="Aurora"/>
    <s v="Illinois"/>
    <n v="60505"/>
    <s v="Central"/>
    <s v="OFF-AR-10003602"/>
    <s v="Office Supplies"/>
    <s v="Art"/>
    <s v="Quartet Omega Colored Chalk, 12/Pack"/>
    <n v="9.3439999999999994"/>
    <n v="2"/>
    <n v="0.2"/>
    <n v="3.1535999999999995"/>
  </r>
  <r>
    <n v="8272"/>
    <s v="CA-2013-169670"/>
    <x v="0"/>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3-139549"/>
    <x v="0"/>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2-104059"/>
    <x v="1"/>
    <x v="385"/>
    <d v="2012-06-15T00:00:00"/>
    <s v="Second Class"/>
    <s v="FC-14245"/>
    <s v="Frank Carlisle"/>
    <s v="Home Office"/>
    <s v="United States"/>
    <s v="Springfield"/>
    <s v="Ohio"/>
    <n v="45503"/>
    <s v="East"/>
    <s v="OFF-AR-10000634"/>
    <s v="Office Supplies"/>
    <s v="Art"/>
    <s v="Newell 320"/>
    <n v="3.4240000000000004"/>
    <n v="1"/>
    <n v="0.2"/>
    <n v="0.29960000000000009"/>
  </r>
  <r>
    <n v="8275"/>
    <s v="CA-2014-164112"/>
    <x v="3"/>
    <x v="160"/>
    <d v="2014-07-05T00:00:00"/>
    <s v="Standard Class"/>
    <s v="ND-18460"/>
    <s v="Neil Ducich"/>
    <s v="Corporate"/>
    <s v="United States"/>
    <s v="Mount Vernon"/>
    <s v="New York"/>
    <n v="10550"/>
    <s v="East"/>
    <s v="OFF-ST-10002615"/>
    <s v="Office Supplies"/>
    <s v="Storage"/>
    <s v="Dual Level, Single-Width Filing Carts"/>
    <n v="1085.42"/>
    <n v="7"/>
    <n v="0"/>
    <n v="282.20920000000001"/>
  </r>
  <r>
    <n v="8276"/>
    <s v="CA-2012-143882"/>
    <x v="1"/>
    <x v="153"/>
    <d v="2012-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3-139262"/>
    <x v="0"/>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
  </r>
  <r>
    <n v="8278"/>
    <s v="US-2013-139262"/>
    <x v="0"/>
    <x v="823"/>
    <d v="2013-02-25T00:00:00"/>
    <s v="Standard Class"/>
    <s v="LC-16960"/>
    <s v="Lindsay Castell"/>
    <s v="Home Office"/>
    <s v="United States"/>
    <s v="Tampa"/>
    <s v="Florida"/>
    <n v="33614"/>
    <s v="South"/>
    <s v="OFF-BI-10002026"/>
    <s v="Office Supplies"/>
    <s v="Binders"/>
    <s v="Avery Arch Ring Binders"/>
    <n v="34.860000000000007"/>
    <n v="2"/>
    <n v="0.7"/>
    <n v="-26.726000000000006"/>
  </r>
  <r>
    <n v="8279"/>
    <s v="US-2013-139262"/>
    <x v="0"/>
    <x v="823"/>
    <d v="2013-02-25T00:00:00"/>
    <s v="Standard Class"/>
    <s v="LC-16960"/>
    <s v="Lindsay Castell"/>
    <s v="Home Office"/>
    <s v="United States"/>
    <s v="Tampa"/>
    <s v="Florida"/>
    <n v="33614"/>
    <s v="South"/>
    <s v="OFF-ST-10001496"/>
    <s v="Office Supplies"/>
    <s v="Storage"/>
    <s v="Standard Rollaway File with Lock"/>
    <n v="432.45600000000002"/>
    <n v="3"/>
    <n v="0.2"/>
    <n v="32.434200000000004"/>
  </r>
  <r>
    <n v="8280"/>
    <s v="CA-2014-146192"/>
    <x v="3"/>
    <x v="300"/>
    <d v="2014-04-27T00:00:00"/>
    <s v="Standard Class"/>
    <s v="BD-11725"/>
    <s v="Bruce Degenhardt"/>
    <s v="Consumer"/>
    <s v="United States"/>
    <s v="Columbus"/>
    <s v="Georgia"/>
    <n v="31907"/>
    <s v="South"/>
    <s v="OFF-ST-10003716"/>
    <s v="Office Supplies"/>
    <s v="Storage"/>
    <s v="Tennsco Double-Tier Lockers"/>
    <n v="675.06000000000006"/>
    <n v="3"/>
    <n v="0"/>
    <n v="87.757800000000003"/>
  </r>
  <r>
    <n v="8281"/>
    <s v="CA-2014-134810"/>
    <x v="3"/>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4-134810"/>
    <x v="3"/>
    <x v="1188"/>
    <d v="2014-05-11T00:00:00"/>
    <s v="First Class"/>
    <s v="MC-17605"/>
    <s v="Matt Connell"/>
    <s v="Corporate"/>
    <s v="United States"/>
    <s v="Jacksonville"/>
    <s v="North Carolina"/>
    <n v="28540"/>
    <s v="South"/>
    <s v="FUR-CH-10001270"/>
    <s v="Furniture"/>
    <s v="Chairs"/>
    <s v="Harbour Creations Steel Folding Chair"/>
    <n v="207"/>
    <n v="3"/>
    <n v="0.2"/>
    <n v="25.874999999999972"/>
  </r>
  <r>
    <n v="8283"/>
    <s v="CA-2012-154284"/>
    <x v="1"/>
    <x v="379"/>
    <d v="2012-12-26T00:00:00"/>
    <s v="Second Class"/>
    <s v="SZ-20035"/>
    <s v="Sam Zeldin"/>
    <s v="Home Office"/>
    <s v="United States"/>
    <s v="Saint Charles"/>
    <s v="Illinois"/>
    <n v="60174"/>
    <s v="Central"/>
    <s v="TEC-MA-10004241"/>
    <s v="Technology"/>
    <s v="Machines"/>
    <s v="Star Micronics TSP800 TSP847IIU Receipt Printer"/>
    <n v="600.53"/>
    <n v="2"/>
    <n v="0.3"/>
    <n v="137.26399999999995"/>
  </r>
  <r>
    <n v="8284"/>
    <s v="CA-2012-154284"/>
    <x v="1"/>
    <x v="379"/>
    <d v="2012-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2-154284"/>
    <x v="1"/>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6"/>
  </r>
  <r>
    <n v="8286"/>
    <s v="CA-2012-154284"/>
    <x v="1"/>
    <x v="379"/>
    <d v="2012-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1-156244"/>
    <x v="2"/>
    <x v="1132"/>
    <d v="2011-08-16T00:00:00"/>
    <s v="Standard Class"/>
    <s v="DH-13675"/>
    <s v="Duane Huffman"/>
    <s v="Home Office"/>
    <s v="United States"/>
    <s v="Miami"/>
    <s v="Florida"/>
    <n v="33180"/>
    <s v="South"/>
    <s v="OFF-PA-10000295"/>
    <s v="Office Supplies"/>
    <s v="Paper"/>
    <s v="Xerox 229"/>
    <n v="31.104000000000006"/>
    <n v="6"/>
    <n v="0.2"/>
    <n v="10.8864"/>
  </r>
  <r>
    <n v="8288"/>
    <s v="CA-2011-156244"/>
    <x v="2"/>
    <x v="1132"/>
    <d v="2011-08-16T00:00:00"/>
    <s v="Standard Class"/>
    <s v="DH-13675"/>
    <s v="Duane Huffman"/>
    <s v="Home Office"/>
    <s v="United States"/>
    <s v="Miami"/>
    <s v="Florida"/>
    <n v="33180"/>
    <s v="South"/>
    <s v="OFF-AR-10004344"/>
    <s v="Office Supplies"/>
    <s v="Art"/>
    <s v="Bulldog Vacuum Base Pencil Sharpener"/>
    <n v="47.96"/>
    <n v="5"/>
    <n v="0.2"/>
    <n v="4.196499999999995"/>
  </r>
  <r>
    <n v="8289"/>
    <s v="CA-2011-156244"/>
    <x v="2"/>
    <x v="1132"/>
    <d v="2011-08-16T00:00:00"/>
    <s v="Standard Class"/>
    <s v="DH-13675"/>
    <s v="Duane Huffman"/>
    <s v="Home Office"/>
    <s v="United States"/>
    <s v="Miami"/>
    <s v="Florida"/>
    <n v="33180"/>
    <s v="South"/>
    <s v="TEC-AC-10002473"/>
    <s v="Technology"/>
    <s v="Accessories"/>
    <s v="Maxell 4.7GB DVD-R"/>
    <n v="158.928"/>
    <n v="7"/>
    <n v="0.2"/>
    <n v="41.718599999999995"/>
  </r>
  <r>
    <n v="8290"/>
    <s v="CA-2011-156244"/>
    <x v="2"/>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1-156244"/>
    <x v="2"/>
    <x v="1132"/>
    <d v="2011-08-16T00:00:00"/>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1-156244"/>
    <x v="2"/>
    <x v="1132"/>
    <d v="2011-08-16T00:00:00"/>
    <s v="Standard Class"/>
    <s v="DH-13675"/>
    <s v="Duane Huffman"/>
    <s v="Home Office"/>
    <s v="United States"/>
    <s v="Miami"/>
    <s v="Florida"/>
    <n v="33180"/>
    <s v="South"/>
    <s v="OFF-LA-10000443"/>
    <s v="Office Supplies"/>
    <s v="Labels"/>
    <s v="Avery 501"/>
    <n v="2.952"/>
    <n v="1"/>
    <n v="0.2"/>
    <n v="0.99629999999999996"/>
  </r>
  <r>
    <n v="8293"/>
    <s v="CA-2012-106362"/>
    <x v="1"/>
    <x v="555"/>
    <d v="2012-12-15T00:00:00"/>
    <s v="Standard Class"/>
    <s v="LC-16885"/>
    <s v="Lena Creighton"/>
    <s v="Consumer"/>
    <s v="United States"/>
    <s v="Troy"/>
    <s v="Ohio"/>
    <n v="45373"/>
    <s v="East"/>
    <s v="OFF-BI-10003166"/>
    <s v="Office Supplies"/>
    <s v="Binders"/>
    <s v="GBC Plasticlear Binding Covers"/>
    <n v="10.332000000000003"/>
    <n v="3"/>
    <n v="0.7"/>
    <n v="-7.5767999999999986"/>
  </r>
  <r>
    <n v="8294"/>
    <s v="US-2014-168802"/>
    <x v="3"/>
    <x v="132"/>
    <d v="2014-11-08T00:00:00"/>
    <s v="Standard Class"/>
    <s v="JO-15145"/>
    <s v="Jack O'Briant"/>
    <s v="Corporate"/>
    <s v="United States"/>
    <s v="Seattle"/>
    <s v="Washington"/>
    <n v="98103"/>
    <s v="West"/>
    <s v="OFF-BI-10002393"/>
    <s v="Office Supplies"/>
    <s v="Binders"/>
    <s v="Binder Posts"/>
    <n v="18.368000000000002"/>
    <n v="4"/>
    <n v="0.2"/>
    <n v="5.9695999999999998"/>
  </r>
  <r>
    <n v="8295"/>
    <s v="US-2014-146906"/>
    <x v="3"/>
    <x v="677"/>
    <d v="2014-03-18T00:00:00"/>
    <s v="Standard Class"/>
    <s v="MT-17815"/>
    <s v="Meg Tillman"/>
    <s v="Consumer"/>
    <s v="United States"/>
    <s v="New York City"/>
    <s v="New York"/>
    <n v="10011"/>
    <s v="East"/>
    <s v="TEC-PH-10001809"/>
    <s v="Technology"/>
    <s v="Phones"/>
    <s v="Panasonic KX T7736-B Digital phone"/>
    <n v="299.89999999999998"/>
    <n v="2"/>
    <n v="0"/>
    <n v="74.974999999999994"/>
  </r>
  <r>
    <n v="8296"/>
    <s v="CA-2013-166380"/>
    <x v="0"/>
    <x v="198"/>
    <d v="2013-06-04T00:00:00"/>
    <s v="Standard Class"/>
    <s v="EB-13750"/>
    <s v="Edward Becker"/>
    <s v="Corporate"/>
    <s v="United States"/>
    <s v="Arlington"/>
    <s v="Virginia"/>
    <n v="22204"/>
    <s v="South"/>
    <s v="OFF-EN-10002600"/>
    <s v="Office Supplies"/>
    <s v="Envelopes"/>
    <s v="Redi-Strip #10 Envelopes, 4 1/8 x 9 1/2"/>
    <n v="26.55"/>
    <n v="9"/>
    <n v="0"/>
    <n v="12.744"/>
  </r>
  <r>
    <n v="8297"/>
    <s v="CA-2013-166380"/>
    <x v="0"/>
    <x v="198"/>
    <d v="2013-06-04T00:00:00"/>
    <s v="Standard Class"/>
    <s v="EB-13750"/>
    <s v="Edward Becker"/>
    <s v="Corporate"/>
    <s v="United States"/>
    <s v="Arlington"/>
    <s v="Virginia"/>
    <n v="22204"/>
    <s v="South"/>
    <s v="TEC-AC-10000109"/>
    <s v="Technology"/>
    <s v="Accessories"/>
    <s v="Sony Micro Vault Click 16 GB USB 2.0 Flash Drive"/>
    <n v="111.98"/>
    <n v="2"/>
    <n v="0"/>
    <n v="26.875200000000007"/>
  </r>
  <r>
    <n v="8298"/>
    <s v="US-2012-158911"/>
    <x v="1"/>
    <x v="761"/>
    <d v="2012-07-11T00:00:00"/>
    <s v="Standard Class"/>
    <s v="RS-19765"/>
    <s v="Roland Schwarz"/>
    <s v="Corporate"/>
    <s v="United States"/>
    <s v="Charlotte"/>
    <s v="North Carolina"/>
    <n v="28205"/>
    <s v="South"/>
    <s v="FUR-FU-10003829"/>
    <s v="Furniture"/>
    <s v="Furnishings"/>
    <s v="Stackable Trays"/>
    <n v="4.9280000000000008"/>
    <n v="2"/>
    <n v="0.2"/>
    <n v="0.73919999999999941"/>
  </r>
  <r>
    <n v="8299"/>
    <s v="US-2012-158911"/>
    <x v="1"/>
    <x v="761"/>
    <d v="2012-07-11T00:00:00"/>
    <s v="Standard Class"/>
    <s v="RS-19765"/>
    <s v="Roland Schwarz"/>
    <s v="Corporate"/>
    <s v="United States"/>
    <s v="Charlotte"/>
    <s v="North Carolina"/>
    <n v="28205"/>
    <s v="South"/>
    <s v="OFF-LA-10003223"/>
    <s v="Office Supplies"/>
    <s v="Labels"/>
    <s v="Avery 508"/>
    <n v="11.784000000000001"/>
    <n v="3"/>
    <n v="0.2"/>
    <n v="4.2716999999999992"/>
  </r>
  <r>
    <n v="8300"/>
    <s v="US-2011-103338"/>
    <x v="2"/>
    <x v="518"/>
    <d v="2011-03-15T00:00:00"/>
    <s v="Standard Class"/>
    <s v="RB-19435"/>
    <s v="Richard Bierner"/>
    <s v="Consumer"/>
    <s v="United States"/>
    <s v="Roseville"/>
    <s v="California"/>
    <n v="95661"/>
    <s v="West"/>
    <s v="OFF-AR-10001770"/>
    <s v="Office Supplies"/>
    <s v="Art"/>
    <s v="Economy #2 Pencils"/>
    <n v="7.98"/>
    <n v="3"/>
    <n v="0"/>
    <n v="2.0747999999999998"/>
  </r>
  <r>
    <n v="8301"/>
    <s v="CA-2012-109169"/>
    <x v="1"/>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4-167318"/>
    <x v="3"/>
    <x v="1189"/>
    <d v="2014-08-02T00:00:00"/>
    <s v="Standard Class"/>
    <s v="GZ-14545"/>
    <s v="George Zrebassa"/>
    <s v="Corporate"/>
    <s v="United States"/>
    <s v="Los Angeles"/>
    <s v="California"/>
    <n v="90036"/>
    <s v="West"/>
    <s v="TEC-AC-10003870"/>
    <s v="Technology"/>
    <s v="Accessories"/>
    <s v="Logitech Z-906 Speaker sys - home theater - 5.1-CH"/>
    <n v="1649.95"/>
    <n v="5"/>
    <n v="0"/>
    <n v="659.98"/>
  </r>
  <r>
    <n v="8303"/>
    <s v="US-2014-167318"/>
    <x v="3"/>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1-120313"/>
    <x v="2"/>
    <x v="656"/>
    <d v="2011-11-02T00:00:00"/>
    <s v="Second Class"/>
    <s v="NL-18310"/>
    <s v="Nancy Lomonaco"/>
    <s v="Home Office"/>
    <s v="United States"/>
    <s v="San Francisco"/>
    <s v="California"/>
    <n v="94110"/>
    <s v="West"/>
    <s v="TEC-PH-10003092"/>
    <s v="Technology"/>
    <s v="Phones"/>
    <s v="Motorola L804"/>
    <n v="73.584000000000003"/>
    <n v="2"/>
    <n v="0.2"/>
    <n v="8.2781999999999982"/>
  </r>
  <r>
    <n v="8305"/>
    <s v="CA-2014-135419"/>
    <x v="3"/>
    <x v="132"/>
    <d v="2014-11-10T00:00:00"/>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3-128671"/>
    <x v="0"/>
    <x v="1190"/>
    <d v="2013-08-17T00:00:00"/>
    <s v="Standard Class"/>
    <s v="MT-18070"/>
    <s v="Michelle Tran"/>
    <s v="Home Office"/>
    <s v="United States"/>
    <s v="Tulsa"/>
    <s v="Oklahoma"/>
    <n v="74133"/>
    <s v="Central"/>
    <s v="OFF-PA-10001870"/>
    <s v="Office Supplies"/>
    <s v="Paper"/>
    <s v="Xerox 202"/>
    <n v="32.400000000000006"/>
    <n v="5"/>
    <n v="0"/>
    <n v="15.552000000000001"/>
  </r>
  <r>
    <n v="8307"/>
    <s v="CA-2013-128671"/>
    <x v="0"/>
    <x v="1190"/>
    <d v="2013-08-17T00:00:00"/>
    <s v="Standard Class"/>
    <s v="MT-18070"/>
    <s v="Michelle Tran"/>
    <s v="Home Office"/>
    <s v="United States"/>
    <s v="Tulsa"/>
    <s v="Oklahoma"/>
    <n v="74133"/>
    <s v="Central"/>
    <s v="OFF-BI-10003305"/>
    <s v="Office Supplies"/>
    <s v="Binders"/>
    <s v="Avery Hanging File Binders"/>
    <n v="41.86"/>
    <n v="7"/>
    <n v="0"/>
    <n v="19.255600000000001"/>
  </r>
  <r>
    <n v="8308"/>
    <s v="CA-2013-128671"/>
    <x v="0"/>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3-149335"/>
    <x v="0"/>
    <x v="197"/>
    <d v="2013-07-26T00:00:00"/>
    <s v="Same Day"/>
    <s v="BC-11125"/>
    <s v="Becky Castell"/>
    <s v="Home Office"/>
    <s v="United States"/>
    <s v="San Francisco"/>
    <s v="California"/>
    <n v="94122"/>
    <s v="West"/>
    <s v="OFF-AR-10001419"/>
    <s v="Office Supplies"/>
    <s v="Art"/>
    <s v="Newell 325"/>
    <n v="37.17"/>
    <n v="9"/>
    <n v="0"/>
    <n v="11.151"/>
  </r>
  <r>
    <n v="8310"/>
    <s v="CA-2011-168312"/>
    <x v="2"/>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1-168312"/>
    <x v="2"/>
    <x v="72"/>
    <d v="2011-03-07T00:00:00"/>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4-105935"/>
    <x v="3"/>
    <x v="795"/>
    <d v="2014-02-01T00:00:00"/>
    <s v="Standard Class"/>
    <s v="BD-11500"/>
    <s v="Bradley Drucker"/>
    <s v="Consumer"/>
    <s v="United States"/>
    <s v="Columbus"/>
    <s v="Georgia"/>
    <n v="31907"/>
    <s v="South"/>
    <s v="FUR-FU-10002157"/>
    <s v="Furniture"/>
    <s v="Furnishings"/>
    <s v="Artistic Insta-Plaque"/>
    <n v="62.72"/>
    <n v="4"/>
    <n v="0"/>
    <n v="24.460799999999999"/>
  </r>
  <r>
    <n v="8313"/>
    <s v="US-2014-105935"/>
    <x v="3"/>
    <x v="795"/>
    <d v="2014-02-01T00:00:00"/>
    <s v="Standard Class"/>
    <s v="BD-11500"/>
    <s v="Bradley Drucker"/>
    <s v="Consumer"/>
    <s v="United States"/>
    <s v="Columbus"/>
    <s v="Georgia"/>
    <n v="31907"/>
    <s v="South"/>
    <s v="TEC-PH-10001459"/>
    <s v="Technology"/>
    <s v="Phones"/>
    <s v="Samsung Galaxy Mega 6.3"/>
    <n v="2939.9300000000003"/>
    <n v="7"/>
    <n v="0"/>
    <n v="764.38180000000011"/>
  </r>
  <r>
    <n v="8314"/>
    <s v="CA-2011-161508"/>
    <x v="2"/>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1-161508"/>
    <x v="2"/>
    <x v="136"/>
    <d v="2011-07-16T00:00:00"/>
    <s v="Standard Class"/>
    <s v="PV-18985"/>
    <s v="Paul Van Hugh"/>
    <s v="Home Office"/>
    <s v="United States"/>
    <s v="League City"/>
    <s v="Texas"/>
    <n v="77573"/>
    <s v="Central"/>
    <s v="OFF-FA-10001561"/>
    <s v="Office Supplies"/>
    <s v="Fasteners"/>
    <s v="Stockwell Push Pins"/>
    <n v="3.4880000000000004"/>
    <n v="2"/>
    <n v="0.2"/>
    <n v="0.56679999999999997"/>
  </r>
  <r>
    <n v="8316"/>
    <s v="CA-2011-161508"/>
    <x v="2"/>
    <x v="136"/>
    <d v="2011-07-16T00:00:00"/>
    <s v="Standard Class"/>
    <s v="PV-18985"/>
    <s v="Paul Van Hugh"/>
    <s v="Home Office"/>
    <s v="United States"/>
    <s v="League City"/>
    <s v="Texas"/>
    <n v="77573"/>
    <s v="Central"/>
    <s v="OFF-AR-10003158"/>
    <s v="Office Supplies"/>
    <s v="Art"/>
    <s v="Fluorescent Highlighters by Dixon"/>
    <n v="22.288"/>
    <n v="7"/>
    <n v="0.2"/>
    <n v="3.9003999999999985"/>
  </r>
  <r>
    <n v="8317"/>
    <s v="CA-2011-161508"/>
    <x v="2"/>
    <x v="136"/>
    <d v="2011-07-16T00:00:00"/>
    <s v="Standard Class"/>
    <s v="PV-18985"/>
    <s v="Paul Van Hugh"/>
    <s v="Home Office"/>
    <s v="United States"/>
    <s v="League City"/>
    <s v="Texas"/>
    <n v="77573"/>
    <s v="Central"/>
    <s v="OFF-PA-10001804"/>
    <s v="Office Supplies"/>
    <s v="Paper"/>
    <s v="Xerox 195"/>
    <n v="16.032"/>
    <n v="3"/>
    <n v="0.2"/>
    <n v="5.6111999999999993"/>
  </r>
  <r>
    <n v="8318"/>
    <s v="CA-2014-130904"/>
    <x v="3"/>
    <x v="645"/>
    <d v="2014-04-17T00:00:00"/>
    <s v="Standard Class"/>
    <s v="HM-14980"/>
    <s v="Henry MacAllister"/>
    <s v="Consumer"/>
    <s v="United States"/>
    <s v="Burlington"/>
    <s v="North Carolina"/>
    <n v="27217"/>
    <s v="South"/>
    <s v="OFF-AR-10000422"/>
    <s v="Office Supplies"/>
    <s v="Art"/>
    <s v="Pencil and Crayon Sharpener"/>
    <n v="1.752"/>
    <n v="1"/>
    <n v="0.2"/>
    <n v="0.15329999999999994"/>
  </r>
  <r>
    <n v="8319"/>
    <s v="CA-2014-130904"/>
    <x v="3"/>
    <x v="645"/>
    <d v="2014-04-17T00:00:00"/>
    <s v="Standard Class"/>
    <s v="HM-14980"/>
    <s v="Henry MacAllister"/>
    <s v="Consumer"/>
    <s v="United States"/>
    <s v="Burlington"/>
    <s v="North Carolina"/>
    <n v="27217"/>
    <s v="South"/>
    <s v="OFF-AR-10000127"/>
    <s v="Office Supplies"/>
    <s v="Art"/>
    <s v="Newell 321"/>
    <n v="20.992000000000001"/>
    <n v="8"/>
    <n v="0.2"/>
    <n v="2.3615999999999966"/>
  </r>
  <r>
    <n v="8320"/>
    <s v="CA-2014-133620"/>
    <x v="3"/>
    <x v="38"/>
    <d v="2014-11-19T00:00:00"/>
    <s v="Standard Class"/>
    <s v="EM-14065"/>
    <s v="Erin Mull"/>
    <s v="Consumer"/>
    <s v="United States"/>
    <s v="New York City"/>
    <s v="New York"/>
    <n v="10009"/>
    <s v="East"/>
    <s v="OFF-ST-10004634"/>
    <s v="Office Supplies"/>
    <s v="Storage"/>
    <s v="Personal Folder Holder, Ebony"/>
    <n v="11.21"/>
    <n v="1"/>
    <n v="0"/>
    <n v="3.3629999999999995"/>
  </r>
  <r>
    <n v="8321"/>
    <s v="CA-2012-142937"/>
    <x v="1"/>
    <x v="901"/>
    <d v="2012-12-06T00:00:00"/>
    <s v="First Class"/>
    <s v="SF-20065"/>
    <s v="Sandra Flanagan"/>
    <s v="Consumer"/>
    <s v="United States"/>
    <s v="Dallas"/>
    <s v="Texas"/>
    <n v="75220"/>
    <s v="Central"/>
    <s v="OFF-AR-10003582"/>
    <s v="Office Supplies"/>
    <s v="Art"/>
    <s v="Boston Electric Pencil Sharpener, Model 1818, Charcoal Black"/>
    <n v="45.04"/>
    <n v="2"/>
    <n v="0.2"/>
    <n v="4.5040000000000031"/>
  </r>
  <r>
    <n v="8322"/>
    <s v="US-2013-149790"/>
    <x v="0"/>
    <x v="182"/>
    <d v="2013-10-02T00:00:00"/>
    <s v="Standard Class"/>
    <s v="SC-20380"/>
    <s v="Shahid Collister"/>
    <s v="Consumer"/>
    <s v="United States"/>
    <s v="Houston"/>
    <s v="Texas"/>
    <n v="77095"/>
    <s v="Central"/>
    <s v="OFF-BI-10002026"/>
    <s v="Office Supplies"/>
    <s v="Binders"/>
    <s v="Ibico Recycled Linen-Style Covers"/>
    <n v="15.623999999999997"/>
    <n v="2"/>
    <n v="0.8"/>
    <n v="-24.998400000000011"/>
  </r>
  <r>
    <n v="8323"/>
    <s v="CA-2013-130778"/>
    <x v="0"/>
    <x v="258"/>
    <d v="2013-11-26T00:00:00"/>
    <s v="Standard Class"/>
    <s v="ND-18370"/>
    <s v="Natalie DeCherney"/>
    <s v="Consumer"/>
    <s v="United States"/>
    <s v="Long Beach"/>
    <s v="New York"/>
    <n v="11561"/>
    <s v="East"/>
    <s v="OFF-AP-10000595"/>
    <s v="Office Supplies"/>
    <s v="Appliances"/>
    <s v="Disposable Triple-Filter Dust Bags"/>
    <n v="8.74"/>
    <n v="2"/>
    <n v="0"/>
    <n v="2.2724000000000002"/>
  </r>
  <r>
    <n v="8324"/>
    <s v="CA-2013-130778"/>
    <x v="0"/>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4-144456"/>
    <x v="3"/>
    <x v="565"/>
    <d v="2014-09-10T00:00:00"/>
    <s v="First Class"/>
    <s v="FC-14245"/>
    <s v="Frank Carlisle"/>
    <s v="Home Office"/>
    <s v="United States"/>
    <s v="Hialeah"/>
    <s v="Florida"/>
    <n v="33012"/>
    <s v="South"/>
    <s v="OFF-ST-10001321"/>
    <s v="Office Supplies"/>
    <s v="Storage"/>
    <s v="Decoflex Hanging Personal Folder File, Blue"/>
    <n v="61.68"/>
    <n v="5"/>
    <n v="0.2"/>
    <n v="5.3970000000000073"/>
  </r>
  <r>
    <n v="8326"/>
    <s v="CA-2014-144456"/>
    <x v="3"/>
    <x v="565"/>
    <d v="2014-09-10T00:00:00"/>
    <s v="First Class"/>
    <s v="FC-14245"/>
    <s v="Frank Carlisle"/>
    <s v="Home Office"/>
    <s v="United States"/>
    <s v="Hialeah"/>
    <s v="Florida"/>
    <n v="33012"/>
    <s v="South"/>
    <s v="TEC-PH-10001750"/>
    <s v="Technology"/>
    <s v="Phones"/>
    <s v="Samsung Rugby III"/>
    <n v="158.376"/>
    <n v="3"/>
    <n v="0.2"/>
    <n v="13.857900000000008"/>
  </r>
  <r>
    <n v="8327"/>
    <s v="CA-2014-103478"/>
    <x v="3"/>
    <x v="246"/>
    <d v="2014-07-25T00:00:00"/>
    <s v="Second Class"/>
    <s v="KL-16555"/>
    <s v="Kelly Lampkin"/>
    <s v="Corporate"/>
    <s v="United States"/>
    <s v="Aurora"/>
    <s v="Illinois"/>
    <n v="60505"/>
    <s v="Central"/>
    <s v="OFF-BI-10001890"/>
    <s v="Office Supplies"/>
    <s v="Binders"/>
    <s v="Avery Poly Binder Pockets"/>
    <n v="2.8639999999999994"/>
    <n v="4"/>
    <n v="0.8"/>
    <n v="-4.5824000000000016"/>
  </r>
  <r>
    <n v="8328"/>
    <s v="CA-2014-103478"/>
    <x v="3"/>
    <x v="246"/>
    <d v="2014-07-25T00:00:00"/>
    <s v="Second Class"/>
    <s v="KL-16555"/>
    <s v="Kelly Lampkin"/>
    <s v="Corporate"/>
    <s v="United States"/>
    <s v="Aurora"/>
    <s v="Illinois"/>
    <n v="60505"/>
    <s v="Central"/>
    <s v="OFF-BI-10004224"/>
    <s v="Office Supplies"/>
    <s v="Binders"/>
    <s v="Catalog Binders with Expanding Posts"/>
    <n v="94.191999999999979"/>
    <n v="7"/>
    <n v="0.8"/>
    <n v="-164.83600000000007"/>
  </r>
  <r>
    <n v="8329"/>
    <s v="CA-2014-118577"/>
    <x v="3"/>
    <x v="833"/>
    <d v="2014-10-12T00:00:00"/>
    <s v="Standard Class"/>
    <s v="XP-21865"/>
    <s v="Xylona Preis"/>
    <s v="Consumer"/>
    <s v="United States"/>
    <s v="Belleville"/>
    <s v="New Jersey"/>
    <n v="7109"/>
    <s v="East"/>
    <s v="OFF-PA-10001357"/>
    <s v="Office Supplies"/>
    <s v="Paper"/>
    <s v="Xerox 1886"/>
    <n v="143.69999999999999"/>
    <n v="3"/>
    <n v="0"/>
    <n v="68.975999999999999"/>
  </r>
  <r>
    <n v="8330"/>
    <s v="CA-2014-118577"/>
    <x v="3"/>
    <x v="833"/>
    <d v="2014-10-12T00:00:00"/>
    <s v="Standard Class"/>
    <s v="XP-21865"/>
    <s v="Xylona Preis"/>
    <s v="Consumer"/>
    <s v="United States"/>
    <s v="Belleville"/>
    <s v="New Jersey"/>
    <n v="7109"/>
    <s v="East"/>
    <s v="OFF-PA-10004888"/>
    <s v="Office Supplies"/>
    <s v="Paper"/>
    <s v="Xerox 217"/>
    <n v="6.48"/>
    <n v="1"/>
    <n v="0"/>
    <n v="3.1104000000000003"/>
  </r>
  <r>
    <n v="8331"/>
    <s v="CA-2014-113572"/>
    <x v="3"/>
    <x v="659"/>
    <d v="2014-11-12T00:00:00"/>
    <s v="Standard Class"/>
    <s v="FP-14320"/>
    <s v="Frank Preis"/>
    <s v="Consumer"/>
    <s v="United States"/>
    <s v="New York City"/>
    <s v="New York"/>
    <n v="10024"/>
    <s v="East"/>
    <s v="TEC-AC-10002370"/>
    <s v="Technology"/>
    <s v="Accessories"/>
    <s v="Maxell CD-R Discs"/>
    <n v="7.88"/>
    <n v="4"/>
    <n v="0"/>
    <n v="2.5215999999999994"/>
  </r>
  <r>
    <n v="8332"/>
    <s v="CA-2013-153269"/>
    <x v="0"/>
    <x v="1185"/>
    <d v="2013-03-13T00:00:00"/>
    <s v="First Class"/>
    <s v="PS-18760"/>
    <s v="Pamela Stobb"/>
    <s v="Consumer"/>
    <s v="United States"/>
    <s v="Andover"/>
    <s v="Massachusetts"/>
    <n v="1810"/>
    <s v="East"/>
    <s v="OFF-ST-10004634"/>
    <s v="Office Supplies"/>
    <s v="Storage"/>
    <s v="Personal Folder Holder, Ebony"/>
    <n v="11.21"/>
    <n v="1"/>
    <n v="0"/>
    <n v="3.3629999999999995"/>
  </r>
  <r>
    <n v="8333"/>
    <s v="CA-2013-153269"/>
    <x v="0"/>
    <x v="1185"/>
    <d v="2013-03-13T00:00:00"/>
    <s v="First Class"/>
    <s v="PS-18760"/>
    <s v="Pamela Stobb"/>
    <s v="Consumer"/>
    <s v="United States"/>
    <s v="Andover"/>
    <s v="Massachusetts"/>
    <n v="1810"/>
    <s v="East"/>
    <s v="FUR-CH-10002647"/>
    <s v="Furniture"/>
    <s v="Chairs"/>
    <s v="Situations Contoured Folding Chairs, 4/Set"/>
    <n v="354.90000000000003"/>
    <n v="5"/>
    <n v="0"/>
    <n v="88.725000000000023"/>
  </r>
  <r>
    <n v="8334"/>
    <s v="CA-2013-153269"/>
    <x v="0"/>
    <x v="1185"/>
    <d v="2013-03-13T00:00:00"/>
    <s v="First Class"/>
    <s v="PS-18760"/>
    <s v="Pamela Stobb"/>
    <s v="Consumer"/>
    <s v="United States"/>
    <s v="Andover"/>
    <s v="Massachusetts"/>
    <n v="1810"/>
    <s v="East"/>
    <s v="OFF-PA-10001801"/>
    <s v="Office Supplies"/>
    <s v="Paper"/>
    <s v="Xerox 193"/>
    <n v="17.940000000000001"/>
    <n v="3"/>
    <n v="0"/>
    <n v="8.7906000000000013"/>
  </r>
  <r>
    <n v="8335"/>
    <s v="CA-2013-153269"/>
    <x v="0"/>
    <x v="1185"/>
    <d v="2013-03-13T00:00:00"/>
    <s v="First Class"/>
    <s v="PS-18760"/>
    <s v="Pamela Stobb"/>
    <s v="Consumer"/>
    <s v="United States"/>
    <s v="Andover"/>
    <s v="Massachusetts"/>
    <n v="1810"/>
    <s v="East"/>
    <s v="OFF-BI-10004632"/>
    <s v="Office Supplies"/>
    <s v="Binders"/>
    <s v="GBC Binding covers"/>
    <n v="51.8"/>
    <n v="4"/>
    <n v="0"/>
    <n v="23.309999999999995"/>
  </r>
  <r>
    <n v="8336"/>
    <s v="CA-2014-161655"/>
    <x v="3"/>
    <x v="726"/>
    <d v="2014-05-19T00:00:00"/>
    <s v="Second Class"/>
    <s v="CW-11905"/>
    <s v="Carl Weiss"/>
    <s v="Home Office"/>
    <s v="United States"/>
    <s v="Newark"/>
    <s v="Delaware"/>
    <n v="19711"/>
    <s v="East"/>
    <s v="OFF-BI-10002082"/>
    <s v="Office Supplies"/>
    <s v="Binders"/>
    <s v="GBC Twin Loop Wire Binding Elements"/>
    <n v="299.52"/>
    <n v="9"/>
    <n v="0"/>
    <n v="149.76"/>
  </r>
  <r>
    <n v="8337"/>
    <s v="CA-2013-101469"/>
    <x v="0"/>
    <x v="415"/>
    <d v="2013-07-09T00:00:00"/>
    <s v="Standard Class"/>
    <s v="KH-16360"/>
    <s v="Katherine Hughes"/>
    <s v="Consumer"/>
    <s v="United States"/>
    <s v="Arlington"/>
    <s v="Virginia"/>
    <n v="22204"/>
    <s v="South"/>
    <s v="OFF-AR-10003986"/>
    <s v="Office Supplies"/>
    <s v="Art"/>
    <s v="Avery Hi-Liter Pen Style Six-Color Fluorescent Set"/>
    <n v="7.7"/>
    <n v="2"/>
    <n v="0"/>
    <n v="3.157"/>
  </r>
  <r>
    <n v="8338"/>
    <s v="CA-2011-153087"/>
    <x v="2"/>
    <x v="422"/>
    <d v="2012-01-03T00:00:00"/>
    <s v="Standard Class"/>
    <s v="TC-20980"/>
    <s v="Tamara Chand"/>
    <s v="Corporate"/>
    <s v="United States"/>
    <s v="Decatur"/>
    <s v="Alabama"/>
    <n v="35601"/>
    <s v="South"/>
    <s v="OFF-PA-10001243"/>
    <s v="Office Supplies"/>
    <s v="Paper"/>
    <s v="Xerox 1983"/>
    <n v="23.92"/>
    <n v="4"/>
    <n v="0"/>
    <n v="11.720800000000001"/>
  </r>
  <r>
    <n v="8339"/>
    <s v="CA-2011-153087"/>
    <x v="2"/>
    <x v="422"/>
    <d v="2012-01-03T00:00:00"/>
    <s v="Standard Class"/>
    <s v="TC-20980"/>
    <s v="Tamara Chand"/>
    <s v="Corporate"/>
    <s v="United States"/>
    <s v="Decatur"/>
    <s v="Alabama"/>
    <n v="35601"/>
    <s v="South"/>
    <s v="TEC-AC-10003198"/>
    <s v="Technology"/>
    <s v="Accessories"/>
    <s v="Enermax Acrylux Wireless Keyboard"/>
    <n v="498"/>
    <n v="5"/>
    <n v="0"/>
    <n v="184.26"/>
  </r>
  <r>
    <n v="8340"/>
    <s v="CA-2014-135076"/>
    <x v="3"/>
    <x v="669"/>
    <d v="2014-04-18T00:00:00"/>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1-161634"/>
    <x v="2"/>
    <x v="687"/>
    <d v="2011-11-20T00:00:00"/>
    <s v="Standard Class"/>
    <s v="CC-12220"/>
    <s v="Chris Cortes"/>
    <s v="Consumer"/>
    <s v="United States"/>
    <s v="Chesapeake"/>
    <s v="Virginia"/>
    <n v="23320"/>
    <s v="South"/>
    <s v="OFF-PA-10002262"/>
    <s v="Office Supplies"/>
    <s v="Paper"/>
    <s v="Xerox 192"/>
    <n v="32.400000000000006"/>
    <n v="5"/>
    <n v="0"/>
    <n v="15.552000000000001"/>
  </r>
  <r>
    <n v="8342"/>
    <s v="CA-2014-141481"/>
    <x v="3"/>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3-132549"/>
    <x v="0"/>
    <x v="881"/>
    <d v="2013-12-01T00:00:00"/>
    <s v="Standard Class"/>
    <s v="JK-15370"/>
    <s v="Jay Kimmel"/>
    <s v="Consumer"/>
    <s v="United States"/>
    <s v="Huntsville"/>
    <s v="Alabama"/>
    <n v="35810"/>
    <s v="South"/>
    <s v="OFF-ST-10001325"/>
    <s v="Office Supplies"/>
    <s v="Storage"/>
    <s v="Sterilite Officeware Hinged File Box"/>
    <n v="73.36"/>
    <n v="7"/>
    <n v="0"/>
    <n v="19.807200000000002"/>
  </r>
  <r>
    <n v="8344"/>
    <s v="US-2011-155544"/>
    <x v="2"/>
    <x v="90"/>
    <d v="2011-03-25T00:00:00"/>
    <s v="Standard Class"/>
    <s v="GM-14440"/>
    <s v="Gary McGarr"/>
    <s v="Consumer"/>
    <s v="United States"/>
    <s v="Knoxville"/>
    <s v="Tennessee"/>
    <n v="37918"/>
    <s v="South"/>
    <s v="OFF-LA-10004544"/>
    <s v="Office Supplies"/>
    <s v="Labels"/>
    <s v="Avery 505"/>
    <n v="59.20000000000001"/>
    <n v="5"/>
    <n v="0.2"/>
    <n v="22.199999999999996"/>
  </r>
  <r>
    <n v="8345"/>
    <s v="US-2011-155544"/>
    <x v="2"/>
    <x v="90"/>
    <d v="2011-03-25T00:00:00"/>
    <s v="Standard Class"/>
    <s v="GM-14440"/>
    <s v="Gary McGarr"/>
    <s v="Consumer"/>
    <s v="United States"/>
    <s v="Knoxville"/>
    <s v="Tennessee"/>
    <n v="37918"/>
    <s v="South"/>
    <s v="FUR-FU-10001473"/>
    <s v="Furniture"/>
    <s v="Furnishings"/>
    <s v="DAX Wood Document Frame"/>
    <n v="32.952000000000005"/>
    <n v="3"/>
    <n v="0.2"/>
    <n v="6.5903999999999989"/>
  </r>
  <r>
    <n v="8346"/>
    <s v="US-2011-155544"/>
    <x v="2"/>
    <x v="90"/>
    <d v="2011-03-25T00:00:00"/>
    <s v="Standard Class"/>
    <s v="GM-14440"/>
    <s v="Gary McGarr"/>
    <s v="Consumer"/>
    <s v="United States"/>
    <s v="Knoxville"/>
    <s v="Tennessee"/>
    <n v="37918"/>
    <s v="South"/>
    <s v="FUR-CH-10000422"/>
    <s v="Furniture"/>
    <s v="Chairs"/>
    <s v="Global Highback Leather Tilter in Burgundy"/>
    <n v="218.376"/>
    <n v="3"/>
    <n v="0.2"/>
    <n v="-10.918799999999983"/>
  </r>
  <r>
    <n v="8347"/>
    <s v="US-2012-115238"/>
    <x v="1"/>
    <x v="28"/>
    <d v="2012-05-04T00:00:00"/>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2-115238"/>
    <x v="1"/>
    <x v="28"/>
    <d v="2012-05-04T00:00:00"/>
    <s v="Standard Class"/>
    <s v="JW-15220"/>
    <s v="Jane Waco"/>
    <s v="Corporate"/>
    <s v="United States"/>
    <s v="Lawrence"/>
    <s v="Massachusetts"/>
    <n v="1841"/>
    <s v="East"/>
    <s v="FUR-FU-10002445"/>
    <s v="Furniture"/>
    <s v="Furnishings"/>
    <s v="DAX Two-Tone Rosewood/Black Document Frame, Desktop, 5 x 7"/>
    <n v="9.48"/>
    <n v="1"/>
    <n v="0"/>
    <n v="3.7920000000000007"/>
  </r>
  <r>
    <n v="8349"/>
    <s v="US-2012-115238"/>
    <x v="1"/>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2-115238"/>
    <x v="1"/>
    <x v="28"/>
    <d v="2012-05-04T00:00:00"/>
    <s v="Standard Class"/>
    <s v="JW-15220"/>
    <s v="Jane Waco"/>
    <s v="Corporate"/>
    <s v="United States"/>
    <s v="Lawrence"/>
    <s v="Massachusetts"/>
    <n v="1841"/>
    <s v="East"/>
    <s v="FUR-FU-10001025"/>
    <s v="Furniture"/>
    <s v="Furnishings"/>
    <s v="Eldon Imàge Series Desk Accessories, Clear"/>
    <n v="24.3"/>
    <n v="5"/>
    <n v="0"/>
    <n v="10.449000000000002"/>
  </r>
  <r>
    <n v="8351"/>
    <s v="US-2012-115238"/>
    <x v="1"/>
    <x v="28"/>
    <d v="2012-05-04T00:00:00"/>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4-132199"/>
    <x v="3"/>
    <x v="898"/>
    <d v="2014-05-09T00:00:00"/>
    <s v="Standard Class"/>
    <s v="BO-11350"/>
    <s v="Bill Overfelt"/>
    <s v="Corporate"/>
    <s v="United States"/>
    <s v="Philadelphia"/>
    <s v="Pennsylvania"/>
    <n v="19134"/>
    <s v="East"/>
    <s v="FUR-FU-10004245"/>
    <s v="Furniture"/>
    <s v="Furnishings"/>
    <s v="Career Cubicle Clock, 8 1/4&quot;, Black"/>
    <n v="32.448"/>
    <n v="2"/>
    <n v="0.2"/>
    <n v="7.3008000000000006"/>
  </r>
  <r>
    <n v="8353"/>
    <s v="CA-2014-132199"/>
    <x v="3"/>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4-132199"/>
    <x v="3"/>
    <x v="898"/>
    <d v="2014-05-09T00:00:00"/>
    <s v="Standard Class"/>
    <s v="BO-11350"/>
    <s v="Bill Overfelt"/>
    <s v="Corporate"/>
    <s v="United States"/>
    <s v="Philadelphia"/>
    <s v="Pennsylvania"/>
    <n v="19134"/>
    <s v="East"/>
    <s v="FUR-TA-10003748"/>
    <s v="Furniture"/>
    <s v="Tables"/>
    <s v="Bevis 36 x 72 Conference Tables"/>
    <n v="373.46999999999991"/>
    <n v="5"/>
    <n v="0.4"/>
    <n v="-112.041"/>
  </r>
  <r>
    <n v="8355"/>
    <s v="CA-2014-132199"/>
    <x v="3"/>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4-132199"/>
    <x v="3"/>
    <x v="898"/>
    <d v="2014-05-09T00:00:00"/>
    <s v="Standard Class"/>
    <s v="BO-11350"/>
    <s v="Bill Overfelt"/>
    <s v="Corporate"/>
    <s v="United States"/>
    <s v="Philadelphia"/>
    <s v="Pennsylvania"/>
    <n v="19134"/>
    <s v="East"/>
    <s v="OFF-FA-10002280"/>
    <s v="Office Supplies"/>
    <s v="Fasteners"/>
    <s v="Advantus Plastic Paper Clips"/>
    <n v="8"/>
    <n v="2"/>
    <n v="0.2"/>
    <n v="2.8"/>
  </r>
  <r>
    <n v="8357"/>
    <s v="CA-2013-163174"/>
    <x v="0"/>
    <x v="370"/>
    <d v="2013-08-31T00:00:00"/>
    <s v="Standard Class"/>
    <s v="XP-21865"/>
    <s v="Xylona Preis"/>
    <s v="Consumer"/>
    <s v="United States"/>
    <s v="Athens"/>
    <s v="Georgia"/>
    <n v="30605"/>
    <s v="South"/>
    <s v="FUR-FU-10000308"/>
    <s v="Furniture"/>
    <s v="Furnishings"/>
    <s v="Deflect-o Glass Clear Studded Chair Mats"/>
    <n v="186.54"/>
    <n v="3"/>
    <n v="0"/>
    <n v="41.038800000000002"/>
  </r>
  <r>
    <n v="8358"/>
    <s v="CA-2011-110555"/>
    <x v="2"/>
    <x v="909"/>
    <d v="2011-04-18T00:00:00"/>
    <s v="Standard Class"/>
    <s v="MM-18055"/>
    <s v="Michelle Moray"/>
    <s v="Consumer"/>
    <s v="United States"/>
    <s v="Great Falls"/>
    <s v="Montana"/>
    <n v="59405"/>
    <s v="West"/>
    <s v="OFF-ST-10000876"/>
    <s v="Office Supplies"/>
    <s v="Storage"/>
    <s v="Eldon Simplefile Box Office"/>
    <n v="87.08"/>
    <n v="7"/>
    <n v="0"/>
    <n v="24.382400000000001"/>
  </r>
  <r>
    <n v="8359"/>
    <s v="CA-2011-110555"/>
    <x v="2"/>
    <x v="909"/>
    <d v="2011-04-18T00:00:00"/>
    <s v="Standard Class"/>
    <s v="MM-18055"/>
    <s v="Michelle Moray"/>
    <s v="Consumer"/>
    <s v="United States"/>
    <s v="Great Falls"/>
    <s v="Montana"/>
    <n v="59405"/>
    <s v="West"/>
    <s v="TEC-PH-10000586"/>
    <s v="Technology"/>
    <s v="Phones"/>
    <s v="AT&amp;T SB67148 SynJ"/>
    <n v="105.584"/>
    <n v="2"/>
    <n v="0.2"/>
    <n v="9.2386000000000053"/>
  </r>
  <r>
    <n v="8360"/>
    <s v="CA-2011-110555"/>
    <x v="2"/>
    <x v="909"/>
    <d v="2011-04-18T00:00:00"/>
    <s v="Standard Class"/>
    <s v="MM-18055"/>
    <s v="Michelle Moray"/>
    <s v="Consumer"/>
    <s v="United States"/>
    <s v="Great Falls"/>
    <s v="Montana"/>
    <n v="59405"/>
    <s v="West"/>
    <s v="TEC-AC-10003399"/>
    <s v="Technology"/>
    <s v="Accessories"/>
    <s v="Memorex Mini Travel Drive 64 GB USB 2.0 Flash Drive"/>
    <n v="217.44"/>
    <n v="6"/>
    <n v="0"/>
    <n v="91.32480000000001"/>
  </r>
  <r>
    <n v="8361"/>
    <s v="CA-2014-147207"/>
    <x v="3"/>
    <x v="460"/>
    <d v="2014-01-05T00:00:00"/>
    <s v="Second Class"/>
    <s v="TS-21655"/>
    <s v="Trudy Schmidt"/>
    <s v="Consumer"/>
    <s v="United States"/>
    <s v="El Paso"/>
    <s v="Texas"/>
    <n v="79907"/>
    <s v="Central"/>
    <s v="OFF-AR-10001955"/>
    <s v="Office Supplies"/>
    <s v="Art"/>
    <s v="Newell 319"/>
    <n v="31.744"/>
    <n v="2"/>
    <n v="0.2"/>
    <n v="3.9679999999999964"/>
  </r>
  <r>
    <n v="8362"/>
    <s v="CA-2014-147207"/>
    <x v="3"/>
    <x v="460"/>
    <d v="2014-01-05T00:00:00"/>
    <s v="Second Class"/>
    <s v="TS-21655"/>
    <s v="Trudy Schmidt"/>
    <s v="Consumer"/>
    <s v="United States"/>
    <s v="El Paso"/>
    <s v="Texas"/>
    <n v="79907"/>
    <s v="Central"/>
    <s v="OFF-AP-10000027"/>
    <s v="Office Supplies"/>
    <s v="Appliances"/>
    <s v="Hoover Commercial SteamVac"/>
    <n v="5.4319999999999986"/>
    <n v="2"/>
    <n v="0.8"/>
    <n v="-13.580000000000002"/>
  </r>
  <r>
    <n v="8363"/>
    <s v="CA-2014-147207"/>
    <x v="3"/>
    <x v="460"/>
    <d v="2014-01-05T00:00:00"/>
    <s v="Second Class"/>
    <s v="TS-21655"/>
    <s v="Trudy Schmidt"/>
    <s v="Consumer"/>
    <s v="United States"/>
    <s v="El Paso"/>
    <s v="Texas"/>
    <n v="79907"/>
    <s v="Central"/>
    <s v="FUR-TA-10002958"/>
    <s v="Furniture"/>
    <s v="Tables"/>
    <s v="Bevis Oval Conference Table, Walnut"/>
    <n v="913.43000000000006"/>
    <n v="5"/>
    <n v="0.3"/>
    <n v="-169.63700000000009"/>
  </r>
  <r>
    <n v="8364"/>
    <s v="CA-2014-147207"/>
    <x v="3"/>
    <x v="460"/>
    <d v="2014-01-05T00:00:00"/>
    <s v="Second Class"/>
    <s v="TS-21655"/>
    <s v="Trudy Schmidt"/>
    <s v="Consumer"/>
    <s v="United States"/>
    <s v="El Paso"/>
    <s v="Texas"/>
    <n v="79907"/>
    <s v="Central"/>
    <s v="OFF-ST-10002615"/>
    <s v="Office Supplies"/>
    <s v="Storage"/>
    <s v="Dual Level, Single-Width Filing Carts"/>
    <n v="372.14400000000001"/>
    <n v="3"/>
    <n v="0.2"/>
    <n v="27.910800000000009"/>
  </r>
  <r>
    <n v="8365"/>
    <s v="CA-2014-137631"/>
    <x v="3"/>
    <x v="1045"/>
    <d v="2014-05-03T00:00:00"/>
    <s v="Standard Class"/>
    <s v="JL-15235"/>
    <s v="Janet Lee"/>
    <s v="Consumer"/>
    <s v="United States"/>
    <s v="Kissimmee"/>
    <s v="Florida"/>
    <n v="34741"/>
    <s v="South"/>
    <s v="TEC-PH-10002624"/>
    <s v="Technology"/>
    <s v="Phones"/>
    <s v="Samsung Galaxy S4 Mini"/>
    <n v="751.98400000000004"/>
    <n v="2"/>
    <n v="0.2"/>
    <n v="84.598199999999878"/>
  </r>
  <r>
    <n v="8366"/>
    <s v="CA-2014-157273"/>
    <x v="3"/>
    <x v="289"/>
    <d v="2014-02-03T00:00:00"/>
    <s v="First Class"/>
    <s v="SZ-20035"/>
    <s v="Sam Zeldin"/>
    <s v="Home Office"/>
    <s v="United States"/>
    <s v="Seattle"/>
    <s v="Washington"/>
    <n v="98105"/>
    <s v="West"/>
    <s v="TEC-PH-10002275"/>
    <s v="Technology"/>
    <s v="Phones"/>
    <s v="Mitel 5320 IP Phone VoIP phone"/>
    <n v="604.76800000000003"/>
    <n v="4"/>
    <n v="0.2"/>
    <n v="60.476800000000026"/>
  </r>
  <r>
    <n v="8367"/>
    <s v="CA-2011-109918"/>
    <x v="2"/>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1-109918"/>
    <x v="2"/>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1-109918"/>
    <x v="2"/>
    <x v="557"/>
    <d v="2011-09-12T00:00:00"/>
    <s v="Second Class"/>
    <s v="LR-17035"/>
    <s v="Lisa Ryan"/>
    <s v="Corporate"/>
    <s v="United States"/>
    <s v="Santa Clara"/>
    <s v="California"/>
    <n v="95051"/>
    <s v="West"/>
    <s v="OFF-BI-10004308"/>
    <s v="Office Supplies"/>
    <s v="Binders"/>
    <s v="Avery Legal 4-Ring Binder"/>
    <n v="83.920000000000016"/>
    <n v="5"/>
    <n v="0.2"/>
    <n v="31.47"/>
  </r>
  <r>
    <n v="8370"/>
    <s v="CA-2013-118745"/>
    <x v="0"/>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51"/>
  </r>
  <r>
    <n v="8371"/>
    <s v="CA-2013-163972"/>
    <x v="0"/>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1-165393"/>
    <x v="2"/>
    <x v="422"/>
    <d v="2011-12-30T00:00:00"/>
    <s v="First Class"/>
    <s v="NC-18415"/>
    <s v="Nathan Cano"/>
    <s v="Consumer"/>
    <s v="United States"/>
    <s v="Fort Worth"/>
    <s v="Texas"/>
    <n v="76106"/>
    <s v="Central"/>
    <s v="OFF-BI-10001658"/>
    <s v="Office Supplies"/>
    <s v="Binders"/>
    <s v="GBC Standard Therm-A-Bind Covers"/>
    <n v="4.9839999999999991"/>
    <n v="1"/>
    <n v="0.8"/>
    <n v="-8.472800000000003"/>
  </r>
  <r>
    <n v="8373"/>
    <s v="CA-2013-113726"/>
    <x v="0"/>
    <x v="390"/>
    <d v="2013-12-02T00:00:00"/>
    <s v="Standard Class"/>
    <s v="SC-20680"/>
    <s v="Steve Carroll"/>
    <s v="Home Office"/>
    <s v="United States"/>
    <s v="Seattle"/>
    <s v="Washington"/>
    <n v="98105"/>
    <s v="West"/>
    <s v="FUR-FU-10003535"/>
    <s v="Furniture"/>
    <s v="Furnishings"/>
    <s v="Howard Miller Distant Time Traveler Alarm Clock"/>
    <n v="82.26"/>
    <n v="3"/>
    <n v="0"/>
    <n v="33.726600000000005"/>
  </r>
  <r>
    <n v="8374"/>
    <s v="CA-2013-152940"/>
    <x v="0"/>
    <x v="338"/>
    <d v="2013-11-14T00:00:00"/>
    <s v="First Class"/>
    <s v="RO-19780"/>
    <s v="Rose O'Brian"/>
    <s v="Consumer"/>
    <s v="United States"/>
    <s v="San Francisco"/>
    <s v="California"/>
    <n v="94110"/>
    <s v="West"/>
    <s v="OFF-ST-10000352"/>
    <s v="Office Supplies"/>
    <s v="Storage"/>
    <s v="Acco Perma 2700 Stacking Storage Drawers"/>
    <n v="29.74"/>
    <n v="1"/>
    <n v="0"/>
    <n v="4.4610000000000021"/>
  </r>
  <r>
    <n v="8375"/>
    <s v="CA-2012-158701"/>
    <x v="1"/>
    <x v="956"/>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2-158701"/>
    <x v="1"/>
    <x v="956"/>
    <d v="2012-01-10T00:00:00"/>
    <s v="Standard Class"/>
    <s v="JL-15175"/>
    <s v="James Lanier"/>
    <s v="Home Office"/>
    <s v="United States"/>
    <s v="San Francisco"/>
    <s v="California"/>
    <n v="94110"/>
    <s v="West"/>
    <s v="OFF-BI-10001294"/>
    <s v="Office Supplies"/>
    <s v="Binders"/>
    <s v="Fellowes Binding Cases"/>
    <n v="56.16"/>
    <n v="6"/>
    <n v="0.2"/>
    <n v="17.549999999999994"/>
  </r>
  <r>
    <n v="8377"/>
    <s v="CA-2014-156272"/>
    <x v="3"/>
    <x v="708"/>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2-162964"/>
    <x v="1"/>
    <x v="768"/>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2-162964"/>
    <x v="1"/>
    <x v="768"/>
    <d v="2012-11-18T00:00:00"/>
    <s v="Standard Class"/>
    <s v="MF-18250"/>
    <s v="Monica Federle"/>
    <s v="Corporate"/>
    <s v="United States"/>
    <s v="Houston"/>
    <s v="Texas"/>
    <n v="77095"/>
    <s v="Central"/>
    <s v="OFF-PA-10003349"/>
    <s v="Office Supplies"/>
    <s v="Paper"/>
    <s v="Xerox 1957"/>
    <n v="15.552000000000003"/>
    <n v="3"/>
    <n v="0.2"/>
    <n v="5.6375999999999999"/>
  </r>
  <r>
    <n v="8380"/>
    <s v="CA-2012-162964"/>
    <x v="1"/>
    <x v="768"/>
    <d v="2012-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1-103527"/>
    <x v="2"/>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s v="California"/>
    <n v="94109"/>
    <s v="West"/>
    <s v="TEC-PH-10003800"/>
    <s v="Technology"/>
    <s v="Phones"/>
    <s v="i.Sound Portable Power - 8000 mAh"/>
    <n v="84.784000000000006"/>
    <n v="2"/>
    <n v="0.2"/>
    <n v="-20.136200000000006"/>
  </r>
  <r>
    <n v="8383"/>
    <s v="CA-2013-163048"/>
    <x v="0"/>
    <x v="597"/>
    <d v="2013-02-15T00:00:00"/>
    <s v="Standard Class"/>
    <s v="MH-17440"/>
    <s v="Mark Haberlin"/>
    <s v="Corporate"/>
    <s v="United States"/>
    <s v="Houston"/>
    <s v="Texas"/>
    <n v="77036"/>
    <s v="Central"/>
    <s v="FUR-CH-10001270"/>
    <s v="Furniture"/>
    <s v="Chairs"/>
    <s v="Harbour Creations Steel Folding Chair"/>
    <n v="241.49999999999997"/>
    <n v="4"/>
    <n v="0.3"/>
    <n v="0"/>
  </r>
  <r>
    <n v="8384"/>
    <s v="CA-2013-145135"/>
    <x v="0"/>
    <x v="491"/>
    <d v="2013-11-29T00:00:00"/>
    <s v="First Class"/>
    <s v="CD-12790"/>
    <s v="Cynthia Delaney"/>
    <s v="Home Office"/>
    <s v="United States"/>
    <s v="Shelton"/>
    <s v="Connecticut"/>
    <n v="6484"/>
    <s v="East"/>
    <s v="TEC-AC-10003447"/>
    <s v="Technology"/>
    <s v="Accessories"/>
    <s v="Micropad Numeric Keypads"/>
    <n v="59.97"/>
    <n v="3"/>
    <n v="0"/>
    <n v="14.992499999999996"/>
  </r>
  <r>
    <n v="8385"/>
    <s v="CA-2013-145135"/>
    <x v="0"/>
    <x v="491"/>
    <d v="2013-11-29T00:00:00"/>
    <s v="First Class"/>
    <s v="CD-12790"/>
    <s v="Cynthia Delaney"/>
    <s v="Home Office"/>
    <s v="United States"/>
    <s v="Shelton"/>
    <s v="Connecticut"/>
    <n v="6484"/>
    <s v="East"/>
    <s v="OFF-PA-10004285"/>
    <s v="Office Supplies"/>
    <s v="Paper"/>
    <s v="Xerox 1959"/>
    <n v="13.36"/>
    <n v="2"/>
    <n v="0"/>
    <n v="6.4127999999999998"/>
  </r>
  <r>
    <n v="8386"/>
    <s v="CA-2014-137582"/>
    <x v="3"/>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2-149601"/>
    <x v="1"/>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2-149601"/>
    <x v="1"/>
    <x v="71"/>
    <d v="2012-06-03T00:00:00"/>
    <s v="Standard Class"/>
    <s v="TB-21625"/>
    <s v="Trudy Brown"/>
    <s v="Consumer"/>
    <s v="United States"/>
    <s v="Manchester"/>
    <s v="Connecticut"/>
    <n v="6040"/>
    <s v="East"/>
    <s v="OFF-ST-10001328"/>
    <s v="Office Supplies"/>
    <s v="Storage"/>
    <s v="Personal Filing Tote with Lid, Black/Gray"/>
    <n v="77.55"/>
    <n v="5"/>
    <n v="0"/>
    <n v="21.714000000000002"/>
  </r>
  <r>
    <n v="8389"/>
    <s v="CA-2011-139423"/>
    <x v="2"/>
    <x v="301"/>
    <d v="2011-11-05T00:00:00"/>
    <s v="Standard Class"/>
    <s v="DG-13300"/>
    <s v="Deirdre Greer"/>
    <s v="Corporate"/>
    <s v="United States"/>
    <s v="Orange"/>
    <s v="New Jersey"/>
    <n v="7050"/>
    <s v="East"/>
    <s v="OFF-AP-10004708"/>
    <s v="Office Supplies"/>
    <s v="Appliances"/>
    <s v="Fellowes Superior 10 Outlet Split Surge Protector"/>
    <n v="76.12"/>
    <n v="2"/>
    <n v="0"/>
    <n v="22.074799999999996"/>
  </r>
  <r>
    <n v="8390"/>
    <s v="CA-2013-102596"/>
    <x v="0"/>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4-153227"/>
    <x v="3"/>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s v="Connecticut"/>
    <n v="6810"/>
    <s v="East"/>
    <s v="FUR-FU-10001473"/>
    <s v="Furniture"/>
    <s v="Furnishings"/>
    <s v="DAX Wood Document Frame"/>
    <n v="27.46"/>
    <n v="2"/>
    <n v="0"/>
    <n v="9.8856000000000002"/>
  </r>
  <r>
    <n v="8393"/>
    <s v="CA-2013-142594"/>
    <x v="0"/>
    <x v="49"/>
    <d v="2013-12-07T00:00:00"/>
    <s v="Second Class"/>
    <s v="EJ-14155"/>
    <s v="Eva Jacobs"/>
    <s v="Consumer"/>
    <s v="United States"/>
    <s v="Franklin"/>
    <s v="Massachusetts"/>
    <n v="2038"/>
    <s v="East"/>
    <s v="TEC-PH-10000193"/>
    <s v="Technology"/>
    <s v="Phones"/>
    <s v="Jensen SMPS-640 - speaker phone"/>
    <n v="137.94"/>
    <n v="3"/>
    <n v="0"/>
    <n v="35.864399999999996"/>
  </r>
  <r>
    <n v="8394"/>
    <s v="CA-2013-142594"/>
    <x v="0"/>
    <x v="49"/>
    <d v="2013-12-07T00:00:00"/>
    <s v="Second Class"/>
    <s v="EJ-14155"/>
    <s v="Eva Jacobs"/>
    <s v="Consumer"/>
    <s v="United States"/>
    <s v="Franklin"/>
    <s v="Massachusetts"/>
    <n v="2038"/>
    <s v="East"/>
    <s v="FUR-FU-10002045"/>
    <s v="Furniture"/>
    <s v="Furnishings"/>
    <s v="Executive Impressions 14&quot;"/>
    <n v="111.15"/>
    <n v="5"/>
    <n v="0"/>
    <n v="48.906000000000006"/>
  </r>
  <r>
    <n v="8395"/>
    <s v="CA-2013-142594"/>
    <x v="0"/>
    <x v="49"/>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3-142594"/>
    <x v="0"/>
    <x v="49"/>
    <d v="2013-12-07T00:00:00"/>
    <s v="Second Class"/>
    <s v="EJ-14155"/>
    <s v="Eva Jacobs"/>
    <s v="Consumer"/>
    <s v="United States"/>
    <s v="Franklin"/>
    <s v="Massachusetts"/>
    <n v="2038"/>
    <s v="East"/>
    <s v="FUR-TA-10001095"/>
    <s v="Furniture"/>
    <s v="Tables"/>
    <s v="Chromcraft Round Conference Tables"/>
    <n v="366.00899999999996"/>
    <n v="3"/>
    <n v="0.3"/>
    <n v="-47.058300000000003"/>
  </r>
  <r>
    <n v="8397"/>
    <s v="CA-2011-152254"/>
    <x v="2"/>
    <x v="479"/>
    <d v="2011-06-30T00:00:00"/>
    <s v="Same Day"/>
    <s v="BD-11620"/>
    <s v="Brian DeCherney"/>
    <s v="Consumer"/>
    <s v="United States"/>
    <s v="Wilmington"/>
    <s v="North Carolina"/>
    <n v="28403"/>
    <s v="South"/>
    <s v="OFF-PA-10001144"/>
    <s v="Office Supplies"/>
    <s v="Paper"/>
    <s v="Xerox 1913"/>
    <n v="310.68799999999999"/>
    <n v="7"/>
    <n v="0.2"/>
    <n v="108.74079999999998"/>
  </r>
  <r>
    <n v="8398"/>
    <s v="US-2011-120236"/>
    <x v="2"/>
    <x v="1010"/>
    <d v="2011-09-04T00:00:00"/>
    <s v="First Class"/>
    <s v="MR-17545"/>
    <s v="Mathew Reese"/>
    <s v="Home Office"/>
    <s v="United States"/>
    <s v="Houston"/>
    <s v="Texas"/>
    <n v="77095"/>
    <s v="Central"/>
    <s v="OFF-BI-10004099"/>
    <s v="Office Supplies"/>
    <s v="Binders"/>
    <s v="GBC VeloBinder Strips"/>
    <n v="7.6799999999999979"/>
    <n v="5"/>
    <n v="0.8"/>
    <n v="-11.52"/>
  </r>
  <r>
    <n v="8399"/>
    <s v="CA-2014-120061"/>
    <x v="3"/>
    <x v="808"/>
    <d v="2014-11-08T00:00:00"/>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2-133837"/>
    <x v="1"/>
    <x v="657"/>
    <d v="2012-04-18T00:00:00"/>
    <s v="Standard Class"/>
    <s v="TH-21100"/>
    <s v="Thea Hendricks"/>
    <s v="Consumer"/>
    <s v="United States"/>
    <s v="Glendale"/>
    <s v="Arizona"/>
    <n v="85301"/>
    <s v="West"/>
    <s v="OFF-ST-10000344"/>
    <s v="Office Supplies"/>
    <s v="Storage"/>
    <s v="Neat Ideas Personal Hanging Folder Files, Black"/>
    <n v="10.744"/>
    <n v="1"/>
    <n v="0.2"/>
    <n v="0.80579999999999963"/>
  </r>
  <r>
    <n v="8401"/>
    <s v="CA-2012-110814"/>
    <x v="1"/>
    <x v="901"/>
    <d v="2012-12-09T00:00:00"/>
    <s v="Second Class"/>
    <s v="BD-11635"/>
    <s v="Brian Derr"/>
    <s v="Consumer"/>
    <s v="United States"/>
    <s v="New York City"/>
    <s v="New York"/>
    <n v="10009"/>
    <s v="East"/>
    <s v="OFF-BI-10002026"/>
    <s v="Office Supplies"/>
    <s v="Binders"/>
    <s v="Avery Arch Ring Binders"/>
    <n v="232.40000000000003"/>
    <n v="5"/>
    <n v="0.2"/>
    <n v="78.434999999999988"/>
  </r>
  <r>
    <n v="8402"/>
    <s v="CA-2012-110814"/>
    <x v="1"/>
    <x v="901"/>
    <d v="2012-12-09T00:00:00"/>
    <s v="Second Class"/>
    <s v="BD-11635"/>
    <s v="Brian Derr"/>
    <s v="Consumer"/>
    <s v="United States"/>
    <s v="New York City"/>
    <s v="New York"/>
    <n v="10009"/>
    <s v="East"/>
    <s v="FUR-CH-10003535"/>
    <s v="Furniture"/>
    <s v="Chairs"/>
    <s v="Global Armless Task Chair, Royal Blue"/>
    <n v="164.64599999999999"/>
    <n v="3"/>
    <n v="0.1"/>
    <n v="12.805799999999994"/>
  </r>
  <r>
    <n v="8403"/>
    <s v="CA-2012-110814"/>
    <x v="1"/>
    <x v="901"/>
    <d v="2012-12-09T00:00:00"/>
    <s v="Second Class"/>
    <s v="BD-11635"/>
    <s v="Brian Derr"/>
    <s v="Consumer"/>
    <s v="United States"/>
    <s v="New York City"/>
    <s v="New York"/>
    <n v="10009"/>
    <s v="East"/>
    <s v="OFF-PA-10004156"/>
    <s v="Office Supplies"/>
    <s v="Paper"/>
    <s v="Xerox 188"/>
    <n v="22.68"/>
    <n v="2"/>
    <n v="0"/>
    <n v="11.113199999999999"/>
  </r>
  <r>
    <n v="8404"/>
    <s v="CA-2013-154067"/>
    <x v="0"/>
    <x v="854"/>
    <d v="2013-02-07T00:00:00"/>
    <s v="Standard Class"/>
    <s v="SM-20950"/>
    <s v="Suzanne McNair"/>
    <s v="Corporate"/>
    <s v="United States"/>
    <s v="Los Angeles"/>
    <s v="California"/>
    <n v="90036"/>
    <s v="West"/>
    <s v="OFF-PA-10002254"/>
    <s v="Office Supplies"/>
    <s v="Paper"/>
    <s v="Xerox 1883"/>
    <n v="105.52"/>
    <n v="4"/>
    <n v="0"/>
    <n v="48.539199999999994"/>
  </r>
  <r>
    <n v="8405"/>
    <s v="CA-2014-140480"/>
    <x v="3"/>
    <x v="141"/>
    <d v="2014-07-13T00:00:00"/>
    <s v="Standard Class"/>
    <s v="HE-14800"/>
    <s v="Harold Engle"/>
    <s v="Corporate"/>
    <s v="United States"/>
    <s v="Newark"/>
    <s v="Delaware"/>
    <n v="19711"/>
    <s v="East"/>
    <s v="FUR-FU-10003247"/>
    <s v="Furniture"/>
    <s v="Furnishings"/>
    <s v="36X48 HARDFLOOR CHAIRMAT"/>
    <n v="83.92"/>
    <n v="4"/>
    <n v="0"/>
    <n v="5.8743999999999943"/>
  </r>
  <r>
    <n v="8406"/>
    <s v="CA-2014-140480"/>
    <x v="3"/>
    <x v="141"/>
    <d v="2014-07-13T00:00:00"/>
    <s v="Standard Class"/>
    <s v="HE-14800"/>
    <s v="Harold Engle"/>
    <s v="Corporate"/>
    <s v="United States"/>
    <s v="Newark"/>
    <s v="Delaware"/>
    <n v="19711"/>
    <s v="East"/>
    <s v="TEC-AC-10002473"/>
    <s v="Technology"/>
    <s v="Accessories"/>
    <s v="Maxell 4.7GB DVD-R"/>
    <n v="141.9"/>
    <n v="5"/>
    <n v="0"/>
    <n v="58.179000000000002"/>
  </r>
  <r>
    <n v="8407"/>
    <s v="CA-2014-140480"/>
    <x v="3"/>
    <x v="141"/>
    <d v="2014-07-13T00:00:00"/>
    <s v="Standard Class"/>
    <s v="HE-14800"/>
    <s v="Harold Engle"/>
    <s v="Corporate"/>
    <s v="United States"/>
    <s v="Newark"/>
    <s v="Delaware"/>
    <n v="19711"/>
    <s v="East"/>
    <s v="FUR-FU-10001057"/>
    <s v="Furniture"/>
    <s v="Furnishings"/>
    <s v="Tensor Track Tree Floor Lamp"/>
    <n v="39.979999999999997"/>
    <n v="2"/>
    <n v="0"/>
    <n v="9.1953999999999994"/>
  </r>
  <r>
    <n v="8408"/>
    <s v="CA-2014-140480"/>
    <x v="3"/>
    <x v="141"/>
    <d v="2014-07-13T00:00:00"/>
    <s v="Standard Class"/>
    <s v="HE-14800"/>
    <s v="Harold Engle"/>
    <s v="Corporate"/>
    <s v="United States"/>
    <s v="Newark"/>
    <s v="Delaware"/>
    <n v="19711"/>
    <s v="East"/>
    <s v="OFF-AR-10001419"/>
    <s v="Office Supplies"/>
    <s v="Art"/>
    <s v="Newell 325"/>
    <n v="28.91"/>
    <n v="7"/>
    <n v="0"/>
    <n v="8.6729999999999983"/>
  </r>
  <r>
    <n v="8409"/>
    <s v="CA-2014-140480"/>
    <x v="3"/>
    <x v="141"/>
    <d v="2014-07-13T00:00:00"/>
    <s v="Standard Class"/>
    <s v="HE-14800"/>
    <s v="Harold Engle"/>
    <s v="Corporate"/>
    <s v="United States"/>
    <s v="Newark"/>
    <s v="Delaware"/>
    <n v="19711"/>
    <s v="East"/>
    <s v="OFF-AR-10004010"/>
    <s v="Office Supplies"/>
    <s v="Art"/>
    <s v="Hunt Boston Vacuum Mount KS Pencil Sharpener"/>
    <n v="174.95000000000002"/>
    <n v="5"/>
    <n v="0"/>
    <n v="45.487000000000002"/>
  </r>
  <r>
    <n v="8410"/>
    <s v="CA-2012-134082"/>
    <x v="1"/>
    <x v="555"/>
    <d v="2012-12-17T00:00:00"/>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3-130820"/>
    <x v="0"/>
    <x v="625"/>
    <d v="2013-11-16T00:00:00"/>
    <s v="Same Day"/>
    <s v="ON-18715"/>
    <s v="Odella Nelson"/>
    <s v="Corporate"/>
    <s v="United States"/>
    <s v="Burlington"/>
    <s v="North Carolina"/>
    <n v="27217"/>
    <s v="South"/>
    <s v="FUR-TA-10001768"/>
    <s v="Furniture"/>
    <s v="Tables"/>
    <s v="Hon Racetrack Conference Tables"/>
    <n v="630.024"/>
    <n v="4"/>
    <n v="0.4"/>
    <n v="-199.50760000000008"/>
  </r>
  <r>
    <n v="8412"/>
    <s v="CA-2013-159765"/>
    <x v="0"/>
    <x v="195"/>
    <d v="2013-05-13T00:00:00"/>
    <s v="Second Class"/>
    <s v="TH-21100"/>
    <s v="Thea Hendricks"/>
    <s v="Consumer"/>
    <s v="United States"/>
    <s v="Salem"/>
    <s v="Virginia"/>
    <n v="24153"/>
    <s v="South"/>
    <s v="OFF-AR-10003514"/>
    <s v="Office Supplies"/>
    <s v="Art"/>
    <s v="4009 Highlighters by Sanford"/>
    <n v="27.86"/>
    <n v="7"/>
    <n v="0"/>
    <n v="9.1937999999999978"/>
  </r>
  <r>
    <n v="8413"/>
    <s v="CA-2014-132290"/>
    <x v="3"/>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3-147109"/>
    <x v="0"/>
    <x v="907"/>
    <d v="2013-12-22T00:00:00"/>
    <s v="Standard Class"/>
    <s v="AH-10075"/>
    <s v="Adam Hart"/>
    <s v="Corporate"/>
    <s v="United States"/>
    <s v="Arlington"/>
    <s v="Texas"/>
    <n v="76017"/>
    <s v="Central"/>
    <s v="OFF-PA-10001972"/>
    <s v="Office Supplies"/>
    <s v="Paper"/>
    <s v="Xerox 214"/>
    <n v="51.840000000000011"/>
    <n v="10"/>
    <n v="0.2"/>
    <n v="18.143999999999998"/>
  </r>
  <r>
    <n v="8415"/>
    <s v="CA-2013-147109"/>
    <x v="0"/>
    <x v="907"/>
    <d v="2013-12-22T00:00:00"/>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4-107265"/>
    <x v="3"/>
    <x v="1191"/>
    <d v="2014-04-13T00:00:00"/>
    <s v="Standard Class"/>
    <s v="ML-17755"/>
    <s v="Max Ludwig"/>
    <s v="Home Office"/>
    <s v="United States"/>
    <s v="Marion"/>
    <s v="Iowa"/>
    <n v="52302"/>
    <s v="Central"/>
    <s v="OFF-PA-10000474"/>
    <s v="Office Supplies"/>
    <s v="Paper"/>
    <s v="Staples"/>
    <n v="106.32"/>
    <n v="3"/>
    <n v="0"/>
    <n v="49.970399999999991"/>
  </r>
  <r>
    <n v="8417"/>
    <s v="CA-2014-118199"/>
    <x v="3"/>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4-118199"/>
    <x v="3"/>
    <x v="1188"/>
    <d v="2014-05-12T00:00:00"/>
    <s v="First Class"/>
    <s v="LB-16795"/>
    <s v="Laurel Beltran"/>
    <s v="Home Office"/>
    <s v="United States"/>
    <s v="Seattle"/>
    <s v="Washington"/>
    <n v="98105"/>
    <s v="West"/>
    <s v="OFF-ST-10000604"/>
    <s v="Office Supplies"/>
    <s v="Storage"/>
    <s v="Home/Office Personal File Carts"/>
    <n v="104.28"/>
    <n v="3"/>
    <n v="0"/>
    <n v="26.069999999999993"/>
  </r>
  <r>
    <n v="8419"/>
    <s v="CA-2014-118199"/>
    <x v="3"/>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4-118199"/>
    <x v="3"/>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4-118199"/>
    <x v="3"/>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4-150091"/>
    <x v="3"/>
    <x v="386"/>
    <d v="2014-10-17T00:00:00"/>
    <s v="Standard Class"/>
    <s v="NP-18670"/>
    <s v="Nora Paige"/>
    <s v="Consumer"/>
    <s v="United States"/>
    <s v="Lakewood"/>
    <s v="New Jersey"/>
    <n v="8701"/>
    <s v="East"/>
    <s v="TEC-AC-10002167"/>
    <s v="Technology"/>
    <s v="Accessories"/>
    <s v="Imation 8gb Micro Traveldrive Usb 2.0 Flash Drive"/>
    <n v="45"/>
    <n v="3"/>
    <n v="0"/>
    <n v="4.9500000000000011"/>
  </r>
  <r>
    <n v="8423"/>
    <s v="CA-2014-150091"/>
    <x v="3"/>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4-150091"/>
    <x v="3"/>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4-150091"/>
    <x v="3"/>
    <x v="386"/>
    <d v="2014-10-17T00:00:00"/>
    <s v="Standard Class"/>
    <s v="NP-18670"/>
    <s v="Nora Paige"/>
    <s v="Consumer"/>
    <s v="United States"/>
    <s v="Lakewood"/>
    <s v="New Jersey"/>
    <n v="8701"/>
    <s v="East"/>
    <s v="FUR-BO-10003404"/>
    <s v="Furniture"/>
    <s v="Bookcases"/>
    <s v="Global Adaptabilites Bookcase, Cherry/Storm Gray Finish"/>
    <n v="2154.9"/>
    <n v="5"/>
    <n v="0"/>
    <n v="129.29399999999987"/>
  </r>
  <r>
    <n v="8426"/>
    <s v="CA-2013-137652"/>
    <x v="0"/>
    <x v="770"/>
    <d v="2013-08-31T00:00:00"/>
    <s v="First Class"/>
    <s v="EB-13750"/>
    <s v="Edward Becker"/>
    <s v="Corporate"/>
    <s v="United States"/>
    <s v="Cincinnati"/>
    <s v="Ohio"/>
    <n v="45231"/>
    <s v="East"/>
    <s v="OFF-BI-10004099"/>
    <s v="Office Supplies"/>
    <s v="Binders"/>
    <s v="GBC VeloBinder Strips"/>
    <n v="18.432000000000002"/>
    <n v="8"/>
    <n v="0.7"/>
    <n v="-12.287999999999997"/>
  </r>
  <r>
    <n v="8427"/>
    <s v="CA-2012-128356"/>
    <x v="1"/>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s v="Michigan"/>
    <n v="48066"/>
    <s v="Central"/>
    <s v="OFF-SU-10001935"/>
    <s v="Office Supplies"/>
    <s v="Supplies"/>
    <s v="Staples"/>
    <n v="4.3600000000000003"/>
    <n v="2"/>
    <n v="0"/>
    <n v="0.17439999999999944"/>
  </r>
  <r>
    <n v="8429"/>
    <s v="US-2014-132220"/>
    <x v="3"/>
    <x v="105"/>
    <d v="2014-11-17T00:00:00"/>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3-118129"/>
    <x v="0"/>
    <x v="1054"/>
    <d v="2013-12-22T00:00:00"/>
    <s v="Second Class"/>
    <s v="CL-12565"/>
    <s v="Clay Ludtke"/>
    <s v="Consumer"/>
    <s v="United States"/>
    <s v="Reading"/>
    <s v="Pennsylvania"/>
    <n v="19601"/>
    <s v="East"/>
    <s v="FUR-FU-10004904"/>
    <s v="Furniture"/>
    <s v="Furnishings"/>
    <s v="Eldon &quot;L&quot; Workstation Diamond Chairmat"/>
    <n v="303.92"/>
    <n v="5"/>
    <n v="0.2"/>
    <n v="-30.392000000000024"/>
  </r>
  <r>
    <n v="8431"/>
    <s v="US-2011-113124"/>
    <x v="2"/>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4-155621"/>
    <x v="3"/>
    <x v="1183"/>
    <d v="2014-11-14T00:00:00"/>
    <s v="Standard Class"/>
    <s v="KN-16450"/>
    <s v="Kean Nguyen"/>
    <s v="Corporate"/>
    <s v="United States"/>
    <s v="Baltimore"/>
    <s v="Maryland"/>
    <n v="21215"/>
    <s v="East"/>
    <s v="FUR-FU-10003535"/>
    <s v="Furniture"/>
    <s v="Furnishings"/>
    <s v="Howard Miller Distant Time Traveler Alarm Clock"/>
    <n v="274.20000000000005"/>
    <n v="10"/>
    <n v="0"/>
    <n v="112.422"/>
  </r>
  <r>
    <n v="8433"/>
    <s v="US-2011-127635"/>
    <x v="2"/>
    <x v="80"/>
    <d v="2011-09-18T00:00:00"/>
    <s v="Second Class"/>
    <s v="SC-20260"/>
    <s v="Scott Cohen"/>
    <s v="Corporate"/>
    <s v="United States"/>
    <s v="Corpus Christi"/>
    <s v="Texas"/>
    <n v="78415"/>
    <s v="Central"/>
    <s v="OFF-FA-10000053"/>
    <s v="Office Supplies"/>
    <s v="Fasteners"/>
    <s v="Revere Boxed Rubber Bands by Revere"/>
    <n v="6.048"/>
    <n v="4"/>
    <n v="0.2"/>
    <n v="-1.3607999999999998"/>
  </r>
  <r>
    <n v="8434"/>
    <s v="US-2011-127635"/>
    <x v="2"/>
    <x v="80"/>
    <d v="2011-09-18T00:00:00"/>
    <s v="Second Class"/>
    <s v="SC-20260"/>
    <s v="Scott Cohen"/>
    <s v="Corporate"/>
    <s v="United States"/>
    <s v="Corpus Christi"/>
    <s v="Texas"/>
    <n v="78415"/>
    <s v="Central"/>
    <s v="OFF-PA-10004610"/>
    <s v="Office Supplies"/>
    <s v="Paper"/>
    <s v="Xerox 1900"/>
    <n v="6.8480000000000008"/>
    <n v="2"/>
    <n v="0.2"/>
    <n v="2.1399999999999992"/>
  </r>
  <r>
    <n v="8435"/>
    <s v="US-2011-127635"/>
    <x v="2"/>
    <x v="80"/>
    <d v="2011-09-18T00:00:00"/>
    <s v="Second Class"/>
    <s v="SC-20260"/>
    <s v="Scott Cohen"/>
    <s v="Corporate"/>
    <s v="United States"/>
    <s v="Corpus Christi"/>
    <s v="Texas"/>
    <n v="78415"/>
    <s v="Central"/>
    <s v="FUR-FU-10000550"/>
    <s v="Furniture"/>
    <s v="Furnishings"/>
    <s v="Stacking Trays by OIC"/>
    <n v="9.9600000000000009"/>
    <n v="5"/>
    <n v="0.6"/>
    <n v="-6.7230000000000008"/>
  </r>
  <r>
    <n v="8436"/>
    <s v="US-2011-127635"/>
    <x v="2"/>
    <x v="80"/>
    <d v="2011-09-18T00:00:00"/>
    <s v="Second Class"/>
    <s v="SC-20260"/>
    <s v="Scott Cohen"/>
    <s v="Corporate"/>
    <s v="United States"/>
    <s v="Corpus Christi"/>
    <s v="Texas"/>
    <n v="78415"/>
    <s v="Central"/>
    <s v="OFF-BI-10001721"/>
    <s v="Office Supplies"/>
    <s v="Binders"/>
    <s v="Trimflex Flexible Post Binders"/>
    <n v="8.5519999999999978"/>
    <n v="2"/>
    <n v="0.8"/>
    <n v="-13.683199999999999"/>
  </r>
  <r>
    <n v="8437"/>
    <s v="CA-2012-151470"/>
    <x v="1"/>
    <x v="1181"/>
    <d v="2012-09-26T00:00:00"/>
    <s v="Standard Class"/>
    <s v="AM-10705"/>
    <s v="Anne McFarland"/>
    <s v="Consumer"/>
    <s v="United States"/>
    <s v="Las Vegas"/>
    <s v="Nevada"/>
    <n v="89115"/>
    <s v="West"/>
    <s v="OFF-BI-10004040"/>
    <s v="Office Supplies"/>
    <s v="Binders"/>
    <s v="Wilson Jones Impact Binders"/>
    <n v="45.584000000000003"/>
    <n v="11"/>
    <n v="0.2"/>
    <n v="16.524199999999997"/>
  </r>
  <r>
    <n v="8438"/>
    <s v="CA-2012-112823"/>
    <x v="1"/>
    <x v="895"/>
    <d v="2012-12-16T00:00:00"/>
    <s v="Standard Class"/>
    <s v="RA-19945"/>
    <s v="Ryan Akin"/>
    <s v="Consumer"/>
    <s v="United States"/>
    <s v="Cleveland"/>
    <s v="Ohio"/>
    <n v="44105"/>
    <s v="East"/>
    <s v="TEC-AC-10002550"/>
    <s v="Technology"/>
    <s v="Accessories"/>
    <s v="Maxell 4.7GB DVD-RW 3/Pack"/>
    <n v="25.488"/>
    <n v="2"/>
    <n v="0.2"/>
    <n v="4.4603999999999999"/>
  </r>
  <r>
    <n v="8439"/>
    <s v="CA-2011-108861"/>
    <x v="2"/>
    <x v="1061"/>
    <d v="2011-06-01T00:00:00"/>
    <s v="Standard Class"/>
    <s v="MM-17260"/>
    <s v="Magdelene Morse"/>
    <s v="Consumer"/>
    <s v="United States"/>
    <s v="Seattle"/>
    <s v="Washington"/>
    <n v="98105"/>
    <s v="West"/>
    <s v="OFF-BI-10003876"/>
    <s v="Office Supplies"/>
    <s v="Binders"/>
    <s v="Green Canvas Binder for 8-1/2&quot; x 14&quot; Sheets"/>
    <n v="136.96"/>
    <n v="4"/>
    <n v="0.2"/>
    <n v="51.359999999999992"/>
  </r>
  <r>
    <n v="8440"/>
    <s v="CA-2014-114370"/>
    <x v="3"/>
    <x v="1192"/>
    <d v="2014-03-18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4-145779"/>
    <x v="3"/>
    <x v="636"/>
    <d v="2014-05-11T00:00:00"/>
    <s v="Standard Class"/>
    <s v="DB-13615"/>
    <s v="Doug Bickford"/>
    <s v="Consumer"/>
    <s v="United States"/>
    <s v="Tucson"/>
    <s v="Arizona"/>
    <n v="85705"/>
    <s v="West"/>
    <s v="OFF-PA-10002254"/>
    <s v="Office Supplies"/>
    <s v="Paper"/>
    <s v="Xerox 1883"/>
    <n v="84.415999999999997"/>
    <n v="4"/>
    <n v="0.2"/>
    <n v="27.435199999999995"/>
  </r>
  <r>
    <n v="8443"/>
    <s v="US-2013-155173"/>
    <x v="0"/>
    <x v="1193"/>
    <d v="2013-03-11T00:00:00"/>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3-155173"/>
    <x v="0"/>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3-155173"/>
    <x v="0"/>
    <x v="1193"/>
    <d v="2013-03-11T00:00:00"/>
    <s v="Standard Class"/>
    <s v="JB-16045"/>
    <s v="Julia Barnett"/>
    <s v="Home Office"/>
    <s v="United States"/>
    <s v="Philadelphia"/>
    <s v="Pennsylvania"/>
    <n v="19120"/>
    <s v="East"/>
    <s v="TEC-PH-10002538"/>
    <s v="Technology"/>
    <s v="Phones"/>
    <s v="Grandstream GXP1160 VoIP phone"/>
    <n v="68.238"/>
    <n v="3"/>
    <n v="0.4"/>
    <n v="-12.510300000000008"/>
  </r>
  <r>
    <n v="8446"/>
    <s v="CA-2014-125451"/>
    <x v="3"/>
    <x v="436"/>
    <d v="2014-10-25T00:00:00"/>
    <s v="First Class"/>
    <s v="AH-10075"/>
    <s v="Adam Hart"/>
    <s v="Corporate"/>
    <s v="United States"/>
    <s v="Cranston"/>
    <s v="Rhode Island"/>
    <n v="2920"/>
    <s v="East"/>
    <s v="FUR-TA-10001039"/>
    <s v="Furniture"/>
    <s v="Tables"/>
    <s v="KI Adjustable-Height Table"/>
    <n v="240.744"/>
    <n v="4"/>
    <n v="0.3"/>
    <n v="-13.756799999999984"/>
  </r>
  <r>
    <n v="8447"/>
    <s v="CA-2014-125451"/>
    <x v="3"/>
    <x v="436"/>
    <d v="2014-10-25T00:00:00"/>
    <s v="First Class"/>
    <s v="AH-10075"/>
    <s v="Adam Hart"/>
    <s v="Corporate"/>
    <s v="United States"/>
    <s v="Cranston"/>
    <s v="Rhode Island"/>
    <n v="2920"/>
    <s v="East"/>
    <s v="FUR-FU-10004963"/>
    <s v="Furniture"/>
    <s v="Furnishings"/>
    <s v="Eldon 400 Class Desk Accessories, Black Carbon"/>
    <n v="35"/>
    <n v="4"/>
    <n v="0"/>
    <n v="14.700000000000003"/>
  </r>
  <r>
    <n v="8448"/>
    <s v="CA-2014-125451"/>
    <x v="3"/>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4-125451"/>
    <x v="3"/>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4-125451"/>
    <x v="3"/>
    <x v="436"/>
    <d v="2014-10-25T00:00:00"/>
    <s v="First Class"/>
    <s v="AH-10075"/>
    <s v="Adam Hart"/>
    <s v="Corporate"/>
    <s v="United States"/>
    <s v="Cranston"/>
    <s v="Rhode Island"/>
    <n v="2920"/>
    <s v="East"/>
    <s v="OFF-PA-10003724"/>
    <s v="Office Supplies"/>
    <s v="Paper"/>
    <s v="Wirebound Message Book, 4 per Page"/>
    <n v="43.44"/>
    <n v="8"/>
    <n v="0"/>
    <n v="21.285599999999999"/>
  </r>
  <r>
    <n v="8451"/>
    <s v="CA-2014-125451"/>
    <x v="3"/>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s v="California"/>
    <n v="94122"/>
    <s v="West"/>
    <s v="TEC-PH-10001459"/>
    <s v="Technology"/>
    <s v="Phones"/>
    <s v="Samsung Galaxy Mega 6.3"/>
    <n v="1679.96"/>
    <n v="5"/>
    <n v="0.2"/>
    <n v="125.99700000000007"/>
  </r>
  <r>
    <n v="8453"/>
    <s v="CA-2013-125087"/>
    <x v="0"/>
    <x v="724"/>
    <d v="2013-04-24T00:00:00"/>
    <s v="Standard Class"/>
    <s v="TH-21115"/>
    <s v="Thea Hudgings"/>
    <s v="Corporate"/>
    <s v="United States"/>
    <s v="Houston"/>
    <s v="Texas"/>
    <n v="77070"/>
    <s v="Central"/>
    <s v="FUR-CH-10002880"/>
    <s v="Furniture"/>
    <s v="Chairs"/>
    <s v="Global High-Back Leather Tilter, Burgundy"/>
    <n v="344.37199999999996"/>
    <n v="4"/>
    <n v="0.3"/>
    <n v="-93.472400000000022"/>
  </r>
  <r>
    <n v="8454"/>
    <s v="CA-2013-125087"/>
    <x v="0"/>
    <x v="724"/>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3-125087"/>
    <x v="0"/>
    <x v="724"/>
    <d v="2013-04-24T00:00:00"/>
    <s v="Standard Class"/>
    <s v="TH-21115"/>
    <s v="Thea Hudgings"/>
    <s v="Corporate"/>
    <s v="United States"/>
    <s v="Houston"/>
    <s v="Texas"/>
    <n v="77070"/>
    <s v="Central"/>
    <s v="FUR-FU-10004748"/>
    <s v="Furniture"/>
    <s v="Furnishings"/>
    <s v="Howard Miller 16&quot; Diameter Gallery Wall Clock"/>
    <n v="127.88"/>
    <n v="5"/>
    <n v="0.6"/>
    <n v="-67.137"/>
  </r>
  <r>
    <n v="8456"/>
    <s v="CA-2013-154081"/>
    <x v="0"/>
    <x v="73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4-118556"/>
    <x v="3"/>
    <x v="39"/>
    <d v="2014-06-03T00:00:00"/>
    <s v="Second Class"/>
    <s v="TH-21235"/>
    <s v="Tiffany House"/>
    <s v="Corporate"/>
    <s v="United States"/>
    <s v="Chicago"/>
    <s v="Illinois"/>
    <n v="60653"/>
    <s v="Central"/>
    <s v="FUR-CH-10001146"/>
    <s v="Furniture"/>
    <s v="Chairs"/>
    <s v="Global Task Chair, Black"/>
    <n v="106.869"/>
    <n v="3"/>
    <n v="0.3"/>
    <n v="-29.007299999999994"/>
  </r>
  <r>
    <n v="8458"/>
    <s v="US-2014-118556"/>
    <x v="3"/>
    <x v="39"/>
    <d v="2014-06-03T00:00:00"/>
    <s v="Second Class"/>
    <s v="TH-21235"/>
    <s v="Tiffany House"/>
    <s v="Corporate"/>
    <s v="United States"/>
    <s v="Chicago"/>
    <s v="Illinois"/>
    <n v="60653"/>
    <s v="Central"/>
    <s v="OFF-BI-10004364"/>
    <s v="Office Supplies"/>
    <s v="Binders"/>
    <s v="Storex Dura Pro Binders"/>
    <n v="3.5639999999999992"/>
    <n v="3"/>
    <n v="0.8"/>
    <n v="-6.2370000000000019"/>
  </r>
  <r>
    <n v="8459"/>
    <s v="CA-2011-126200"/>
    <x v="2"/>
    <x v="55"/>
    <d v="2011-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1-126200"/>
    <x v="2"/>
    <x v="55"/>
    <d v="2011-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1-146500"/>
    <x v="2"/>
    <x v="1194"/>
    <d v="2011-09-04T00:00:00"/>
    <s v="Standard Class"/>
    <s v="AT-10735"/>
    <s v="Annie Thurman"/>
    <s v="Consumer"/>
    <s v="United States"/>
    <s v="Bristol"/>
    <s v="Connecticut"/>
    <n v="6010"/>
    <s v="East"/>
    <s v="OFF-BI-10002432"/>
    <s v="Office Supplies"/>
    <s v="Binders"/>
    <s v="Wilson Jones Standard D-Ring Binders"/>
    <n v="25.299999999999997"/>
    <n v="5"/>
    <n v="0"/>
    <n v="11.890999999999998"/>
  </r>
  <r>
    <n v="8462"/>
    <s v="CA-2011-146500"/>
    <x v="2"/>
    <x v="1194"/>
    <d v="2011-09-04T00:00:00"/>
    <s v="Standard Class"/>
    <s v="AT-10735"/>
    <s v="Annie Thurman"/>
    <s v="Consumer"/>
    <s v="United States"/>
    <s v="Bristol"/>
    <s v="Connecticut"/>
    <n v="6010"/>
    <s v="East"/>
    <s v="OFF-ST-10000563"/>
    <s v="Office Supplies"/>
    <s v="Storage"/>
    <s v="Fellowes Bankers Box Stor/Drawer Steel Plus"/>
    <n v="95.94"/>
    <n v="3"/>
    <n v="0"/>
    <n v="9.5940000000000012"/>
  </r>
  <r>
    <n v="8463"/>
    <s v="CA-2012-169537"/>
    <x v="1"/>
    <x v="37"/>
    <d v="2012-09-07T00:00:00"/>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1-100881"/>
    <x v="2"/>
    <x v="1176"/>
    <d v="2011-04-01T00:00:00"/>
    <s v="Standard Class"/>
    <s v="DR-12940"/>
    <s v="Daniel Raglin"/>
    <s v="Home Office"/>
    <s v="United States"/>
    <s v="Albuquerque"/>
    <s v="New Mexico"/>
    <n v="87105"/>
    <s v="West"/>
    <s v="TEC-PH-10003273"/>
    <s v="Technology"/>
    <s v="Phones"/>
    <s v="AT&amp;T TR1909W"/>
    <n v="302.37599999999998"/>
    <n v="3"/>
    <n v="0.2"/>
    <n v="22.678200000000018"/>
  </r>
  <r>
    <n v="8465"/>
    <s v="CA-2012-144043"/>
    <x v="1"/>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28"/>
  </r>
  <r>
    <n v="8466"/>
    <s v="CA-2012-116512"/>
    <x v="1"/>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2-101000"/>
    <x v="1"/>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3-168557"/>
    <x v="0"/>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3-164196"/>
    <x v="0"/>
    <x v="583"/>
    <d v="2013-11-18T00:00:00"/>
    <s v="Standard Class"/>
    <s v="AS-10285"/>
    <s v="Alejandro Savely"/>
    <s v="Corporate"/>
    <s v="United States"/>
    <s v="Noblesville"/>
    <s v="Indiana"/>
    <n v="46060"/>
    <s v="Central"/>
    <s v="FUR-TA-10001950"/>
    <s v="Furniture"/>
    <s v="Tables"/>
    <s v="Balt Solid Wood Round Tables"/>
    <n v="2678.94"/>
    <n v="6"/>
    <n v="0"/>
    <n v="241.1046"/>
  </r>
  <r>
    <n v="8470"/>
    <s v="US-2014-132031"/>
    <x v="3"/>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4-132031"/>
    <x v="3"/>
    <x v="756"/>
    <d v="2014-04-28T00:00:00"/>
    <s v="Standard Class"/>
    <s v="PN-18775"/>
    <s v="Parhena Norris"/>
    <s v="Home Office"/>
    <s v="United States"/>
    <s v="Clarksville"/>
    <s v="Tennessee"/>
    <n v="37042"/>
    <s v="South"/>
    <s v="TEC-AC-10002473"/>
    <s v="Technology"/>
    <s v="Accessories"/>
    <s v="Maxell 4.7GB DVD-R"/>
    <n v="45.408000000000001"/>
    <n v="2"/>
    <n v="0.2"/>
    <n v="11.919599999999999"/>
  </r>
  <r>
    <n v="8472"/>
    <s v="US-2014-132031"/>
    <x v="3"/>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4-132031"/>
    <x v="3"/>
    <x v="756"/>
    <d v="2014-04-28T00:00:00"/>
    <s v="Standard Class"/>
    <s v="PN-18775"/>
    <s v="Parhena Norris"/>
    <s v="Home Office"/>
    <s v="United States"/>
    <s v="Clarksville"/>
    <s v="Tennessee"/>
    <n v="37042"/>
    <s v="South"/>
    <s v="OFF-LA-10000081"/>
    <s v="Office Supplies"/>
    <s v="Labels"/>
    <s v="Avery 496"/>
    <n v="3"/>
    <n v="1"/>
    <n v="0.2"/>
    <n v="1.0499999999999998"/>
  </r>
  <r>
    <n v="8474"/>
    <s v="CA-2012-169733"/>
    <x v="1"/>
    <x v="420"/>
    <d v="2012-10-26T00:00:00"/>
    <s v="Second Class"/>
    <s v="GM-14500"/>
    <s v="Gene McClure"/>
    <s v="Consumer"/>
    <s v="United States"/>
    <s v="Hollywood"/>
    <s v="Florida"/>
    <n v="33021"/>
    <s v="South"/>
    <s v="OFF-ST-10000876"/>
    <s v="Office Supplies"/>
    <s v="Storage"/>
    <s v="Eldon Simplefile Box Office"/>
    <n v="9.952"/>
    <n v="1"/>
    <n v="0.2"/>
    <n v="0.99520000000000008"/>
  </r>
  <r>
    <n v="8475"/>
    <s v="CA-2014-169404"/>
    <x v="3"/>
    <x v="359"/>
    <d v="2014-04-15T00:00:00"/>
    <s v="Standard Class"/>
    <s v="NC-18625"/>
    <s v="Noah Childs"/>
    <s v="Corporate"/>
    <s v="United States"/>
    <s v="York"/>
    <s v="Pennsylvania"/>
    <n v="17403"/>
    <s v="East"/>
    <s v="OFF-BI-10004492"/>
    <s v="Office Supplies"/>
    <s v="Binders"/>
    <s v="Tuf-Vin Binders"/>
    <n v="37.896000000000001"/>
    <n v="4"/>
    <n v="0.7"/>
    <n v="-29.053600000000003"/>
  </r>
  <r>
    <n v="8476"/>
    <s v="CA-2014-169404"/>
    <x v="3"/>
    <x v="359"/>
    <d v="2014-04-15T00:00:00"/>
    <s v="Standard Class"/>
    <s v="NC-18625"/>
    <s v="Noah Childs"/>
    <s v="Corporate"/>
    <s v="United States"/>
    <s v="York"/>
    <s v="Pennsylvania"/>
    <n v="17403"/>
    <s v="East"/>
    <s v="OFF-PA-10001033"/>
    <s v="Office Supplies"/>
    <s v="Paper"/>
    <s v="Xerox 1893"/>
    <n v="65.584000000000003"/>
    <n v="2"/>
    <n v="0.2"/>
    <n v="23.7742"/>
  </r>
  <r>
    <n v="8477"/>
    <s v="CA-2014-134880"/>
    <x v="3"/>
    <x v="855"/>
    <d v="2014-11-02T00:00:00"/>
    <s v="Standard Class"/>
    <s v="TW-21025"/>
    <s v="Tamara Willingham"/>
    <s v="Home Office"/>
    <s v="United States"/>
    <s v="Mesa"/>
    <s v="Arizona"/>
    <n v="85204"/>
    <s v="West"/>
    <s v="OFF-PA-10004039"/>
    <s v="Office Supplies"/>
    <s v="Paper"/>
    <s v="Xerox 1882"/>
    <n v="44.783999999999999"/>
    <n v="1"/>
    <n v="0.2"/>
    <n v="16.234200000000001"/>
  </r>
  <r>
    <n v="8478"/>
    <s v="CA-2012-145758"/>
    <x v="1"/>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4-158736"/>
    <x v="3"/>
    <x v="404"/>
    <d v="2014-12-25T00:00:00"/>
    <s v="Standard Class"/>
    <s v="TT-21460"/>
    <s v="Tonja Turnell"/>
    <s v="Home Office"/>
    <s v="United States"/>
    <s v="San Francisco"/>
    <s v="California"/>
    <n v="94110"/>
    <s v="West"/>
    <s v="OFF-AR-10002578"/>
    <s v="Office Supplies"/>
    <s v="Art"/>
    <s v="Newell 335"/>
    <n v="5.76"/>
    <n v="2"/>
    <n v="0"/>
    <n v="1.6703999999999999"/>
  </r>
  <r>
    <n v="8480"/>
    <s v="US-2013-119270"/>
    <x v="0"/>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1-109890"/>
    <x v="2"/>
    <x v="609"/>
    <d v="2011-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3-138583"/>
    <x v="0"/>
    <x v="1012"/>
    <d v="2013-05-29T00:00:00"/>
    <s v="Standard Class"/>
    <s v="DP-13390"/>
    <s v="Dennis Pardue"/>
    <s v="Home Office"/>
    <s v="United States"/>
    <s v="Philadelphia"/>
    <s v="Pennsylvania"/>
    <n v="19120"/>
    <s v="East"/>
    <s v="OFF-AR-10001860"/>
    <s v="Office Supplies"/>
    <s v="Art"/>
    <s v="BIC Liqua Brite Liner"/>
    <n v="16.656000000000002"/>
    <n v="3"/>
    <n v="0.2"/>
    <n v="3.3311999999999999"/>
  </r>
  <r>
    <n v="8483"/>
    <s v="US-2014-118535"/>
    <x v="3"/>
    <x v="512"/>
    <d v="2014-02-16T00:00:00"/>
    <s v="Standard Class"/>
    <s v="DJ-13510"/>
    <s v="Don Jones"/>
    <s v="Corporate"/>
    <s v="United States"/>
    <s v="New York City"/>
    <s v="New York"/>
    <n v="10024"/>
    <s v="East"/>
    <s v="OFF-LA-10001297"/>
    <s v="Office Supplies"/>
    <s v="Labels"/>
    <s v="Avery 473"/>
    <n v="20.7"/>
    <n v="2"/>
    <n v="0"/>
    <n v="9.9359999999999999"/>
  </r>
  <r>
    <n v="8484"/>
    <s v="CA-2013-126284"/>
    <x v="0"/>
    <x v="873"/>
    <d v="2013-09-25T00:00:00"/>
    <s v="Standard Class"/>
    <s v="EN-13780"/>
    <s v="Edward Nazzal"/>
    <s v="Consumer"/>
    <s v="United States"/>
    <s v="Grand Rapids"/>
    <s v="Michigan"/>
    <n v="49505"/>
    <s v="Central"/>
    <s v="OFF-BI-10004828"/>
    <s v="Office Supplies"/>
    <s v="Binders"/>
    <s v="GBC Poly Designer Binding Covers"/>
    <n v="83.699999999999989"/>
    <n v="5"/>
    <n v="0"/>
    <n v="41.012999999999991"/>
  </r>
  <r>
    <n v="8485"/>
    <s v="CA-2014-142391"/>
    <x v="3"/>
    <x v="241"/>
    <d v="2014-09-25T00:00:00"/>
    <s v="Same Day"/>
    <s v="PB-19150"/>
    <s v="Philip Brown"/>
    <s v="Consumer"/>
    <s v="United States"/>
    <s v="Seattle"/>
    <s v="Washington"/>
    <n v="98115"/>
    <s v="West"/>
    <s v="FUR-FU-10002759"/>
    <s v="Furniture"/>
    <s v="Furnishings"/>
    <s v="12-1/2 Diameter Round Wall Clock"/>
    <n v="199.8"/>
    <n v="10"/>
    <n v="0"/>
    <n v="71.927999999999997"/>
  </r>
  <r>
    <n v="8486"/>
    <s v="CA-2014-124716"/>
    <x v="3"/>
    <x v="996"/>
    <d v="2014-04-01T00:00:00"/>
    <s v="Standard Class"/>
    <s v="BD-11560"/>
    <s v="Brendan Dodson"/>
    <s v="Home Office"/>
    <s v="United States"/>
    <s v="Fresno"/>
    <s v="California"/>
    <n v="93727"/>
    <s v="West"/>
    <s v="OFF-PA-10000740"/>
    <s v="Office Supplies"/>
    <s v="Paper"/>
    <s v="Xerox 1982"/>
    <n v="45.68"/>
    <n v="2"/>
    <n v="0"/>
    <n v="21.012799999999999"/>
  </r>
  <r>
    <n v="8487"/>
    <s v="CA-2014-124716"/>
    <x v="3"/>
    <x v="996"/>
    <d v="2014-04-01T00:00:00"/>
    <s v="Standard Class"/>
    <s v="BD-11560"/>
    <s v="Brendan Dodson"/>
    <s v="Home Office"/>
    <s v="United States"/>
    <s v="Fresno"/>
    <s v="California"/>
    <n v="93727"/>
    <s v="West"/>
    <s v="OFF-PA-10001144"/>
    <s v="Office Supplies"/>
    <s v="Paper"/>
    <s v="Xerox 1913"/>
    <n v="110.96"/>
    <n v="2"/>
    <n v="0"/>
    <n v="53.260799999999996"/>
  </r>
  <r>
    <n v="8488"/>
    <s v="CA-2014-124716"/>
    <x v="3"/>
    <x v="996"/>
    <d v="2014-04-01T00:00:00"/>
    <s v="Standard Class"/>
    <s v="BD-11560"/>
    <s v="Brendan Dodson"/>
    <s v="Home Office"/>
    <s v="United States"/>
    <s v="Fresno"/>
    <s v="California"/>
    <n v="93727"/>
    <s v="West"/>
    <s v="OFF-PA-10000859"/>
    <s v="Office Supplies"/>
    <s v="Paper"/>
    <s v="Unpadded Memo Slips"/>
    <n v="11.94"/>
    <n v="3"/>
    <n v="0"/>
    <n v="5.97"/>
  </r>
  <r>
    <n v="8489"/>
    <s v="CA-2013-158841"/>
    <x v="0"/>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3-158841"/>
    <x v="0"/>
    <x v="1056"/>
    <d v="2013-02-04T00:00:00"/>
    <s v="Second Class"/>
    <s v="SE-20110"/>
    <s v="Sanjit Engle"/>
    <s v="Consumer"/>
    <s v="United States"/>
    <s v="Arlington"/>
    <s v="Virginia"/>
    <n v="22204"/>
    <s v="South"/>
    <s v="OFF-BI-10002557"/>
    <s v="Office Supplies"/>
    <s v="Binders"/>
    <s v="Presstex Flexible Ring Binders"/>
    <n v="36.4"/>
    <n v="8"/>
    <n v="0"/>
    <n v="18.2"/>
  </r>
  <r>
    <n v="8491"/>
    <s v="CA-2013-158841"/>
    <x v="0"/>
    <x v="1056"/>
    <d v="2013-02-04T00:00:00"/>
    <s v="Second Class"/>
    <s v="SE-20110"/>
    <s v="Sanjit Engle"/>
    <s v="Consumer"/>
    <s v="United States"/>
    <s v="Arlington"/>
    <s v="Virginia"/>
    <n v="22204"/>
    <s v="South"/>
    <s v="FUR-FU-10001731"/>
    <s v="Furniture"/>
    <s v="Furnishings"/>
    <s v="Acrylic Self-Standing Desk Frames"/>
    <n v="18.689999999999998"/>
    <n v="7"/>
    <n v="0"/>
    <n v="7.1021999999999998"/>
  </r>
  <r>
    <n v="8492"/>
    <s v="CA-2014-106824"/>
    <x v="3"/>
    <x v="437"/>
    <d v="2014-07-12T00:00:00"/>
    <s v="Standard Class"/>
    <s v="AT-10735"/>
    <s v="Annie Thurman"/>
    <s v="Consumer"/>
    <s v="United States"/>
    <s v="Los Angeles"/>
    <s v="California"/>
    <n v="90049"/>
    <s v="West"/>
    <s v="OFF-FA-10001135"/>
    <s v="Office Supplies"/>
    <s v="Fasteners"/>
    <s v="Brites Rubber Bands, 1 1/2 oz. Box"/>
    <n v="5.9399999999999995"/>
    <n v="3"/>
    <n v="0"/>
    <n v="0.11880000000000024"/>
  </r>
  <r>
    <n v="8493"/>
    <s v="CA-2012-109190"/>
    <x v="1"/>
    <x v="924"/>
    <d v="2012-10-28T00:00:00"/>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2-109190"/>
    <x v="1"/>
    <x v="924"/>
    <d v="2012-10-28T00:00:00"/>
    <s v="Standard Class"/>
    <s v="CC-12685"/>
    <s v="Craig Carroll"/>
    <s v="Consumer"/>
    <s v="United States"/>
    <s v="Lubbock"/>
    <s v="Texas"/>
    <n v="79424"/>
    <s v="Central"/>
    <s v="TEC-CO-10001943"/>
    <s v="Technology"/>
    <s v="Copiers"/>
    <s v="Canon PC-428 Personal Copier"/>
    <n v="479.97600000000006"/>
    <n v="3"/>
    <n v="0.2"/>
    <n v="161.99189999999999"/>
  </r>
  <r>
    <n v="8495"/>
    <s v="CA-2012-109190"/>
    <x v="1"/>
    <x v="924"/>
    <d v="2012-10-28T00:00:00"/>
    <s v="Standard Class"/>
    <s v="CC-12685"/>
    <s v="Craig Carroll"/>
    <s v="Consumer"/>
    <s v="United States"/>
    <s v="Lubbock"/>
    <s v="Texas"/>
    <n v="79424"/>
    <s v="Central"/>
    <s v="OFF-BI-10000977"/>
    <s v="Office Supplies"/>
    <s v="Binders"/>
    <s v="Ibico Plastic Spiral Binding Combs"/>
    <n v="6.0799999999999983"/>
    <n v="1"/>
    <n v="0.8"/>
    <n v="-10.336000000000002"/>
  </r>
  <r>
    <n v="8496"/>
    <s v="CA-2013-143154"/>
    <x v="0"/>
    <x v="499"/>
    <d v="2013-12-09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1-169061"/>
    <x v="2"/>
    <x v="1195"/>
    <d v="2011-03-08T00:00:00"/>
    <s v="Second Class"/>
    <s v="AB-10150"/>
    <s v="Aimee Bixby"/>
    <s v="Consumer"/>
    <s v="United States"/>
    <s v="Yonkers"/>
    <s v="New York"/>
    <n v="10701"/>
    <s v="East"/>
    <s v="OFF-AR-10000588"/>
    <s v="Office Supplies"/>
    <s v="Art"/>
    <s v="Newell 345"/>
    <n v="59.519999999999996"/>
    <n v="3"/>
    <n v="0"/>
    <n v="15.475200000000001"/>
  </r>
  <r>
    <n v="8498"/>
    <s v="CA-2011-169061"/>
    <x v="2"/>
    <x v="1195"/>
    <d v="2011-03-08T00:00:00"/>
    <s v="Second Class"/>
    <s v="AB-10150"/>
    <s v="Aimee Bixby"/>
    <s v="Consumer"/>
    <s v="United States"/>
    <s v="Yonkers"/>
    <s v="New York"/>
    <n v="10701"/>
    <s v="East"/>
    <s v="TEC-AC-10002001"/>
    <s v="Technology"/>
    <s v="Accessories"/>
    <s v="Logitech Wireless Gaming Headset G930"/>
    <n v="479.97"/>
    <n v="3"/>
    <n v="0"/>
    <n v="177.58890000000002"/>
  </r>
  <r>
    <n v="8499"/>
    <s v="CA-2011-169061"/>
    <x v="2"/>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
  </r>
  <r>
    <n v="8500"/>
    <s v="CA-2011-169061"/>
    <x v="2"/>
    <x v="1195"/>
    <d v="2011-03-08T00:00:00"/>
    <s v="Second Class"/>
    <s v="AB-10150"/>
    <s v="Aimee Bixby"/>
    <s v="Consumer"/>
    <s v="United States"/>
    <s v="Yonkers"/>
    <s v="New York"/>
    <n v="10701"/>
    <s v="East"/>
    <s v="OFF-BI-10001617"/>
    <s v="Office Supplies"/>
    <s v="Binders"/>
    <s v="GBC Wire Binding Combs"/>
    <n v="49.632000000000005"/>
    <n v="6"/>
    <n v="0.2"/>
    <n v="16.750799999999998"/>
  </r>
  <r>
    <n v="8501"/>
    <s v="CA-2011-169061"/>
    <x v="2"/>
    <x v="1195"/>
    <d v="2011-03-08T00:00:00"/>
    <s v="Second Class"/>
    <s v="AB-10150"/>
    <s v="Aimee Bixby"/>
    <s v="Consumer"/>
    <s v="United States"/>
    <s v="Yonkers"/>
    <s v="New York"/>
    <n v="10701"/>
    <s v="East"/>
    <s v="OFF-PA-10001878"/>
    <s v="Office Supplies"/>
    <s v="Paper"/>
    <s v="Xerox 1891"/>
    <n v="97.82"/>
    <n v="2"/>
    <n v="0"/>
    <n v="45.975399999999993"/>
  </r>
  <r>
    <n v="8502"/>
    <s v="CA-2012-102316"/>
    <x v="1"/>
    <x v="879"/>
    <d v="2012-03-03T00:00:00"/>
    <s v="Second Class"/>
    <s v="DH-13075"/>
    <s v="Dave Hallsten"/>
    <s v="Corporate"/>
    <s v="United States"/>
    <s v="Los Angeles"/>
    <s v="California"/>
    <n v="90045"/>
    <s v="West"/>
    <s v="TEC-PH-10000376"/>
    <s v="Technology"/>
    <s v="Phones"/>
    <s v="Square Credit Card Reader"/>
    <n v="15.984000000000002"/>
    <n v="2"/>
    <n v="0.2"/>
    <n v="1.1988000000000003"/>
  </r>
  <r>
    <n v="8503"/>
    <s v="CA-2012-102316"/>
    <x v="1"/>
    <x v="879"/>
    <d v="2012-03-03T00:00:00"/>
    <s v="Second Class"/>
    <s v="DH-13075"/>
    <s v="Dave Hallsten"/>
    <s v="Corporate"/>
    <s v="United States"/>
    <s v="Los Angeles"/>
    <s v="California"/>
    <n v="90045"/>
    <s v="West"/>
    <s v="FUR-CH-10003396"/>
    <s v="Furniture"/>
    <s v="Chairs"/>
    <s v="Global Deluxe Steno Chair"/>
    <n v="184.75200000000001"/>
    <n v="3"/>
    <n v="0.2"/>
    <n v="-20.784600000000012"/>
  </r>
  <r>
    <n v="8504"/>
    <s v="CA-2011-164903"/>
    <x v="2"/>
    <x v="980"/>
    <d v="2011-02-25T00:00:00"/>
    <s v="Standard Class"/>
    <s v="SR-20740"/>
    <s v="Steven Roelle"/>
    <s v="Home Office"/>
    <s v="United States"/>
    <s v="Los Angeles"/>
    <s v="California"/>
    <n v="90049"/>
    <s v="West"/>
    <s v="OFF-PA-10003363"/>
    <s v="Office Supplies"/>
    <s v="Paper"/>
    <s v="Xerox 204"/>
    <n v="12.96"/>
    <n v="2"/>
    <n v="0"/>
    <n v="6.2208000000000006"/>
  </r>
  <r>
    <n v="8505"/>
    <s v="CA-2013-109400"/>
    <x v="0"/>
    <x v="44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3-130400"/>
    <x v="0"/>
    <x v="387"/>
    <d v="2013-03-13T00:00:00"/>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3-130400"/>
    <x v="0"/>
    <x v="387"/>
    <d v="2013-03-13T00:00:00"/>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3-130400"/>
    <x v="0"/>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2-135853"/>
    <x v="1"/>
    <x v="555"/>
    <d v="2012-12-14T00:00:00"/>
    <s v="First Class"/>
    <s v="CA-12775"/>
    <s v="Cynthia Arntzen"/>
    <s v="Consumer"/>
    <s v="United States"/>
    <s v="Detroit"/>
    <s v="Michigan"/>
    <n v="48205"/>
    <s v="Central"/>
    <s v="TEC-AC-10004761"/>
    <s v="Technology"/>
    <s v="Accessories"/>
    <s v="Maxell 4.7GB DVD+RW 3/Pack"/>
    <n v="175.23"/>
    <n v="11"/>
    <n v="0"/>
    <n v="61.330500000000001"/>
  </r>
  <r>
    <n v="8510"/>
    <s v="CA-2012-135853"/>
    <x v="1"/>
    <x v="555"/>
    <d v="2012-12-14T00:00:00"/>
    <s v="First Class"/>
    <s v="CA-12775"/>
    <s v="Cynthia Arntzen"/>
    <s v="Consumer"/>
    <s v="United States"/>
    <s v="Detroit"/>
    <s v="Michigan"/>
    <n v="48205"/>
    <s v="Central"/>
    <s v="TEC-PH-10003691"/>
    <s v="Technology"/>
    <s v="Phones"/>
    <s v="BlackBerry Q10"/>
    <n v="125.99"/>
    <n v="1"/>
    <n v="0"/>
    <n v="31.497500000000002"/>
  </r>
  <r>
    <n v="8511"/>
    <s v="CA-2012-135853"/>
    <x v="1"/>
    <x v="555"/>
    <d v="2012-12-14T00:00:00"/>
    <s v="First Class"/>
    <s v="CA-12775"/>
    <s v="Cynthia Arntzen"/>
    <s v="Consumer"/>
    <s v="United States"/>
    <s v="Detroit"/>
    <s v="Michigan"/>
    <n v="48205"/>
    <s v="Central"/>
    <s v="OFF-BI-10004965"/>
    <s v="Office Supplies"/>
    <s v="Binders"/>
    <s v="Ibico Covers for Plastic or Wire Binding Elements"/>
    <n v="23"/>
    <n v="2"/>
    <n v="0"/>
    <n v="10.35"/>
  </r>
  <r>
    <n v="8512"/>
    <s v="CA-2013-103359"/>
    <x v="0"/>
    <x v="596"/>
    <d v="2013-12-27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3-144645"/>
    <x v="0"/>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4-141614"/>
    <x v="3"/>
    <x v="929"/>
    <d v="2014-06-10T00:00:00"/>
    <s v="Standard Class"/>
    <s v="NS-18640"/>
    <s v="Noel Staavos"/>
    <s v="Corporate"/>
    <s v="United States"/>
    <s v="Orlando"/>
    <s v="Florida"/>
    <n v="32839"/>
    <s v="South"/>
    <s v="OFF-PA-10002787"/>
    <s v="Office Supplies"/>
    <s v="Paper"/>
    <s v="Xerox 227"/>
    <n v="20.736000000000004"/>
    <n v="4"/>
    <n v="0.2"/>
    <n v="7.2576000000000001"/>
  </r>
  <r>
    <n v="8515"/>
    <s v="CA-2012-122168"/>
    <x v="1"/>
    <x v="291"/>
    <d v="2012-08-26T00:00:00"/>
    <s v="Standard Class"/>
    <s v="HG-14965"/>
    <s v="Henry Goldwyn"/>
    <s v="Corporate"/>
    <s v="United States"/>
    <s v="Florence"/>
    <s v="Kentucky"/>
    <n v="41042"/>
    <s v="South"/>
    <s v="OFF-AR-10003602"/>
    <s v="Office Supplies"/>
    <s v="Art"/>
    <s v="Quartet Omega Colored Chalk, 12/Pack"/>
    <n v="17.52"/>
    <n v="3"/>
    <n v="0"/>
    <n v="8.2343999999999991"/>
  </r>
  <r>
    <n v="8516"/>
    <s v="CA-2012-122168"/>
    <x v="1"/>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3-132899"/>
    <x v="0"/>
    <x v="281"/>
    <d v="2013-04-12T00:00:00"/>
    <s v="Standard Class"/>
    <s v="SF-20200"/>
    <s v="Sarah Foster"/>
    <s v="Consumer"/>
    <s v="United States"/>
    <s v="New York City"/>
    <s v="New York"/>
    <n v="10009"/>
    <s v="East"/>
    <s v="OFF-AR-10002833"/>
    <s v="Office Supplies"/>
    <s v="Art"/>
    <s v="Newell 322"/>
    <n v="3.64"/>
    <n v="2"/>
    <n v="0"/>
    <n v="0.98280000000000012"/>
  </r>
  <r>
    <n v="8518"/>
    <s v="CA-2014-149720"/>
    <x v="3"/>
    <x v="400"/>
    <d v="2014-06-08T00:00:00"/>
    <s v="Second Class"/>
    <s v="EM-14065"/>
    <s v="Erin Mull"/>
    <s v="Consumer"/>
    <s v="United States"/>
    <s v="Frisco"/>
    <s v="Texas"/>
    <n v="75034"/>
    <s v="Central"/>
    <s v="FUR-FU-10002501"/>
    <s v="Furniture"/>
    <s v="Furnishings"/>
    <s v="Nu-Dell Executive Frame"/>
    <n v="30.336000000000006"/>
    <n v="6"/>
    <n v="0.6"/>
    <n v="-17.443199999999997"/>
  </r>
  <r>
    <n v="8519"/>
    <s v="CA-2014-118003"/>
    <x v="3"/>
    <x v="769"/>
    <d v="2014-12-11T00:00:00"/>
    <s v="Standard Class"/>
    <s v="DO-13645"/>
    <s v="Doug O'Connell"/>
    <s v="Consumer"/>
    <s v="United States"/>
    <s v="Paterson"/>
    <s v="New Jersey"/>
    <n v="7501"/>
    <s v="East"/>
    <s v="FUR-FU-10002506"/>
    <s v="Furniture"/>
    <s v="Furnishings"/>
    <s v="Tensor &quot;Hersey Kiss&quot; Styled Floor Lamp"/>
    <n v="12.99"/>
    <n v="1"/>
    <n v="0"/>
    <n v="1.5587999999999997"/>
  </r>
  <r>
    <n v="8520"/>
    <s v="CA-2014-118003"/>
    <x v="3"/>
    <x v="769"/>
    <d v="2014-12-11T00:00:00"/>
    <s v="Standard Class"/>
    <s v="DO-13645"/>
    <s v="Doug O'Connell"/>
    <s v="Consumer"/>
    <s v="United States"/>
    <s v="Paterson"/>
    <s v="New Jersey"/>
    <n v="7501"/>
    <s v="East"/>
    <s v="FUR-CH-10003817"/>
    <s v="Furniture"/>
    <s v="Chairs"/>
    <s v="Global Value Steno Chair, Gray"/>
    <n v="182.22"/>
    <n v="3"/>
    <n v="0"/>
    <n v="45.555000000000007"/>
  </r>
  <r>
    <n v="8521"/>
    <s v="CA-2014-118003"/>
    <x v="3"/>
    <x v="769"/>
    <d v="2014-12-11T00:00:00"/>
    <s v="Standard Class"/>
    <s v="DO-13645"/>
    <s v="Doug O'Connell"/>
    <s v="Consumer"/>
    <s v="United States"/>
    <s v="Paterson"/>
    <s v="New Jersey"/>
    <n v="7501"/>
    <s v="East"/>
    <s v="FUR-CH-10004860"/>
    <s v="Furniture"/>
    <s v="Chairs"/>
    <s v="Global Low Back Tilter Chair"/>
    <n v="302.94"/>
    <n v="3"/>
    <n v="0"/>
    <n v="18.176399999999973"/>
  </r>
  <r>
    <n v="8522"/>
    <s v="CA-2013-141887"/>
    <x v="0"/>
    <x v="383"/>
    <d v="2013-01-15T00:00:00"/>
    <s v="Standard Class"/>
    <s v="MP-17470"/>
    <s v="Mark Packer"/>
    <s v="Home Office"/>
    <s v="United States"/>
    <s v="Columbus"/>
    <s v="Ohio"/>
    <n v="43229"/>
    <s v="East"/>
    <s v="FUR-FU-10002268"/>
    <s v="Furniture"/>
    <s v="Furnishings"/>
    <s v="Ultra Door Push Plate"/>
    <n v="54.992000000000004"/>
    <n v="14"/>
    <n v="0.2"/>
    <n v="8.9361999999999959"/>
  </r>
  <r>
    <n v="8523"/>
    <s v="US-2013-160206"/>
    <x v="0"/>
    <x v="178"/>
    <d v="2013-04-08T00:00:00"/>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4-133074"/>
    <x v="3"/>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4-161172"/>
    <x v="3"/>
    <x v="633"/>
    <d v="2014-03-17T00:00:00"/>
    <s v="Same Day"/>
    <s v="SP-20920"/>
    <s v="Susan Pistek"/>
    <s v="Consumer"/>
    <s v="United States"/>
    <s v="Columbus"/>
    <s v="Ohio"/>
    <n v="43229"/>
    <s v="East"/>
    <s v="TEC-PH-10004348"/>
    <s v="Technology"/>
    <s v="Phones"/>
    <s v="OtterBox Defender Series Case - iPhone 5c"/>
    <n v="44.375999999999998"/>
    <n v="2"/>
    <n v="0.4"/>
    <n v="-7.3960000000000043"/>
  </r>
  <r>
    <n v="8526"/>
    <s v="CA-2014-161172"/>
    <x v="3"/>
    <x v="633"/>
    <d v="2014-03-17T00:00:00"/>
    <s v="Same Day"/>
    <s v="SP-20920"/>
    <s v="Susan Pistek"/>
    <s v="Consumer"/>
    <s v="United States"/>
    <s v="Columbus"/>
    <s v="Ohio"/>
    <n v="43229"/>
    <s v="East"/>
    <s v="FUR-FU-10003424"/>
    <s v="Furniture"/>
    <s v="Furnishings"/>
    <s v="Nu-Dell Oak Frame"/>
    <n v="51.264000000000003"/>
    <n v="6"/>
    <n v="0.2"/>
    <n v="7.6895999999999933"/>
  </r>
  <r>
    <n v="8527"/>
    <s v="CA-2014-161172"/>
    <x v="3"/>
    <x v="633"/>
    <d v="2014-03-17T00:00:00"/>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4-161172"/>
    <x v="3"/>
    <x v="633"/>
    <d v="2014-03-17T00:00:00"/>
    <s v="Same Day"/>
    <s v="SP-20920"/>
    <s v="Susan Pistek"/>
    <s v="Consumer"/>
    <s v="United States"/>
    <s v="Columbus"/>
    <s v="Ohio"/>
    <n v="43229"/>
    <s v="East"/>
    <s v="TEC-AC-10004571"/>
    <s v="Technology"/>
    <s v="Accessories"/>
    <s v="Logitech G700s Rechargeable Gaming Mouse"/>
    <n v="159.98400000000001"/>
    <n v="2"/>
    <n v="0.2"/>
    <n v="43.995600000000003"/>
  </r>
  <r>
    <n v="8529"/>
    <s v="CA-2014-161172"/>
    <x v="3"/>
    <x v="633"/>
    <d v="2014-03-17T00:00:00"/>
    <s v="Same Day"/>
    <s v="SP-20920"/>
    <s v="Susan Pistek"/>
    <s v="Consumer"/>
    <s v="United States"/>
    <s v="Columbus"/>
    <s v="Ohio"/>
    <n v="43229"/>
    <s v="East"/>
    <s v="OFF-ST-10000675"/>
    <s v="Office Supplies"/>
    <s v="Storage"/>
    <s v="File Shuttle II and Handi-File, Black"/>
    <n v="54.224000000000004"/>
    <n v="2"/>
    <n v="0.2"/>
    <n v="3.3889999999999993"/>
  </r>
  <r>
    <n v="8530"/>
    <s v="CA-2014-137624"/>
    <x v="3"/>
    <x v="468"/>
    <d v="2014-11-18T00:00:00"/>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3-156748"/>
    <x v="0"/>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3-156748"/>
    <x v="0"/>
    <x v="885"/>
    <d v="2013-12-07T00:00:00"/>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3-156748"/>
    <x v="0"/>
    <x v="885"/>
    <d v="2013-12-07T00:00:00"/>
    <s v="Standard Class"/>
    <s v="BS-11755"/>
    <s v="Bruce Stewart"/>
    <s v="Consumer"/>
    <s v="United States"/>
    <s v="Detroit"/>
    <s v="Michigan"/>
    <n v="48227"/>
    <s v="Central"/>
    <s v="OFF-ST-10001370"/>
    <s v="Office Supplies"/>
    <s v="Storage"/>
    <s v="Sensible Storage WireTech Storage Systems"/>
    <n v="496.86"/>
    <n v="7"/>
    <n v="0"/>
    <n v="24.842999999999947"/>
  </r>
  <r>
    <n v="8534"/>
    <s v="CA-2013-156748"/>
    <x v="0"/>
    <x v="885"/>
    <d v="2013-12-07T00:00:00"/>
    <s v="Standard Class"/>
    <s v="BS-11755"/>
    <s v="Bruce Stewart"/>
    <s v="Consumer"/>
    <s v="United States"/>
    <s v="Detroit"/>
    <s v="Michigan"/>
    <n v="48227"/>
    <s v="Central"/>
    <s v="FUR-CH-10000513"/>
    <s v="Furniture"/>
    <s v="Chairs"/>
    <s v="High-Back Leather Manager's Chair"/>
    <n v="389.97"/>
    <n v="3"/>
    <n v="0"/>
    <n v="35.097300000000004"/>
  </r>
  <r>
    <n v="8535"/>
    <s v="CA-2012-169677"/>
    <x v="1"/>
    <x v="1004"/>
    <d v="2012-01-15T00:00:00"/>
    <s v="Second Class"/>
    <s v="KS-16300"/>
    <s v="Karen Seio"/>
    <s v="Corporate"/>
    <s v="United States"/>
    <s v="Columbus"/>
    <s v="Georgia"/>
    <n v="31907"/>
    <s v="South"/>
    <s v="OFF-LA-10003223"/>
    <s v="Office Supplies"/>
    <s v="Labels"/>
    <s v="Avery 508"/>
    <n v="9.82"/>
    <n v="2"/>
    <n v="0"/>
    <n v="4.8117999999999999"/>
  </r>
  <r>
    <n v="8536"/>
    <s v="US-2011-163146"/>
    <x v="2"/>
    <x v="1174"/>
    <d v="2011-05-20T00:00:00"/>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2-157343"/>
    <x v="1"/>
    <x v="722"/>
    <d v="2012-06-11T00:00:00"/>
    <s v="Standard Class"/>
    <s v="HD-14785"/>
    <s v="Harold Dahlen"/>
    <s v="Home Office"/>
    <s v="United States"/>
    <s v="Philadelphia"/>
    <s v="Pennsylvania"/>
    <n v="19143"/>
    <s v="East"/>
    <s v="OFF-BI-10003707"/>
    <s v="Office Supplies"/>
    <s v="Binders"/>
    <s v="Aluminum Screw Posts"/>
    <n v="18.312000000000001"/>
    <n v="4"/>
    <n v="0.7"/>
    <n v="-12.207999999999995"/>
  </r>
  <r>
    <n v="8538"/>
    <s v="CA-2012-157343"/>
    <x v="1"/>
    <x v="722"/>
    <d v="2012-06-11T00:00:00"/>
    <s v="Standard Class"/>
    <s v="HD-14785"/>
    <s v="Harold Dahlen"/>
    <s v="Home Office"/>
    <s v="United States"/>
    <s v="Philadelphia"/>
    <s v="Pennsylvania"/>
    <n v="19143"/>
    <s v="East"/>
    <s v="OFF-PA-10000552"/>
    <s v="Office Supplies"/>
    <s v="Paper"/>
    <s v="Xerox 200"/>
    <n v="25.920000000000005"/>
    <n v="5"/>
    <n v="0.2"/>
    <n v="9.0719999999999992"/>
  </r>
  <r>
    <n v="8539"/>
    <s v="CA-2012-157343"/>
    <x v="1"/>
    <x v="722"/>
    <d v="2012-06-11T00:00:00"/>
    <s v="Standard Class"/>
    <s v="HD-14785"/>
    <s v="Harold Dahlen"/>
    <s v="Home Office"/>
    <s v="United States"/>
    <s v="Philadelphia"/>
    <s v="Pennsylvania"/>
    <n v="19143"/>
    <s v="East"/>
    <s v="OFF-AR-10003183"/>
    <s v="Office Supplies"/>
    <s v="Art"/>
    <s v="Avery Fluorescent Highlighter Four-Color Set"/>
    <n v="8.016"/>
    <n v="3"/>
    <n v="0.2"/>
    <n v="1.0019999999999993"/>
  </r>
  <r>
    <n v="8540"/>
    <s v="CA-2014-147354"/>
    <x v="3"/>
    <x v="631"/>
    <d v="2014-03-14T00:00:00"/>
    <s v="Standard Class"/>
    <s v="KB-16315"/>
    <s v="Karl Braun"/>
    <s v="Consumer"/>
    <s v="United States"/>
    <s v="Los Angeles"/>
    <s v="California"/>
    <n v="90008"/>
    <s v="West"/>
    <s v="TEC-CO-10000971"/>
    <s v="Technology"/>
    <s v="Copiers"/>
    <s v="Hewlett Packard 310 Color Digital Copier"/>
    <n v="479.98400000000004"/>
    <n v="2"/>
    <n v="0.2"/>
    <n v="59.997999999999962"/>
  </r>
  <r>
    <n v="8541"/>
    <s v="CA-2014-147354"/>
    <x v="3"/>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2-157287"/>
    <x v="1"/>
    <x v="937"/>
    <d v="2012-12-23T00:00:00"/>
    <s v="First Class"/>
    <s v="HR-14830"/>
    <s v="Harold Ryan"/>
    <s v="Corporate"/>
    <s v="United States"/>
    <s v="Philadelphia"/>
    <s v="Pennsylvania"/>
    <n v="19140"/>
    <s v="East"/>
    <s v="OFF-ST-10001172"/>
    <s v="Office Supplies"/>
    <s v="Storage"/>
    <s v="Tennsco Lockers, Sand"/>
    <n v="33.568000000000005"/>
    <n v="2"/>
    <n v="0.2"/>
    <n v="1.6783999999999981"/>
  </r>
  <r>
    <n v="8543"/>
    <s v="CA-2012-157287"/>
    <x v="1"/>
    <x v="937"/>
    <d v="2012-12-23T00:00:00"/>
    <s v="First Class"/>
    <s v="HR-14830"/>
    <s v="Harold Ryan"/>
    <s v="Corporate"/>
    <s v="United States"/>
    <s v="Philadelphia"/>
    <s v="Pennsylvania"/>
    <n v="19140"/>
    <s v="East"/>
    <s v="FUR-CH-10001270"/>
    <s v="Furniture"/>
    <s v="Chairs"/>
    <s v="Harbour Creations Steel Folding Chair"/>
    <n v="422.62499999999994"/>
    <n v="7"/>
    <n v="0.3"/>
    <n v="0"/>
  </r>
  <r>
    <n v="8544"/>
    <s v="CA-2011-137575"/>
    <x v="2"/>
    <x v="908"/>
    <d v="2011-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3-119074"/>
    <x v="0"/>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3-119074"/>
    <x v="0"/>
    <x v="1196"/>
    <d v="2013-04-01T00:00:00"/>
    <s v="Standard Class"/>
    <s v="DS-13180"/>
    <s v="David Smith"/>
    <s v="Corporate"/>
    <s v="United States"/>
    <s v="Columbus"/>
    <s v="Georgia"/>
    <n v="31907"/>
    <s v="South"/>
    <s v="FUR-FU-10003731"/>
    <s v="Furniture"/>
    <s v="Furnishings"/>
    <s v="Eldon Expressions Wood and Plastic Desk Accessories, Oak"/>
    <n v="39.92"/>
    <n v="4"/>
    <n v="0"/>
    <n v="11.177600000000002"/>
  </r>
  <r>
    <n v="8547"/>
    <s v="CA-2013-119074"/>
    <x v="0"/>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2-149566"/>
    <x v="1"/>
    <x v="901"/>
    <d v="2012-12-10T00:00:00"/>
    <s v="Standard Class"/>
    <s v="GB-14530"/>
    <s v="George Bell"/>
    <s v="Corporate"/>
    <s v="United States"/>
    <s v="Los Angeles"/>
    <s v="California"/>
    <n v="90049"/>
    <s v="West"/>
    <s v="TEC-AC-10001266"/>
    <s v="Technology"/>
    <s v="Accessories"/>
    <s v="Memorex Micro Travel Drive 8 GB"/>
    <n v="39"/>
    <n v="3"/>
    <n v="0"/>
    <n v="17.549999999999997"/>
  </r>
  <r>
    <n v="8549"/>
    <s v="CA-2012-149566"/>
    <x v="1"/>
    <x v="901"/>
    <d v="2012-12-10T00:00:00"/>
    <s v="Standard Class"/>
    <s v="GB-14530"/>
    <s v="George Bell"/>
    <s v="Corporate"/>
    <s v="United States"/>
    <s v="Los Angeles"/>
    <s v="California"/>
    <n v="90049"/>
    <s v="West"/>
    <s v="OFF-LA-10000452"/>
    <s v="Office Supplies"/>
    <s v="Labels"/>
    <s v="Avery 488"/>
    <n v="12.6"/>
    <n v="4"/>
    <n v="0"/>
    <n v="6.048"/>
  </r>
  <r>
    <n v="8550"/>
    <s v="CA-2012-126186"/>
    <x v="1"/>
    <x v="861"/>
    <d v="2012-09-12T00:00:00"/>
    <s v="First Class"/>
    <s v="GB-14530"/>
    <s v="George Bell"/>
    <s v="Corporate"/>
    <s v="United States"/>
    <s v="Aurora"/>
    <s v="Colorado"/>
    <n v="80013"/>
    <s v="West"/>
    <s v="FUR-FU-10000073"/>
    <s v="Furniture"/>
    <s v="Furnishings"/>
    <s v="Deflect-O Glasstique Clear Desk Accessories"/>
    <n v="24.64"/>
    <n v="4"/>
    <n v="0.2"/>
    <n v="4.0039999999999978"/>
  </r>
  <r>
    <n v="8551"/>
    <s v="CA-2012-121132"/>
    <x v="1"/>
    <x v="789"/>
    <d v="2012-07-24T00:00:00"/>
    <s v="Standard Class"/>
    <s v="VB-21745"/>
    <s v="Victoria Brennan"/>
    <s v="Corporate"/>
    <s v="United States"/>
    <s v="Houston"/>
    <s v="Texas"/>
    <n v="77041"/>
    <s v="Central"/>
    <s v="OFF-LA-10002368"/>
    <s v="Office Supplies"/>
    <s v="Labels"/>
    <s v="Avery 479"/>
    <n v="6.2640000000000002"/>
    <n v="3"/>
    <n v="0.2"/>
    <n v="2.0358000000000001"/>
  </r>
  <r>
    <n v="8552"/>
    <s v="CA-2012-121132"/>
    <x v="1"/>
    <x v="789"/>
    <d v="2012-07-24T00:00:00"/>
    <s v="Standard Class"/>
    <s v="VB-21745"/>
    <s v="Victoria Brennan"/>
    <s v="Corporate"/>
    <s v="United States"/>
    <s v="Houston"/>
    <s v="Texas"/>
    <n v="77041"/>
    <s v="Central"/>
    <s v="OFF-FA-10004248"/>
    <s v="Office Supplies"/>
    <s v="Fasteners"/>
    <s v="Advantus T-Pin Paper Clips"/>
    <n v="14.432"/>
    <n v="4"/>
    <n v="0.2"/>
    <n v="3.4276000000000004"/>
  </r>
  <r>
    <n v="8553"/>
    <s v="CA-2011-140473"/>
    <x v="2"/>
    <x v="992"/>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4-102904"/>
    <x v="3"/>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3-102092"/>
    <x v="0"/>
    <x v="10"/>
    <d v="2013-12-12T00:00:00"/>
    <s v="First Class"/>
    <s v="PM-18940"/>
    <s v="Paul MacIntyre"/>
    <s v="Consumer"/>
    <s v="United States"/>
    <s v="Springfield"/>
    <s v="Virginia"/>
    <n v="22153"/>
    <s v="South"/>
    <s v="FUR-TA-10002530"/>
    <s v="Furniture"/>
    <s v="Tables"/>
    <s v="Iceberg OfficeWorks 42&quot; Round Tables"/>
    <n v="1056.8599999999999"/>
    <n v="7"/>
    <n v="0"/>
    <n v="158.52899999999994"/>
  </r>
  <r>
    <n v="8556"/>
    <s v="CA-2012-117884"/>
    <x v="1"/>
    <x v="204"/>
    <d v="2012-03-22T00:00:00"/>
    <s v="Same Day"/>
    <s v="DC-13285"/>
    <s v="Debra Catini"/>
    <s v="Consumer"/>
    <s v="United States"/>
    <s v="Plantation"/>
    <s v="Florida"/>
    <n v="33317"/>
    <s v="South"/>
    <s v="TEC-AC-10002567"/>
    <s v="Technology"/>
    <s v="Accessories"/>
    <s v="Logitech G602 Wireless Gaming Mouse"/>
    <n v="447.94399999999996"/>
    <n v="7"/>
    <n v="0.2"/>
    <n v="89.588799999999992"/>
  </r>
  <r>
    <n v="8557"/>
    <s v="CA-2012-117884"/>
    <x v="1"/>
    <x v="204"/>
    <d v="2012-03-22T00:00:00"/>
    <s v="Same Day"/>
    <s v="DC-13285"/>
    <s v="Debra Catini"/>
    <s v="Consumer"/>
    <s v="United States"/>
    <s v="Plantation"/>
    <s v="Florida"/>
    <n v="33317"/>
    <s v="South"/>
    <s v="OFF-ST-10002182"/>
    <s v="Office Supplies"/>
    <s v="Storage"/>
    <s v="Iris 3-Drawer Stacking Bin, Black"/>
    <n v="150.40799999999999"/>
    <n v="9"/>
    <n v="0.2"/>
    <n v="-33.841799999999999"/>
  </r>
  <r>
    <n v="8558"/>
    <s v="CA-2013-132829"/>
    <x v="0"/>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3-132829"/>
    <x v="0"/>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3-132829"/>
    <x v="0"/>
    <x v="443"/>
    <d v="2013-12-27T00:00:00"/>
    <s v="Second Class"/>
    <s v="LA-16780"/>
    <s v="Laura Armstrong"/>
    <s v="Corporate"/>
    <s v="United States"/>
    <s v="Houston"/>
    <s v="Texas"/>
    <n v="77041"/>
    <s v="Central"/>
    <s v="TEC-PH-10004345"/>
    <s v="Technology"/>
    <s v="Phones"/>
    <s v="Cisco SPA 502G IP Phone"/>
    <n v="287.88"/>
    <n v="3"/>
    <n v="0.2"/>
    <n v="35.984999999999999"/>
  </r>
  <r>
    <n v="8561"/>
    <s v="CA-2013-132829"/>
    <x v="0"/>
    <x v="443"/>
    <d v="2013-12-27T00:00:00"/>
    <s v="Second Class"/>
    <s v="LA-16780"/>
    <s v="Laura Armstrong"/>
    <s v="Corporate"/>
    <s v="United States"/>
    <s v="Houston"/>
    <s v="Texas"/>
    <n v="77041"/>
    <s v="Central"/>
    <s v="TEC-PH-10004912"/>
    <s v="Technology"/>
    <s v="Phones"/>
    <s v="Cisco SPA112 2 Port Phone Adapter"/>
    <n v="131.88000000000002"/>
    <n v="3"/>
    <n v="0.2"/>
    <n v="14.836499999999987"/>
  </r>
  <r>
    <n v="8562"/>
    <s v="CA-2013-132829"/>
    <x v="0"/>
    <x v="443"/>
    <d v="2013-12-27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3-123540"/>
    <x v="0"/>
    <x v="1197"/>
    <d v="2013-04-07T00:00:00"/>
    <s v="Second Class"/>
    <s v="DJ-13420"/>
    <s v="Denny Joy"/>
    <s v="Corporate"/>
    <s v="United States"/>
    <s v="Milwaukee"/>
    <s v="Wisconsin"/>
    <n v="53209"/>
    <s v="Central"/>
    <s v="FUR-CH-10000847"/>
    <s v="Furniture"/>
    <s v="Chairs"/>
    <s v="Global Executive Mid-Back Manager's Chair"/>
    <n v="1454.9"/>
    <n v="5"/>
    <n v="0"/>
    <n v="378.274"/>
  </r>
  <r>
    <n v="8564"/>
    <s v="US-2014-108315"/>
    <x v="3"/>
    <x v="504"/>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3-134110"/>
    <x v="0"/>
    <x v="1019"/>
    <d v="2013-11-19T00:00:00"/>
    <s v="First Class"/>
    <s v="BG-11035"/>
    <s v="Barry Gonzalez"/>
    <s v="Consumer"/>
    <s v="United States"/>
    <s v="The Colony"/>
    <s v="Texas"/>
    <n v="75056"/>
    <s v="Central"/>
    <s v="TEC-PH-10002350"/>
    <s v="Technology"/>
    <s v="Phones"/>
    <s v="Apple EarPods with Remote and Mic"/>
    <n v="67.176000000000002"/>
    <n v="3"/>
    <n v="0.2"/>
    <n v="6.7175999999999974"/>
  </r>
  <r>
    <n v="8567"/>
    <s v="CA-2013-134110"/>
    <x v="0"/>
    <x v="1019"/>
    <d v="2013-11-19T00:00:00"/>
    <s v="First Class"/>
    <s v="BG-11035"/>
    <s v="Barry Gonzalez"/>
    <s v="Consumer"/>
    <s v="United States"/>
    <s v="The Colony"/>
    <s v="Texas"/>
    <n v="75056"/>
    <s v="Central"/>
    <s v="OFF-PA-10000697"/>
    <s v="Office Supplies"/>
    <s v="Paper"/>
    <s v="TOPS Voice Message Log Book, Flash Format"/>
    <n v="15.231999999999999"/>
    <n v="4"/>
    <n v="0.2"/>
    <n v="5.5215999999999994"/>
  </r>
  <r>
    <n v="8568"/>
    <s v="US-2013-136581"/>
    <x v="0"/>
    <x v="338"/>
    <d v="2013-11-13T00:00:00"/>
    <s v="First Class"/>
    <s v="SV-20365"/>
    <s v="Seth Vernon"/>
    <s v="Consumer"/>
    <s v="United States"/>
    <s v="Troy"/>
    <s v="Ohio"/>
    <n v="45373"/>
    <s v="East"/>
    <s v="OFF-PA-10002787"/>
    <s v="Office Supplies"/>
    <s v="Paper"/>
    <s v="Xerox 227"/>
    <n v="31.104000000000006"/>
    <n v="6"/>
    <n v="0.2"/>
    <n v="10.8864"/>
  </r>
  <r>
    <n v="8569"/>
    <s v="CA-2013-162390"/>
    <x v="0"/>
    <x v="409"/>
    <d v="2013-12-13T00:00:00"/>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3-162390"/>
    <x v="0"/>
    <x v="409"/>
    <d v="2013-12-13T00:00:00"/>
    <s v="Standard Class"/>
    <s v="DP-13105"/>
    <s v="Dave Poirier"/>
    <s v="Corporate"/>
    <s v="United States"/>
    <s v="Hempstead"/>
    <s v="New York"/>
    <n v="11550"/>
    <s v="East"/>
    <s v="OFF-BI-10001721"/>
    <s v="Office Supplies"/>
    <s v="Binders"/>
    <s v="Trimflex Flexible Post Binders"/>
    <n v="222.35199999999998"/>
    <n v="13"/>
    <n v="0.2"/>
    <n v="77.823200000000014"/>
  </r>
  <r>
    <n v="8571"/>
    <s v="CA-2013-162390"/>
    <x v="0"/>
    <x v="409"/>
    <d v="2013-12-13T00:00:00"/>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3-162222"/>
    <x v="0"/>
    <x v="1015"/>
    <d v="2013-04-04T00:00:00"/>
    <s v="Same Day"/>
    <s v="SR-20740"/>
    <s v="Steven Roelle"/>
    <s v="Home Office"/>
    <s v="United States"/>
    <s v="Dallas"/>
    <s v="Texas"/>
    <n v="75081"/>
    <s v="Central"/>
    <s v="OFF-PA-10003893"/>
    <s v="Office Supplies"/>
    <s v="Paper"/>
    <s v="Xerox 1962"/>
    <n v="10.272000000000002"/>
    <n v="3"/>
    <n v="0.2"/>
    <n v="3.2099999999999982"/>
  </r>
  <r>
    <n v="8573"/>
    <s v="CA-2011-121629"/>
    <x v="2"/>
    <x v="683"/>
    <d v="2011-12-02T00:00:00"/>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2-164623"/>
    <x v="1"/>
    <x v="1182"/>
    <d v="2012-10-22T00:00:00"/>
    <s v="First Class"/>
    <s v="MS-17770"/>
    <s v="Maxwell Schwartz"/>
    <s v="Consumer"/>
    <s v="United States"/>
    <s v="New York City"/>
    <s v="New York"/>
    <n v="10035"/>
    <s v="East"/>
    <s v="OFF-PA-10000249"/>
    <s v="Office Supplies"/>
    <s v="Paper"/>
    <s v="Staples"/>
    <n v="24.56"/>
    <n v="2"/>
    <n v="0"/>
    <n v="11.543199999999999"/>
  </r>
  <r>
    <n v="8575"/>
    <s v="CA-2011-159849"/>
    <x v="2"/>
    <x v="111"/>
    <d v="2011-09-19T00:00:00"/>
    <s v="Same Day"/>
    <s v="JK-15640"/>
    <s v="Jim Kriz"/>
    <s v="Home Office"/>
    <s v="United States"/>
    <s v="San Francisco"/>
    <s v="California"/>
    <n v="94110"/>
    <s v="West"/>
    <s v="OFF-FA-10000053"/>
    <s v="Office Supplies"/>
    <s v="Fasteners"/>
    <s v="Revere Boxed Rubber Bands by Revere"/>
    <n v="5.67"/>
    <n v="3"/>
    <n v="0"/>
    <n v="0.11340000000000017"/>
  </r>
  <r>
    <n v="8576"/>
    <s v="CA-2014-101273"/>
    <x v="3"/>
    <x v="151"/>
    <d v="2014-08-31T00:00:00"/>
    <s v="Second Class"/>
    <s v="ST-20530"/>
    <s v="Shui Tom"/>
    <s v="Consumer"/>
    <s v="United States"/>
    <s v="Port Saint Lucie"/>
    <s v="Florida"/>
    <n v="34952"/>
    <s v="South"/>
    <s v="OFF-AP-10000804"/>
    <s v="Office Supplies"/>
    <s v="Appliances"/>
    <s v="Hoover Portapower Portable Vacuum"/>
    <n v="14.336000000000002"/>
    <n v="4"/>
    <n v="0.2"/>
    <n v="0.89599999999999991"/>
  </r>
  <r>
    <n v="8577"/>
    <s v="CA-2014-106747"/>
    <x v="3"/>
    <x v="445"/>
    <d v="2014-07-05T00:00:00"/>
    <s v="First Class"/>
    <s v="TS-21505"/>
    <s v="Tony Sayre"/>
    <s v="Consumer"/>
    <s v="United States"/>
    <s v="Concord"/>
    <s v="New Hampshire"/>
    <n v="3301"/>
    <s v="East"/>
    <s v="FUR-FU-10004188"/>
    <s v="Furniture"/>
    <s v="Furnishings"/>
    <s v="Luxo Professional Combination Clamp-On Lamps"/>
    <n v="102.3"/>
    <n v="1"/>
    <n v="0"/>
    <n v="26.597999999999999"/>
  </r>
  <r>
    <n v="8578"/>
    <s v="CA-2014-146164"/>
    <x v="3"/>
    <x v="66"/>
    <d v="2014-12-27T00:00:00"/>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4-146164"/>
    <x v="3"/>
    <x v="66"/>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3-111605"/>
    <x v="0"/>
    <x v="797"/>
    <d v="2014-01-03T00:00:00"/>
    <s v="Standard Class"/>
    <s v="JW-15955"/>
    <s v="Joni Wasserman"/>
    <s v="Consumer"/>
    <s v="United States"/>
    <s v="Louisville"/>
    <s v="Kentucky"/>
    <n v="40214"/>
    <s v="South"/>
    <s v="OFF-LA-10002368"/>
    <s v="Office Supplies"/>
    <s v="Labels"/>
    <s v="Avery 479"/>
    <n v="2.61"/>
    <n v="1"/>
    <n v="0"/>
    <n v="1.2005999999999999"/>
  </r>
  <r>
    <n v="8581"/>
    <s v="CA-2011-130673"/>
    <x v="2"/>
    <x v="671"/>
    <d v="2011-05-22T00:00:00"/>
    <s v="Second Class"/>
    <s v="MC-17590"/>
    <s v="Matt Collister"/>
    <s v="Corporate"/>
    <s v="United States"/>
    <s v="San Marcos"/>
    <s v="Texas"/>
    <n v="78666"/>
    <s v="Central"/>
    <s v="FUR-FU-10003489"/>
    <s v="Furniture"/>
    <s v="Furnishings"/>
    <s v="Contemporary Borderless Frame"/>
    <n v="10.332000000000001"/>
    <n v="3"/>
    <n v="0.6"/>
    <n v="-5.9408999999999992"/>
  </r>
  <r>
    <n v="8582"/>
    <s v="CA-2011-130673"/>
    <x v="2"/>
    <x v="671"/>
    <d v="2011-05-22T00:00:00"/>
    <s v="Second Class"/>
    <s v="MC-17590"/>
    <s v="Matt Collister"/>
    <s v="Corporate"/>
    <s v="United States"/>
    <s v="San Marcos"/>
    <s v="Texas"/>
    <n v="78666"/>
    <s v="Central"/>
    <s v="OFF-PA-10000289"/>
    <s v="Office Supplies"/>
    <s v="Paper"/>
    <s v="Xerox 213"/>
    <n v="10.368000000000002"/>
    <n v="2"/>
    <n v="0.2"/>
    <n v="3.6288"/>
  </r>
  <r>
    <n v="8583"/>
    <s v="CA-2011-130673"/>
    <x v="2"/>
    <x v="671"/>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1-130673"/>
    <x v="2"/>
    <x v="671"/>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1-104808"/>
    <x v="2"/>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4-132927"/>
    <x v="3"/>
    <x v="34"/>
    <d v="2014-12-16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4-162012"/>
    <x v="3"/>
    <x v="497"/>
    <d v="2014-07-19T00:00:00"/>
    <s v="Standard Class"/>
    <s v="KB-16240"/>
    <s v="Karen Bern"/>
    <s v="Corporate"/>
    <s v="United States"/>
    <s v="Los Angeles"/>
    <s v="California"/>
    <n v="90049"/>
    <s v="West"/>
    <s v="TEC-AC-10003832"/>
    <s v="Technology"/>
    <s v="Accessories"/>
    <s v="Logitech P710e Mobile Speakerphone"/>
    <n v="1287.45"/>
    <n v="5"/>
    <n v="0"/>
    <n v="244.61549999999988"/>
  </r>
  <r>
    <n v="8588"/>
    <s v="CA-2014-162012"/>
    <x v="3"/>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2-138492"/>
    <x v="1"/>
    <x v="106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4-145338"/>
    <x v="3"/>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4-126676"/>
    <x v="3"/>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4-101700"/>
    <x v="3"/>
    <x v="756"/>
    <d v="2014-04-27T00:00:00"/>
    <s v="First Class"/>
    <s v="SO-20335"/>
    <s v="Sean O'Donnell"/>
    <s v="Consumer"/>
    <s v="United States"/>
    <s v="Greeley"/>
    <s v="Colorado"/>
    <n v="80634"/>
    <s v="West"/>
    <s v="OFF-EN-10003134"/>
    <s v="Office Supplies"/>
    <s v="Envelopes"/>
    <s v="Staples"/>
    <n v="18.687999999999999"/>
    <n v="2"/>
    <n v="0.2"/>
    <n v="7.008"/>
  </r>
  <r>
    <n v="8593"/>
    <s v="CA-2014-101700"/>
    <x v="3"/>
    <x v="756"/>
    <d v="2014-04-27T00:00:00"/>
    <s v="First Class"/>
    <s v="SO-20335"/>
    <s v="Sean O'Donnell"/>
    <s v="Consumer"/>
    <s v="United States"/>
    <s v="Greeley"/>
    <s v="Colorado"/>
    <n v="80634"/>
    <s v="West"/>
    <s v="FUR-FU-10001025"/>
    <s v="Furniture"/>
    <s v="Furnishings"/>
    <s v="Eldon Imàge Series Desk Accessories, Clear"/>
    <n v="11.664000000000001"/>
    <n v="3"/>
    <n v="0.2"/>
    <n v="3.3534000000000006"/>
  </r>
  <r>
    <n v="8594"/>
    <s v="CA-2014-159667"/>
    <x v="3"/>
    <x v="45"/>
    <d v="2014-11-14T00:00:00"/>
    <s v="Standard Class"/>
    <s v="PM-19135"/>
    <s v="Peter McVee"/>
    <s v="Home Office"/>
    <s v="United States"/>
    <s v="Jacksonville"/>
    <s v="Florida"/>
    <n v="32216"/>
    <s v="South"/>
    <s v="TEC-AC-10002567"/>
    <s v="Technology"/>
    <s v="Accessories"/>
    <s v="Logitech G602 Wireless Gaming Mouse"/>
    <n v="191.976"/>
    <n v="3"/>
    <n v="0.2"/>
    <n v="38.395199999999988"/>
  </r>
  <r>
    <n v="8595"/>
    <s v="CA-2014-159667"/>
    <x v="3"/>
    <x v="45"/>
    <d v="2014-11-14T00:00:00"/>
    <s v="Standard Class"/>
    <s v="PM-19135"/>
    <s v="Peter McVee"/>
    <s v="Home Office"/>
    <s v="United States"/>
    <s v="Jacksonville"/>
    <s v="Florida"/>
    <n v="32216"/>
    <s v="South"/>
    <s v="TEC-PH-10004094"/>
    <s v="Technology"/>
    <s v="Phones"/>
    <s v="Motorola L703CM"/>
    <n v="499.16800000000006"/>
    <n v="4"/>
    <n v="0.2"/>
    <n v="31.197999999999993"/>
  </r>
  <r>
    <n v="8596"/>
    <s v="CA-2011-111934"/>
    <x v="2"/>
    <x v="952"/>
    <d v="2011-05-07T00:00:00"/>
    <s v="First Class"/>
    <s v="GD-14590"/>
    <s v="Giulietta Dortch"/>
    <s v="Corporate"/>
    <s v="United States"/>
    <s v="Arlington"/>
    <s v="Virginia"/>
    <n v="22204"/>
    <s v="South"/>
    <s v="OFF-BI-10004364"/>
    <s v="Office Supplies"/>
    <s v="Binders"/>
    <s v="Storex Dura Pro Binders"/>
    <n v="11.88"/>
    <n v="2"/>
    <n v="0"/>
    <n v="5.3460000000000001"/>
  </r>
  <r>
    <n v="8597"/>
    <s v="CA-2011-111934"/>
    <x v="2"/>
    <x v="952"/>
    <d v="2011-05-07T00:00:00"/>
    <s v="First Class"/>
    <s v="GD-14590"/>
    <s v="Giulietta Dortch"/>
    <s v="Corporate"/>
    <s v="United States"/>
    <s v="Arlington"/>
    <s v="Virginia"/>
    <n v="22204"/>
    <s v="South"/>
    <s v="OFF-PA-10000474"/>
    <s v="Office Supplies"/>
    <s v="Paper"/>
    <s v="Staples"/>
    <n v="35.44"/>
    <n v="1"/>
    <n v="0"/>
    <n v="16.656799999999997"/>
  </r>
  <r>
    <n v="8598"/>
    <s v="US-2013-117387"/>
    <x v="0"/>
    <x v="189"/>
    <d v="2013-11-01T00:00:00"/>
    <s v="Standard Class"/>
    <s v="PA-19060"/>
    <s v="Pete Armstrong"/>
    <s v="Home Office"/>
    <s v="United States"/>
    <s v="San Francisco"/>
    <s v="California"/>
    <n v="94122"/>
    <s v="West"/>
    <s v="OFF-BI-10004308"/>
    <s v="Office Supplies"/>
    <s v="Binders"/>
    <s v="Avery Legal 4-Ring Binder"/>
    <n v="67.13600000000001"/>
    <n v="4"/>
    <n v="0.2"/>
    <n v="25.175999999999998"/>
  </r>
  <r>
    <n v="8599"/>
    <s v="CA-2011-141110"/>
    <x v="2"/>
    <x v="35"/>
    <d v="2011-12-01T00:00:00"/>
    <s v="Standard Class"/>
    <s v="LS-17200"/>
    <s v="Luke Schmidt"/>
    <s v="Corporate"/>
    <s v="United States"/>
    <s v="Fresno"/>
    <s v="California"/>
    <n v="93727"/>
    <s v="West"/>
    <s v="OFF-BI-10002012"/>
    <s v="Office Supplies"/>
    <s v="Binders"/>
    <s v="Wilson Jones Easy Flow II Sheet Lifters"/>
    <n v="4.32"/>
    <n v="3"/>
    <n v="0.2"/>
    <n v="1.512"/>
  </r>
  <r>
    <n v="8600"/>
    <s v="CA-2011-141110"/>
    <x v="2"/>
    <x v="35"/>
    <d v="2011-12-01T00:00:00"/>
    <s v="Standard Class"/>
    <s v="LS-17200"/>
    <s v="Luke Schmidt"/>
    <s v="Corporate"/>
    <s v="United States"/>
    <s v="Fresno"/>
    <s v="California"/>
    <n v="93727"/>
    <s v="West"/>
    <s v="OFF-PA-10002586"/>
    <s v="Office Supplies"/>
    <s v="Paper"/>
    <s v="Xerox 1970"/>
    <n v="14.940000000000001"/>
    <n v="3"/>
    <n v="0"/>
    <n v="7.0218000000000007"/>
  </r>
  <r>
    <n v="8601"/>
    <s v="CA-2011-141110"/>
    <x v="2"/>
    <x v="35"/>
    <d v="2011-12-01T00:00:00"/>
    <s v="Standard Class"/>
    <s v="LS-17200"/>
    <s v="Luke Schmidt"/>
    <s v="Corporate"/>
    <s v="United States"/>
    <s v="Fresno"/>
    <s v="California"/>
    <n v="93727"/>
    <s v="West"/>
    <s v="OFF-AP-10000692"/>
    <s v="Office Supplies"/>
    <s v="Appliances"/>
    <s v="Fellowes Mighty 8 Compact Surge Protector"/>
    <n v="40.54"/>
    <n v="2"/>
    <n v="0"/>
    <n v="11.351200000000002"/>
  </r>
  <r>
    <n v="8602"/>
    <s v="CA-2011-141110"/>
    <x v="2"/>
    <x v="35"/>
    <d v="2011-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1-133949"/>
    <x v="2"/>
    <x v="520"/>
    <d v="2011-12-31T00:00:00"/>
    <s v="Same Day"/>
    <s v="JL-15175"/>
    <s v="James Lanier"/>
    <s v="Home Office"/>
    <s v="United States"/>
    <s v="Reno"/>
    <s v="Nevada"/>
    <n v="89502"/>
    <s v="West"/>
    <s v="TEC-PH-10004908"/>
    <s v="Technology"/>
    <s v="Phones"/>
    <s v="Panasonic KX TS3282W Corded phone"/>
    <n v="475.94400000000002"/>
    <n v="7"/>
    <n v="0.2"/>
    <n v="59.492999999999952"/>
  </r>
  <r>
    <n v="8604"/>
    <s v="US-2013-116365"/>
    <x v="0"/>
    <x v="835"/>
    <d v="2013-01-08T00:00:00"/>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3-116365"/>
    <x v="0"/>
    <x v="835"/>
    <d v="2013-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3-116365"/>
    <x v="0"/>
    <x v="835"/>
    <d v="2013-01-08T00:00:00"/>
    <s v="Standard Class"/>
    <s v="CA-12310"/>
    <s v="Christine Abelman"/>
    <s v="Corporate"/>
    <s v="United States"/>
    <s v="San Antonio"/>
    <s v="Texas"/>
    <n v="78207"/>
    <s v="Central"/>
    <s v="TEC-PH-10002890"/>
    <s v="Technology"/>
    <s v="Phones"/>
    <s v="AT&amp;T 17929 Lendline Telephone"/>
    <n v="180.96"/>
    <n v="5"/>
    <n v="0.2"/>
    <n v="13.571999999999996"/>
  </r>
  <r>
    <n v="8607"/>
    <s v="CA-2014-162936"/>
    <x v="3"/>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1-151946"/>
    <x v="2"/>
    <x v="611"/>
    <d v="2011-06-09T00:00:00"/>
    <s v="Standard Class"/>
    <s v="BT-11440"/>
    <s v="Bobby Trafton"/>
    <s v="Consumer"/>
    <s v="United States"/>
    <s v="New York City"/>
    <s v="New York"/>
    <n v="10035"/>
    <s v="East"/>
    <s v="FUR-FU-10002878"/>
    <s v="Furniture"/>
    <s v="Furnishings"/>
    <s v="Seth Thomas 14&quot; Day/Date Wall Clock"/>
    <n v="56.96"/>
    <n v="2"/>
    <n v="0"/>
    <n v="21.075200000000002"/>
  </r>
  <r>
    <n v="8609"/>
    <s v="CA-2011-151946"/>
    <x v="2"/>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1-151946"/>
    <x v="2"/>
    <x v="611"/>
    <d v="2011-06-09T00:00:00"/>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1-151946"/>
    <x v="2"/>
    <x v="611"/>
    <d v="2011-06-09T00:00:00"/>
    <s v="Standard Class"/>
    <s v="BT-11440"/>
    <s v="Bobby Trafton"/>
    <s v="Consumer"/>
    <s v="United States"/>
    <s v="New York City"/>
    <s v="New York"/>
    <n v="10035"/>
    <s v="East"/>
    <s v="FUR-FU-10002191"/>
    <s v="Furniture"/>
    <s v="Furnishings"/>
    <s v="G.E. Halogen Desk Lamp Bulbs"/>
    <n v="13.96"/>
    <n v="2"/>
    <n v="0"/>
    <n v="6.7008000000000001"/>
  </r>
  <r>
    <n v="8612"/>
    <s v="CA-2014-123624"/>
    <x v="3"/>
    <x v="38"/>
    <d v="2014-11-18T00:00:00"/>
    <s v="Second Class"/>
    <s v="SE-20110"/>
    <s v="Sanjit Engle"/>
    <s v="Consumer"/>
    <s v="United States"/>
    <s v="Oxnard"/>
    <s v="California"/>
    <n v="93030"/>
    <s v="West"/>
    <s v="TEC-AC-10000682"/>
    <s v="Technology"/>
    <s v="Accessories"/>
    <s v="Kensington K72356US Mouse-in-a-Box USB Desktop Mouse"/>
    <n v="82.95"/>
    <n v="5"/>
    <n v="0"/>
    <n v="29.032499999999999"/>
  </r>
  <r>
    <n v="8613"/>
    <s v="CA-2013-146437"/>
    <x v="0"/>
    <x v="1198"/>
    <d v="2013-02-01T00:00:00"/>
    <s v="Second Class"/>
    <s v="HG-14965"/>
    <s v="Henry Goldwyn"/>
    <s v="Corporate"/>
    <s v="United States"/>
    <s v="Los Angeles"/>
    <s v="California"/>
    <n v="90036"/>
    <s v="West"/>
    <s v="OFF-AR-10000588"/>
    <s v="Office Supplies"/>
    <s v="Art"/>
    <s v="Newell 345"/>
    <n v="39.68"/>
    <n v="2"/>
    <n v="0"/>
    <n v="10.316800000000001"/>
  </r>
  <r>
    <n v="8614"/>
    <s v="CA-2013-138233"/>
    <x v="0"/>
    <x v="1199"/>
    <d v="2013-11-15T00:00:00"/>
    <s v="Standard Class"/>
    <s v="PF-19165"/>
    <s v="Philip Fox"/>
    <s v="Consumer"/>
    <s v="United States"/>
    <s v="Oakland"/>
    <s v="California"/>
    <n v="94601"/>
    <s v="West"/>
    <s v="TEC-AC-10002001"/>
    <s v="Technology"/>
    <s v="Accessories"/>
    <s v="Logitech Wireless Gaming Headset G930"/>
    <n v="479.97"/>
    <n v="3"/>
    <n v="0"/>
    <n v="177.58890000000002"/>
  </r>
  <r>
    <n v="8615"/>
    <s v="CA-2013-165918"/>
    <x v="0"/>
    <x v="545"/>
    <d v="2013-09-15T00:00:00"/>
    <s v="Standard Class"/>
    <s v="BD-11770"/>
    <s v="Bryan Davis"/>
    <s v="Consumer"/>
    <s v="United States"/>
    <s v="Edmonds"/>
    <s v="Washington"/>
    <n v="98026"/>
    <s v="West"/>
    <s v="OFF-LA-10003720"/>
    <s v="Office Supplies"/>
    <s v="Labels"/>
    <s v="Avery 487"/>
    <n v="7.38"/>
    <n v="2"/>
    <n v="0"/>
    <n v="3.4685999999999999"/>
  </r>
  <r>
    <n v="8616"/>
    <s v="CA-2013-165918"/>
    <x v="0"/>
    <x v="545"/>
    <d v="2013-09-15T00:00:00"/>
    <s v="Standard Class"/>
    <s v="BD-11770"/>
    <s v="Bryan Davis"/>
    <s v="Consumer"/>
    <s v="United States"/>
    <s v="Edmonds"/>
    <s v="Washington"/>
    <n v="98026"/>
    <s v="West"/>
    <s v="OFF-BI-10004364"/>
    <s v="Office Supplies"/>
    <s v="Binders"/>
    <s v="Storex Dura Pro Binders"/>
    <n v="14.256000000000002"/>
    <n v="3"/>
    <n v="0.2"/>
    <n v="4.4550000000000001"/>
  </r>
  <r>
    <n v="8617"/>
    <s v="CA-2013-165918"/>
    <x v="0"/>
    <x v="545"/>
    <d v="2013-09-15T00:00:00"/>
    <s v="Standard Class"/>
    <s v="BD-11770"/>
    <s v="Bryan Davis"/>
    <s v="Consumer"/>
    <s v="United States"/>
    <s v="Edmonds"/>
    <s v="Washington"/>
    <n v="98026"/>
    <s v="West"/>
    <s v="OFF-PA-10000100"/>
    <s v="Office Supplies"/>
    <s v="Paper"/>
    <s v="Xerox 1945"/>
    <n v="81.98"/>
    <n v="2"/>
    <n v="0"/>
    <n v="40.170200000000001"/>
  </r>
  <r>
    <n v="8618"/>
    <s v="CA-2013-165918"/>
    <x v="0"/>
    <x v="545"/>
    <d v="2013-09-15T00:00:00"/>
    <s v="Standard Class"/>
    <s v="BD-11770"/>
    <s v="Bryan Davis"/>
    <s v="Consumer"/>
    <s v="United States"/>
    <s v="Edmonds"/>
    <s v="Washington"/>
    <n v="98026"/>
    <s v="West"/>
    <s v="OFF-BI-10004826"/>
    <s v="Office Supplies"/>
    <s v="Binders"/>
    <s v="JM Magazine Binder"/>
    <n v="39.624000000000009"/>
    <n v="3"/>
    <n v="0.2"/>
    <n v="13.868400000000001"/>
  </r>
  <r>
    <n v="8619"/>
    <s v="CA-2014-117513"/>
    <x v="3"/>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s v="New York"/>
    <n v="10024"/>
    <s v="East"/>
    <s v="OFF-ST-10001031"/>
    <s v="Office Supplies"/>
    <s v="Storage"/>
    <s v="Adjustable Personal File Tote"/>
    <n v="65.12"/>
    <n v="4"/>
    <n v="0"/>
    <n v="16.931200000000004"/>
  </r>
  <r>
    <n v="8621"/>
    <s v="US-2014-119319"/>
    <x v="3"/>
    <x v="44"/>
    <d v="2014-11-10T00:00:00"/>
    <s v="Second Class"/>
    <s v="LC-17050"/>
    <s v="Liz Carlisle"/>
    <s v="Consumer"/>
    <s v="United States"/>
    <s v="Dallas"/>
    <s v="Texas"/>
    <n v="75217"/>
    <s v="Central"/>
    <s v="FUR-FU-10003878"/>
    <s v="Furniture"/>
    <s v="Furnishings"/>
    <s v="Linden 10&quot; Round Wall Clock, Black"/>
    <n v="30.560000000000002"/>
    <n v="5"/>
    <n v="0.6"/>
    <n v="-19.863999999999997"/>
  </r>
  <r>
    <n v="8622"/>
    <s v="CA-2014-104318"/>
    <x v="3"/>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3-114230"/>
    <x v="0"/>
    <x v="581"/>
    <d v="2013-12-02T00:00:00"/>
    <s v="Standard Class"/>
    <s v="CM-12235"/>
    <s v="Chris McAfee"/>
    <s v="Consumer"/>
    <s v="United States"/>
    <s v="Phoenix"/>
    <s v="Arizona"/>
    <n v="85023"/>
    <s v="West"/>
    <s v="OFF-ST-10000876"/>
    <s v="Office Supplies"/>
    <s v="Storage"/>
    <s v="Eldon Simplefile Box Office"/>
    <n v="39.808"/>
    <n v="4"/>
    <n v="0.2"/>
    <n v="3.9808000000000003"/>
  </r>
  <r>
    <n v="8624"/>
    <s v="CA-2012-136147"/>
    <x v="1"/>
    <x v="50"/>
    <d v="2012-11-18T00:00:00"/>
    <s v="Standard Class"/>
    <s v="FM-14380"/>
    <s v="Fred McMath"/>
    <s v="Consumer"/>
    <s v="United States"/>
    <s v="Miami"/>
    <s v="Florida"/>
    <n v="33178"/>
    <s v="South"/>
    <s v="OFF-BI-10004224"/>
    <s v="Office Supplies"/>
    <s v="Binders"/>
    <s v="Catalog Binders with Expanding Posts"/>
    <n v="121.10400000000003"/>
    <n v="6"/>
    <n v="0.7"/>
    <n v="-100.91999999999999"/>
  </r>
  <r>
    <n v="8625"/>
    <s v="CA-2012-136147"/>
    <x v="1"/>
    <x v="50"/>
    <d v="2012-11-18T00:00:00"/>
    <s v="Standard Class"/>
    <s v="FM-14380"/>
    <s v="Fred McMath"/>
    <s v="Consumer"/>
    <s v="United States"/>
    <s v="Miami"/>
    <s v="Florida"/>
    <n v="33178"/>
    <s v="South"/>
    <s v="TEC-AC-10004568"/>
    <s v="Technology"/>
    <s v="Accessories"/>
    <s v="Maxell LTO Ultrium - 800 GB"/>
    <n v="111.96"/>
    <n v="5"/>
    <n v="0.2"/>
    <n v="-1.3995000000000104"/>
  </r>
  <r>
    <n v="8626"/>
    <s v="CA-2012-156118"/>
    <x v="1"/>
    <x v="575"/>
    <d v="2012-12-12T00:00:00"/>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2-164084"/>
    <x v="1"/>
    <x v="67"/>
    <d v="2012-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2-164084"/>
    <x v="1"/>
    <x v="67"/>
    <d v="2012-09-12T00:00:00"/>
    <s v="Standard Class"/>
    <s v="AG-10525"/>
    <s v="Andy Gerbode"/>
    <s v="Corporate"/>
    <s v="United States"/>
    <s v="New York City"/>
    <s v="New York"/>
    <n v="10011"/>
    <s v="East"/>
    <s v="TEC-AC-10002305"/>
    <s v="Technology"/>
    <s v="Accessories"/>
    <s v="KeyTronic E03601U1 - Keyboard - Beige"/>
    <n v="90"/>
    <n v="5"/>
    <n v="0"/>
    <n v="16.199999999999992"/>
  </r>
  <r>
    <n v="8629"/>
    <s v="CA-2012-164084"/>
    <x v="1"/>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2-164084"/>
    <x v="1"/>
    <x v="67"/>
    <d v="2012-09-12T00:00:00"/>
    <s v="Standard Class"/>
    <s v="AG-10525"/>
    <s v="Andy Gerbode"/>
    <s v="Corporate"/>
    <s v="United States"/>
    <s v="New York City"/>
    <s v="New York"/>
    <n v="10011"/>
    <s v="East"/>
    <s v="OFF-FA-10003059"/>
    <s v="Office Supplies"/>
    <s v="Fasteners"/>
    <s v="Assorted Color Push Pins"/>
    <n v="7.24"/>
    <n v="4"/>
    <n v="0"/>
    <n v="2.3891999999999998"/>
  </r>
  <r>
    <n v="8632"/>
    <s v="CA-2013-107783"/>
    <x v="0"/>
    <x v="1062"/>
    <d v="2013-07-30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3-107783"/>
    <x v="0"/>
    <x v="1062"/>
    <d v="2013-07-30T00:00:00"/>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3-107783"/>
    <x v="0"/>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4-159793"/>
    <x v="3"/>
    <x v="326"/>
    <d v="2014-08-30T00:00:00"/>
    <s v="Standard Class"/>
    <s v="SV-20365"/>
    <s v="Seth Vernon"/>
    <s v="Consumer"/>
    <s v="United States"/>
    <s v="Philadelphia"/>
    <s v="Pennsylvania"/>
    <n v="19140"/>
    <s v="East"/>
    <s v="FUR-BO-10001798"/>
    <s v="Furniture"/>
    <s v="Bookcases"/>
    <s v="Bush Somerset Collection Bookcase"/>
    <n v="130.97999999999999"/>
    <n v="2"/>
    <n v="0.5"/>
    <n v="-89.066399999999987"/>
  </r>
  <r>
    <n v="8636"/>
    <s v="CA-2011-160094"/>
    <x v="2"/>
    <x v="1013"/>
    <d v="2011-05-02T00:00:00"/>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1-160094"/>
    <x v="2"/>
    <x v="1013"/>
    <d v="2011-05-02T00:00:00"/>
    <s v="First Class"/>
    <s v="JM-16195"/>
    <s v="Justin MacKendrick"/>
    <s v="Consumer"/>
    <s v="United States"/>
    <s v="Louisville"/>
    <s v="Kentucky"/>
    <n v="40214"/>
    <s v="South"/>
    <s v="OFF-ST-10000585"/>
    <s v="Office Supplies"/>
    <s v="Storage"/>
    <s v="Economy Rollaway Files"/>
    <n v="826"/>
    <n v="5"/>
    <n v="0"/>
    <n v="214.76"/>
  </r>
  <r>
    <n v="8638"/>
    <s v="CA-2014-151281"/>
    <x v="3"/>
    <x v="842"/>
    <d v="2014-05-03T00:00:00"/>
    <s v="Standard Class"/>
    <s v="HM-14980"/>
    <s v="Henry MacAllister"/>
    <s v="Consumer"/>
    <s v="United States"/>
    <s v="Seattle"/>
    <s v="Washington"/>
    <n v="98105"/>
    <s v="West"/>
    <s v="FUR-FU-10000397"/>
    <s v="Furniture"/>
    <s v="Furnishings"/>
    <s v="Luxo Economy Swing Arm Lamp"/>
    <n v="139.58000000000001"/>
    <n v="7"/>
    <n v="0"/>
    <n v="39.082400000000007"/>
  </r>
  <r>
    <n v="8639"/>
    <s v="CA-2014-118346"/>
    <x v="3"/>
    <x v="283"/>
    <d v="2014-07-25T00:00:00"/>
    <s v="First Class"/>
    <s v="PO-19180"/>
    <s v="Philisse Overcash"/>
    <s v="Home Office"/>
    <s v="United States"/>
    <s v="Kenosha"/>
    <s v="Wisconsin"/>
    <n v="53142"/>
    <s v="Central"/>
    <s v="TEC-AC-10000736"/>
    <s v="Technology"/>
    <s v="Accessories"/>
    <s v="Logitech G600 MMO Gaming Mouse"/>
    <n v="399.95"/>
    <n v="5"/>
    <n v="0"/>
    <n v="143.982"/>
  </r>
  <r>
    <n v="8640"/>
    <s v="CA-2011-129819"/>
    <x v="2"/>
    <x v="736"/>
    <d v="2011-12-15T00:00:00"/>
    <s v="Second Class"/>
    <s v="KC-16675"/>
    <s v="Kimberly Carter"/>
    <s v="Corporate"/>
    <s v="United States"/>
    <s v="Henderson"/>
    <s v="Kentucky"/>
    <n v="42420"/>
    <s v="South"/>
    <s v="OFF-BI-10004970"/>
    <s v="Office Supplies"/>
    <s v="Binders"/>
    <s v="ACCOHIDE 3-Ring Binder, Blue, 1&quot;"/>
    <n v="12.39"/>
    <n v="3"/>
    <n v="0"/>
    <n v="5.8232999999999997"/>
  </r>
  <r>
    <n v="8641"/>
    <s v="US-2014-148551"/>
    <x v="3"/>
    <x v="602"/>
    <d v="2014-01-17T00:00:00"/>
    <s v="Standard Class"/>
    <s v="DB-13120"/>
    <s v="David Bremer"/>
    <s v="Corporate"/>
    <s v="United States"/>
    <s v="Dallas"/>
    <s v="Texas"/>
    <n v="75217"/>
    <s v="Central"/>
    <s v="OFF-BI-10000545"/>
    <s v="Office Supplies"/>
    <s v="Binders"/>
    <s v="GBC Ibimaster 500 Manual ProClick Binding System"/>
    <n v="760.97999999999979"/>
    <n v="5"/>
    <n v="0.8"/>
    <n v="-1141.47"/>
  </r>
  <r>
    <n v="8642"/>
    <s v="CA-2014-147767"/>
    <x v="3"/>
    <x v="574"/>
    <d v="2014-12-03T00:00:00"/>
    <s v="Same Day"/>
    <s v="SV-20935"/>
    <s v="Susan Vittorini"/>
    <s v="Consumer"/>
    <s v="United States"/>
    <s v="Peoria"/>
    <s v="Arizona"/>
    <n v="85345"/>
    <s v="West"/>
    <s v="OFF-BI-10001670"/>
    <s v="Office Supplies"/>
    <s v="Binders"/>
    <s v="Vinyl Sectional Post Binders"/>
    <n v="67.860000000000014"/>
    <n v="6"/>
    <n v="0.7"/>
    <n v="-45.239999999999995"/>
  </r>
  <r>
    <n v="8643"/>
    <s v="CA-2012-108259"/>
    <x v="1"/>
    <x v="627"/>
    <d v="2012-11-15T00:00:00"/>
    <s v="Standard Class"/>
    <s v="NS-18640"/>
    <s v="Noel Staavos"/>
    <s v="Corporate"/>
    <s v="United States"/>
    <s v="Jacksonville"/>
    <s v="North Carolina"/>
    <n v="28540"/>
    <s v="South"/>
    <s v="OFF-FA-10000624"/>
    <s v="Office Supplies"/>
    <s v="Fasteners"/>
    <s v="OIC Binder Clips"/>
    <n v="31.504000000000005"/>
    <n v="11"/>
    <n v="0.2"/>
    <n v="11.814"/>
  </r>
  <r>
    <n v="8644"/>
    <s v="CA-2012-108259"/>
    <x v="1"/>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2-108259"/>
    <x v="1"/>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2-108259"/>
    <x v="1"/>
    <x v="627"/>
    <d v="2012-11-15T00:00:00"/>
    <s v="Standard Class"/>
    <s v="NS-18640"/>
    <s v="Noel Staavos"/>
    <s v="Corporate"/>
    <s v="United States"/>
    <s v="Jacksonville"/>
    <s v="North Carolina"/>
    <n v="28540"/>
    <s v="South"/>
    <s v="FUR-FU-10000023"/>
    <s v="Furniture"/>
    <s v="Furnishings"/>
    <s v="Eldon Wave Desk Accessories"/>
    <n v="4.7119999999999997"/>
    <n v="1"/>
    <n v="0.2"/>
    <n v="1.4136000000000002"/>
  </r>
  <r>
    <n v="8647"/>
    <s v="CA-2013-113341"/>
    <x v="0"/>
    <x v="881"/>
    <d v="2013-11-30T00:00:00"/>
    <s v="Standard Class"/>
    <s v="MH-17455"/>
    <s v="Mark Hamilton"/>
    <s v="Consumer"/>
    <s v="United States"/>
    <s v="Los Angeles"/>
    <s v="California"/>
    <n v="90032"/>
    <s v="West"/>
    <s v="FUR-CH-10004698"/>
    <s v="Furniture"/>
    <s v="Chairs"/>
    <s v="Padded Folding Chairs, Black, 4/Carton"/>
    <n v="194.35200000000003"/>
    <n v="3"/>
    <n v="0.2"/>
    <n v="19.435200000000009"/>
  </r>
  <r>
    <n v="8648"/>
    <s v="US-2012-131842"/>
    <x v="1"/>
    <x v="901"/>
    <d v="2012-12-08T00:00:00"/>
    <s v="First Class"/>
    <s v="RR-19525"/>
    <s v="Rick Reed"/>
    <s v="Corporate"/>
    <s v="United States"/>
    <s v="Nashville"/>
    <s v="Tennessee"/>
    <n v="37211"/>
    <s v="South"/>
    <s v="FUR-CH-10004477"/>
    <s v="Furniture"/>
    <s v="Chairs"/>
    <s v="Global Push Button Manager's Chair, Indigo"/>
    <n v="97.424000000000007"/>
    <n v="2"/>
    <n v="0.2"/>
    <n v="10.960199999999993"/>
  </r>
  <r>
    <n v="8649"/>
    <s v="CA-2013-164574"/>
    <x v="0"/>
    <x v="875"/>
    <d v="2013-08-04T00:00:00"/>
    <s v="Standard Class"/>
    <s v="RH-19555"/>
    <s v="Ritsa Hightower"/>
    <s v="Consumer"/>
    <s v="United States"/>
    <s v="Charlotte"/>
    <s v="North Carolina"/>
    <n v="28205"/>
    <s v="South"/>
    <s v="OFF-ST-10003816"/>
    <s v="Office Supplies"/>
    <s v="Storage"/>
    <s v="Fellowes High-Stak Drawer Files"/>
    <n v="704.76"/>
    <n v="5"/>
    <n v="0.2"/>
    <n v="26.428499999999957"/>
  </r>
  <r>
    <n v="8650"/>
    <s v="CA-2013-164574"/>
    <x v="0"/>
    <x v="875"/>
    <d v="2013-08-04T00:00:00"/>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1-142769"/>
    <x v="2"/>
    <x v="103"/>
    <d v="2011-09-13T00:00:00"/>
    <s v="Same Day"/>
    <s v="RP-19390"/>
    <s v="Resi Pölking"/>
    <s v="Consumer"/>
    <s v="United States"/>
    <s v="Seattle"/>
    <s v="Washington"/>
    <n v="98103"/>
    <s v="West"/>
    <s v="OFF-FA-10000840"/>
    <s v="Office Supplies"/>
    <s v="Fasteners"/>
    <s v="OIC Thumb-Tacks"/>
    <n v="5.6999999999999993"/>
    <n v="5"/>
    <n v="0"/>
    <n v="2.6789999999999998"/>
  </r>
  <r>
    <n v="8652"/>
    <s v="CA-2011-142769"/>
    <x v="2"/>
    <x v="103"/>
    <d v="2011-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1-142769"/>
    <x v="2"/>
    <x v="103"/>
    <d v="2011-09-13T00:00:00"/>
    <s v="Same Day"/>
    <s v="RP-19390"/>
    <s v="Resi Pölking"/>
    <s v="Consumer"/>
    <s v="United States"/>
    <s v="Seattle"/>
    <s v="Washington"/>
    <n v="98103"/>
    <s v="West"/>
    <s v="OFF-SU-10001574"/>
    <s v="Office Supplies"/>
    <s v="Supplies"/>
    <s v="Acme Value Line Scissors"/>
    <n v="7.3"/>
    <n v="2"/>
    <n v="0"/>
    <n v="2.1899999999999995"/>
  </r>
  <r>
    <n v="8654"/>
    <s v="CA-2011-142769"/>
    <x v="2"/>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1-142769"/>
    <x v="2"/>
    <x v="103"/>
    <d v="2011-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1-142769"/>
    <x v="2"/>
    <x v="103"/>
    <d v="2011-09-13T00:00:00"/>
    <s v="Same Day"/>
    <s v="RP-19390"/>
    <s v="Resi Pölking"/>
    <s v="Consumer"/>
    <s v="United States"/>
    <s v="Seattle"/>
    <s v="Washington"/>
    <n v="98103"/>
    <s v="West"/>
    <s v="TEC-AC-10000865"/>
    <s v="Technology"/>
    <s v="Accessories"/>
    <s v="WD My Passport Ultra 500GB Portable External Hard Drive"/>
    <n v="118"/>
    <n v="2"/>
    <n v="0"/>
    <n v="20.059999999999988"/>
  </r>
  <r>
    <n v="8657"/>
    <s v="CA-2011-142769"/>
    <x v="2"/>
    <x v="103"/>
    <d v="2011-09-13T00:00:00"/>
    <s v="Same Day"/>
    <s v="RP-19390"/>
    <s v="Resi Pölking"/>
    <s v="Consumer"/>
    <s v="United States"/>
    <s v="Seattle"/>
    <s v="Washington"/>
    <n v="98103"/>
    <s v="West"/>
    <s v="OFF-PA-10002923"/>
    <s v="Office Supplies"/>
    <s v="Paper"/>
    <s v="Xerox 1942"/>
    <n v="48.94"/>
    <n v="1"/>
    <n v="0"/>
    <n v="24.47"/>
  </r>
  <r>
    <n v="8658"/>
    <s v="CA-2011-142769"/>
    <x v="2"/>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3-168361"/>
    <x v="0"/>
    <x v="1028"/>
    <d v="2013-06-26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3-153185"/>
    <x v="0"/>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4-124765"/>
    <x v="3"/>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46"/>
  </r>
  <r>
    <n v="8662"/>
    <s v="CA-2012-131856"/>
    <x v="1"/>
    <x v="793"/>
    <d v="2012-05-17T00:00:00"/>
    <s v="Standard Class"/>
    <s v="JG-15160"/>
    <s v="James Galang"/>
    <s v="Consumer"/>
    <s v="United States"/>
    <s v="Houston"/>
    <s v="Texas"/>
    <n v="77041"/>
    <s v="Central"/>
    <s v="FUR-FU-10000175"/>
    <s v="Furniture"/>
    <s v="Furnishings"/>
    <s v="DAX Wood Document Frame."/>
    <n v="21.968000000000004"/>
    <n v="4"/>
    <n v="0.6"/>
    <n v="-15.9268"/>
  </r>
  <r>
    <n v="8663"/>
    <s v="CA-2012-131856"/>
    <x v="1"/>
    <x v="793"/>
    <d v="2012-05-17T00:00:00"/>
    <s v="Standard Class"/>
    <s v="JG-15160"/>
    <s v="James Galang"/>
    <s v="Consumer"/>
    <s v="United States"/>
    <s v="Houston"/>
    <s v="Texas"/>
    <n v="77041"/>
    <s v="Central"/>
    <s v="TEC-PH-10001336"/>
    <s v="Technology"/>
    <s v="Phones"/>
    <s v="Digium D40 VoIP phone"/>
    <n v="619.15200000000004"/>
    <n v="6"/>
    <n v="0.2"/>
    <n v="69.654599999999988"/>
  </r>
  <r>
    <n v="8664"/>
    <s v="CA-2012-131856"/>
    <x v="1"/>
    <x v="793"/>
    <d v="2012-05-17T00:00:00"/>
    <s v="Standard Class"/>
    <s v="JG-15160"/>
    <s v="James Galang"/>
    <s v="Consumer"/>
    <s v="United States"/>
    <s v="Houston"/>
    <s v="Texas"/>
    <n v="77041"/>
    <s v="Central"/>
    <s v="OFF-PA-10001954"/>
    <s v="Office Supplies"/>
    <s v="Paper"/>
    <s v="Xerox 1964"/>
    <n v="127.90400000000001"/>
    <n v="7"/>
    <n v="0.2"/>
    <n v="41.568799999999996"/>
  </r>
  <r>
    <n v="8665"/>
    <s v="CA-2014-126634"/>
    <x v="3"/>
    <x v="983"/>
    <d v="2014-04-02T00:00:00"/>
    <s v="Second Class"/>
    <s v="AB-10165"/>
    <s v="Alan Barnes"/>
    <s v="Consumer"/>
    <s v="United States"/>
    <s v="Lakewood"/>
    <s v="California"/>
    <n v="90712"/>
    <s v="West"/>
    <s v="FUR-FU-10004973"/>
    <s v="Furniture"/>
    <s v="Furnishings"/>
    <s v="Flat Face Poster Frame"/>
    <n v="94.2"/>
    <n v="5"/>
    <n v="0"/>
    <n v="39.564000000000007"/>
  </r>
  <r>
    <n v="8666"/>
    <s v="CA-2013-118500"/>
    <x v="0"/>
    <x v="1019"/>
    <d v="2013-11-19T00:00:00"/>
    <s v="First Class"/>
    <s v="HJ-14875"/>
    <s v="Heather Jas"/>
    <s v="Home Office"/>
    <s v="United States"/>
    <s v="San Francisco"/>
    <s v="California"/>
    <n v="94122"/>
    <s v="West"/>
    <s v="OFF-SU-10004231"/>
    <s v="Office Supplies"/>
    <s v="Supplies"/>
    <s v="Acme Tagit Stainless Steel Antibacterial Scissors"/>
    <n v="49.5"/>
    <n v="5"/>
    <n v="0"/>
    <n v="13.365"/>
  </r>
  <r>
    <n v="8667"/>
    <s v="CA-2013-163951"/>
    <x v="0"/>
    <x v="945"/>
    <d v="2014-01-03T00:00:00"/>
    <s v="First Class"/>
    <s v="CJ-11875"/>
    <s v="Carl Jackson"/>
    <s v="Corporate"/>
    <s v="United States"/>
    <s v="Philadelphia"/>
    <s v="Pennsylvania"/>
    <n v="19140"/>
    <s v="East"/>
    <s v="OFF-AR-10004269"/>
    <s v="Office Supplies"/>
    <s v="Art"/>
    <s v="Newell 31"/>
    <n v="16.520000000000003"/>
    <n v="5"/>
    <n v="0.2"/>
    <n v="1.6519999999999992"/>
  </r>
  <r>
    <n v="8668"/>
    <s v="CA-2013-149916"/>
    <x v="0"/>
    <x v="596"/>
    <d v="2013-12-25T00:00:00"/>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3-149916"/>
    <x v="0"/>
    <x v="596"/>
    <d v="2013-12-25T00:00:00"/>
    <s v="Second Class"/>
    <s v="ED-13885"/>
    <s v="Emily Ducich"/>
    <s v="Home Office"/>
    <s v="United States"/>
    <s v="Seattle"/>
    <s v="Washington"/>
    <n v="98115"/>
    <s v="West"/>
    <s v="TEC-MA-10000752"/>
    <s v="Technology"/>
    <s v="Machines"/>
    <s v="Texas Instrument TI-15 Fraction Calculator"/>
    <n v="11.56"/>
    <n v="1"/>
    <n v="0.2"/>
    <n v="3.7569999999999992"/>
  </r>
  <r>
    <n v="8670"/>
    <s v="CA-2012-158918"/>
    <x v="1"/>
    <x v="139"/>
    <d v="2012-12-25T00:00:00"/>
    <s v="Second Class"/>
    <s v="AI-10855"/>
    <s v="Arianne Irving"/>
    <s v="Consumer"/>
    <s v="United States"/>
    <s v="Los Angeles"/>
    <s v="California"/>
    <n v="90036"/>
    <s v="West"/>
    <s v="OFF-PA-10004947"/>
    <s v="Office Supplies"/>
    <s v="Paper"/>
    <s v="Staples"/>
    <n v="17.12"/>
    <n v="4"/>
    <n v="0"/>
    <n v="7.7039999999999988"/>
  </r>
  <r>
    <n v="8671"/>
    <s v="US-2011-159611"/>
    <x v="2"/>
    <x v="422"/>
    <d v="2012-01-01T00:00:00"/>
    <s v="Second Class"/>
    <s v="KB-16315"/>
    <s v="Karl Braun"/>
    <s v="Consumer"/>
    <s v="United States"/>
    <s v="Cleveland"/>
    <s v="Ohio"/>
    <n v="44105"/>
    <s v="East"/>
    <s v="FUR-FU-10004904"/>
    <s v="Furniture"/>
    <s v="Furnishings"/>
    <s v="Eldon &quot;L&quot; Workstation Diamond Chairmat"/>
    <n v="182.35200000000003"/>
    <n v="3"/>
    <n v="0.2"/>
    <n v="-18.23520000000002"/>
  </r>
  <r>
    <n v="8672"/>
    <s v="US-2011-159611"/>
    <x v="2"/>
    <x v="422"/>
    <d v="2012-01-01T00:00:00"/>
    <s v="Second Class"/>
    <s v="KB-16315"/>
    <s v="Karl Braun"/>
    <s v="Consumer"/>
    <s v="United States"/>
    <s v="Cleveland"/>
    <s v="Ohio"/>
    <n v="44105"/>
    <s v="East"/>
    <s v="OFF-ST-10002790"/>
    <s v="Office Supplies"/>
    <s v="Storage"/>
    <s v="Safco Industrial Shelving"/>
    <n v="118.16"/>
    <n v="2"/>
    <n v="0.2"/>
    <n v="-25.108999999999988"/>
  </r>
  <r>
    <n v="8673"/>
    <s v="CA-2014-163265"/>
    <x v="3"/>
    <x v="911"/>
    <d v="2014-02-22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4-163265"/>
    <x v="3"/>
    <x v="911"/>
    <d v="2014-02-22T00:00:00"/>
    <s v="Standard Class"/>
    <s v="JS-16030"/>
    <s v="Joy Smith"/>
    <s v="Consumer"/>
    <s v="United States"/>
    <s v="Decatur"/>
    <s v="Illinois"/>
    <n v="62521"/>
    <s v="Central"/>
    <s v="FUR-CH-10004063"/>
    <s v="Furniture"/>
    <s v="Chairs"/>
    <s v="Global Deluxe High-Back Manager's Chair"/>
    <n v="600.55799999999999"/>
    <n v="3"/>
    <n v="0.3"/>
    <n v="-8.5794000000000779"/>
  </r>
  <r>
    <n v="8675"/>
    <s v="CA-2014-163265"/>
    <x v="3"/>
    <x v="911"/>
    <d v="2014-02-22T00:00:00"/>
    <s v="Standard Class"/>
    <s v="JS-16030"/>
    <s v="Joy Smith"/>
    <s v="Consumer"/>
    <s v="United States"/>
    <s v="Decatur"/>
    <s v="Illinois"/>
    <n v="62521"/>
    <s v="Central"/>
    <s v="OFF-ST-10000642"/>
    <s v="Office Supplies"/>
    <s v="Storage"/>
    <s v="Tennsco Lockers, Gray"/>
    <n v="50.352000000000004"/>
    <n v="3"/>
    <n v="0.2"/>
    <n v="-8.1822000000000052"/>
  </r>
  <r>
    <n v="8676"/>
    <s v="CA-2014-163265"/>
    <x v="3"/>
    <x v="911"/>
    <d v="2014-02-22T00:00:00"/>
    <s v="Standard Class"/>
    <s v="JS-16030"/>
    <s v="Joy Smith"/>
    <s v="Consumer"/>
    <s v="United States"/>
    <s v="Decatur"/>
    <s v="Illinois"/>
    <n v="62521"/>
    <s v="Central"/>
    <s v="OFF-AR-10004078"/>
    <s v="Office Supplies"/>
    <s v="Art"/>
    <s v="Newell 312"/>
    <n v="28.031999999999996"/>
    <n v="6"/>
    <n v="0.2"/>
    <n v="3.5039999999999996"/>
  </r>
  <r>
    <n v="8677"/>
    <s v="CA-2014-163265"/>
    <x v="3"/>
    <x v="911"/>
    <d v="2014-02-22T00:00:00"/>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4-141705"/>
    <x v="3"/>
    <x v="1200"/>
    <d v="2014-10-27T00:00:00"/>
    <s v="First Class"/>
    <s v="PO-18850"/>
    <s v="Patrick O'Brill"/>
    <s v="Consumer"/>
    <s v="United States"/>
    <s v="Mansfield"/>
    <s v="Texas"/>
    <n v="76063"/>
    <s v="Central"/>
    <s v="FUR-TA-10004607"/>
    <s v="Furniture"/>
    <s v="Tables"/>
    <s v="Hon 2111 Invitation Series Straight Table"/>
    <n v="517.40500000000009"/>
    <n v="5"/>
    <n v="0.3"/>
    <n v="-81.306500000000028"/>
  </r>
  <r>
    <n v="8679"/>
    <s v="CA-2013-112739"/>
    <x v="0"/>
    <x v="476"/>
    <d v="2013-09-08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3-112739"/>
    <x v="0"/>
    <x v="476"/>
    <d v="2013-09-08T00:00:00"/>
    <s v="Second Class"/>
    <s v="RD-19810"/>
    <s v="Ross DeVincentis"/>
    <s v="Home Office"/>
    <s v="United States"/>
    <s v="Houston"/>
    <s v="Texas"/>
    <n v="77070"/>
    <s v="Central"/>
    <s v="TEC-AC-10001714"/>
    <s v="Technology"/>
    <s v="Accessories"/>
    <s v="Logitech MX Performance Wireless Mouse"/>
    <n v="159.56"/>
    <n v="5"/>
    <n v="0.2"/>
    <n v="33.906499999999994"/>
  </r>
  <r>
    <n v="8681"/>
    <s v="CA-2013-143805"/>
    <x v="0"/>
    <x v="49"/>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3-143805"/>
    <x v="0"/>
    <x v="49"/>
    <d v="2013-12-04T00:00:00"/>
    <s v="Second Class"/>
    <s v="JD-15895"/>
    <s v="Jonathan Doherty"/>
    <s v="Corporate"/>
    <s v="United States"/>
    <s v="Richmond"/>
    <s v="Virginia"/>
    <n v="23223"/>
    <s v="South"/>
    <s v="OFF-SU-10004664"/>
    <s v="Office Supplies"/>
    <s v="Supplies"/>
    <s v="Acme Softgrip Scissors"/>
    <n v="40.700000000000003"/>
    <n v="5"/>
    <n v="0"/>
    <n v="11.802999999999999"/>
  </r>
  <r>
    <n v="8683"/>
    <s v="CA-2011-133634"/>
    <x v="2"/>
    <x v="1127"/>
    <d v="2011-11-10T00:00:00"/>
    <s v="Standard Class"/>
    <s v="SR-20740"/>
    <s v="Steven Roelle"/>
    <s v="Home Office"/>
    <s v="United States"/>
    <s v="Arlington"/>
    <s v="Virginia"/>
    <n v="22204"/>
    <s v="South"/>
    <s v="TEC-AC-10002550"/>
    <s v="Technology"/>
    <s v="Accessories"/>
    <s v="Maxell 4.7GB DVD-RW 3/Pack"/>
    <n v="47.79"/>
    <n v="3"/>
    <n v="0"/>
    <n v="16.2486"/>
  </r>
  <r>
    <n v="8684"/>
    <s v="CA-2014-101665"/>
    <x v="3"/>
    <x v="920"/>
    <d v="2014-12-02T00:00:00"/>
    <s v="Standard Class"/>
    <s v="TZ-21580"/>
    <s v="Tracy Zic"/>
    <s v="Consumer"/>
    <s v="United States"/>
    <s v="San Francisco"/>
    <s v="California"/>
    <n v="94122"/>
    <s v="West"/>
    <s v="OFF-AR-10002335"/>
    <s v="Office Supplies"/>
    <s v="Art"/>
    <s v="DIXON Oriole Pencils"/>
    <n v="5.16"/>
    <n v="2"/>
    <n v="0"/>
    <n v="1.3416000000000001"/>
  </r>
  <r>
    <n v="8685"/>
    <s v="CA-2013-155446"/>
    <x v="0"/>
    <x v="186"/>
    <d v="2013-12-24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4-137323"/>
    <x v="3"/>
    <x v="237"/>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3-144015"/>
    <x v="0"/>
    <x v="190"/>
    <d v="2013-06-27T00:00:00"/>
    <s v="Same Day"/>
    <s v="AH-10075"/>
    <s v="Adam Hart"/>
    <s v="Corporate"/>
    <s v="United States"/>
    <s v="Los Angeles"/>
    <s v="California"/>
    <n v="90036"/>
    <s v="West"/>
    <s v="OFF-SU-10003505"/>
    <s v="Office Supplies"/>
    <s v="Supplies"/>
    <s v="Premier Electric Letter Opener"/>
    <n v="231.72"/>
    <n v="2"/>
    <n v="0"/>
    <n v="11.585999999999984"/>
  </r>
  <r>
    <n v="8688"/>
    <s v="CA-2013-144015"/>
    <x v="0"/>
    <x v="190"/>
    <d v="2013-06-27T00:00:00"/>
    <s v="Same Day"/>
    <s v="AH-10075"/>
    <s v="Adam Hart"/>
    <s v="Corporate"/>
    <s v="United States"/>
    <s v="Los Angeles"/>
    <s v="California"/>
    <n v="90036"/>
    <s v="West"/>
    <s v="OFF-FA-10000624"/>
    <s v="Office Supplies"/>
    <s v="Fasteners"/>
    <s v="OIC Binder Clips"/>
    <n v="17.899999999999999"/>
    <n v="5"/>
    <n v="0"/>
    <n v="8.9499999999999993"/>
  </r>
  <r>
    <n v="8689"/>
    <s v="CA-2013-144015"/>
    <x v="0"/>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1-101427"/>
    <x v="2"/>
    <x v="58"/>
    <d v="2011-12-30T00:00:00"/>
    <s v="Standard Class"/>
    <s v="AY-10555"/>
    <s v="Andy Yotov"/>
    <s v="Corporate"/>
    <s v="United States"/>
    <s v="Philadelphia"/>
    <s v="Pennsylvania"/>
    <n v="19140"/>
    <s v="East"/>
    <s v="OFF-AR-10002257"/>
    <s v="Office Supplies"/>
    <s v="Art"/>
    <s v="Eldon Spacemaker Box, Quick-Snap Lid, Clear"/>
    <n v="8.016"/>
    <n v="3"/>
    <n v="0.2"/>
    <n v="1.102199999999999"/>
  </r>
  <r>
    <n v="8691"/>
    <s v="CA-2013-136770"/>
    <x v="0"/>
    <x v="1041"/>
    <d v="2013-08-19T00:00:00"/>
    <s v="Standard Class"/>
    <s v="SP-20650"/>
    <s v="Stephanie Phelps"/>
    <s v="Corporate"/>
    <s v="United States"/>
    <s v="Akron"/>
    <s v="Ohio"/>
    <n v="44312"/>
    <s v="East"/>
    <s v="TEC-PH-10003580"/>
    <s v="Technology"/>
    <s v="Phones"/>
    <s v="Cisco IP Phone 7961G-GE VoIP phone"/>
    <n v="259.89600000000002"/>
    <n v="2"/>
    <n v="0.4"/>
    <n v="-56.310799999999972"/>
  </r>
  <r>
    <n v="8692"/>
    <s v="CA-2013-136770"/>
    <x v="0"/>
    <x v="1041"/>
    <d v="2013-08-19T00:00:00"/>
    <s v="Standard Class"/>
    <s v="SP-20650"/>
    <s v="Stephanie Phelps"/>
    <s v="Corporate"/>
    <s v="United States"/>
    <s v="Akron"/>
    <s v="Ohio"/>
    <n v="44312"/>
    <s v="East"/>
    <s v="TEC-PH-10001530"/>
    <s v="Technology"/>
    <s v="Phones"/>
    <s v="Plantronics Voyager Pro Legend"/>
    <n v="247.18799999999999"/>
    <n v="2"/>
    <n v="0.4"/>
    <n v="-49.437600000000032"/>
  </r>
  <r>
    <n v="8693"/>
    <s v="CA-2013-136770"/>
    <x v="0"/>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3-118311"/>
    <x v="0"/>
    <x v="1057"/>
    <d v="2013-10-29T00:00:00"/>
    <s v="Standard Class"/>
    <s v="ED-13885"/>
    <s v="Emily Ducich"/>
    <s v="Home Office"/>
    <s v="United States"/>
    <s v="San Francisco"/>
    <s v="California"/>
    <n v="94110"/>
    <s v="West"/>
    <s v="TEC-AC-10000892"/>
    <s v="Technology"/>
    <s v="Accessories"/>
    <s v="NETGEAR N750 Dual Band Wi-Fi Gigabit Router"/>
    <n v="450"/>
    <n v="5"/>
    <n v="0"/>
    <n v="162"/>
  </r>
  <r>
    <n v="8695"/>
    <s v="US-2011-112795"/>
    <x v="2"/>
    <x v="709"/>
    <d v="2011-08-28T00:00:00"/>
    <s v="Second Class"/>
    <s v="CR-12625"/>
    <s v="Corey Roper"/>
    <s v="Home Office"/>
    <s v="United States"/>
    <s v="Grand Rapids"/>
    <s v="Michigan"/>
    <n v="49505"/>
    <s v="Central"/>
    <s v="OFF-PA-10001934"/>
    <s v="Office Supplies"/>
    <s v="Paper"/>
    <s v="Xerox 1993"/>
    <n v="19.440000000000001"/>
    <n v="3"/>
    <n v="0"/>
    <n v="9.5256000000000007"/>
  </r>
  <r>
    <n v="8696"/>
    <s v="CA-2014-127096"/>
    <x v="3"/>
    <x v="175"/>
    <d v="2014-09-18T00:00:00"/>
    <s v="Second Class"/>
    <s v="CS-12400"/>
    <s v="Christopher Schild"/>
    <s v="Home Office"/>
    <s v="United States"/>
    <s v="San Francisco"/>
    <s v="California"/>
    <n v="94109"/>
    <s v="West"/>
    <s v="FUR-TA-10003473"/>
    <s v="Furniture"/>
    <s v="Tables"/>
    <s v="Bretford Rectangular Conference Table Tops"/>
    <n v="300.904"/>
    <n v="1"/>
    <n v="0.2"/>
    <n v="11.283900000000017"/>
  </r>
  <r>
    <n v="8697"/>
    <s v="CA-2014-119284"/>
    <x v="3"/>
    <x v="140"/>
    <d v="2014-06-21T00:00:00"/>
    <s v="Standard Class"/>
    <s v="TS-21205"/>
    <s v="Thomas Seio"/>
    <s v="Corporate"/>
    <s v="United States"/>
    <s v="Nashville"/>
    <s v="Tennessee"/>
    <n v="37211"/>
    <s v="South"/>
    <s v="TEC-PH-10001051"/>
    <s v="Technology"/>
    <s v="Phones"/>
    <s v="HTC One"/>
    <n v="239.976"/>
    <n v="3"/>
    <n v="0.2"/>
    <n v="26.997299999999967"/>
  </r>
  <r>
    <n v="8698"/>
    <s v="CA-2014-119284"/>
    <x v="3"/>
    <x v="140"/>
    <d v="2014-06-21T00:00:00"/>
    <s v="Standard Class"/>
    <s v="TS-21205"/>
    <s v="Thomas Seio"/>
    <s v="Corporate"/>
    <s v="United States"/>
    <s v="Nashville"/>
    <s v="Tennessee"/>
    <n v="37211"/>
    <s v="South"/>
    <s v="FUR-FU-10004351"/>
    <s v="Furniture"/>
    <s v="Furnishings"/>
    <s v="Staples"/>
    <n v="31.168000000000003"/>
    <n v="4"/>
    <n v="0.2"/>
    <n v="9.3504000000000005"/>
  </r>
  <r>
    <n v="8699"/>
    <s v="CA-2014-119284"/>
    <x v="3"/>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4-119284"/>
    <x v="3"/>
    <x v="140"/>
    <d v="2014-06-21T00:00:00"/>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4-119284"/>
    <x v="3"/>
    <x v="140"/>
    <d v="2014-06-21T00:00:00"/>
    <s v="Standard Class"/>
    <s v="TS-21205"/>
    <s v="Thomas Seio"/>
    <s v="Corporate"/>
    <s v="United States"/>
    <s v="Nashville"/>
    <s v="Tennessee"/>
    <n v="37211"/>
    <s v="South"/>
    <s v="OFF-AP-10004249"/>
    <s v="Office Supplies"/>
    <s v="Appliances"/>
    <s v="Staples"/>
    <n v="76.608000000000004"/>
    <n v="8"/>
    <n v="0.2"/>
    <n v="6.7031999999999954"/>
  </r>
  <r>
    <n v="8702"/>
    <s v="CA-2014-119284"/>
    <x v="3"/>
    <x v="140"/>
    <d v="2014-06-21T00:00:00"/>
    <s v="Standard Class"/>
    <s v="TS-21205"/>
    <s v="Thomas Seio"/>
    <s v="Corporate"/>
    <s v="United States"/>
    <s v="Nashville"/>
    <s v="Tennessee"/>
    <n v="37211"/>
    <s v="South"/>
    <s v="OFF-ST-10001490"/>
    <s v="Office Supplies"/>
    <s v="Storage"/>
    <s v="Hot File 7-Pocket, Floor Stand"/>
    <n v="142.77600000000001"/>
    <n v="1"/>
    <n v="0.2"/>
    <n v="17.84699999999998"/>
  </r>
  <r>
    <n v="8703"/>
    <s v="CA-2014-119284"/>
    <x v="3"/>
    <x v="140"/>
    <d v="2014-06-21T00:00:00"/>
    <s v="Standard Class"/>
    <s v="TS-21205"/>
    <s v="Thomas Seio"/>
    <s v="Corporate"/>
    <s v="United States"/>
    <s v="Nashville"/>
    <s v="Tennessee"/>
    <n v="37211"/>
    <s v="South"/>
    <s v="OFF-PA-10000312"/>
    <s v="Office Supplies"/>
    <s v="Paper"/>
    <s v="Xerox 1955"/>
    <n v="91.360000000000014"/>
    <n v="5"/>
    <n v="0.2"/>
    <n v="29.691999999999993"/>
  </r>
  <r>
    <n v="8704"/>
    <s v="CA-2012-133494"/>
    <x v="1"/>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3-111318"/>
    <x v="0"/>
    <x v="310"/>
    <d v="2013-07-27T00:00:00"/>
    <s v="First Class"/>
    <s v="IL-15100"/>
    <s v="Ivan Liston"/>
    <s v="Consumer"/>
    <s v="United States"/>
    <s v="Houston"/>
    <s v="Texas"/>
    <n v="77041"/>
    <s v="Central"/>
    <s v="TEC-PH-10004100"/>
    <s v="Technology"/>
    <s v="Phones"/>
    <s v="Griffin GC17055 Auxiliary Audio Cable"/>
    <n v="115.136"/>
    <n v="8"/>
    <n v="0.2"/>
    <n v="11.513600000000004"/>
  </r>
  <r>
    <n v="8706"/>
    <s v="US-2011-132745"/>
    <x v="2"/>
    <x v="1202"/>
    <d v="2011-10-05T00:00:00"/>
    <s v="Standard Class"/>
    <s v="NF-18475"/>
    <s v="Neil Französisch"/>
    <s v="Home Office"/>
    <s v="United States"/>
    <s v="Reno"/>
    <s v="Nevada"/>
    <n v="89502"/>
    <s v="West"/>
    <s v="OFF-FA-10000254"/>
    <s v="Office Supplies"/>
    <s v="Fasteners"/>
    <s v="Sterling Rubber Bands by Alliance"/>
    <n v="4.71"/>
    <n v="1"/>
    <n v="0"/>
    <n v="0"/>
  </r>
  <r>
    <n v="8707"/>
    <s v="CA-2011-146815"/>
    <x v="2"/>
    <x v="78"/>
    <d v="2011-09-13T00:00:00"/>
    <s v="Standard Class"/>
    <s v="PP-18955"/>
    <s v="Paul Prost"/>
    <s v="Home Office"/>
    <s v="United States"/>
    <s v="New York City"/>
    <s v="New York"/>
    <n v="10009"/>
    <s v="East"/>
    <s v="FUR-CH-10004289"/>
    <s v="Furniture"/>
    <s v="Chairs"/>
    <s v="Global Super Steno Chair"/>
    <n v="172.76400000000001"/>
    <n v="2"/>
    <n v="0.1"/>
    <n v="13.437199999999986"/>
  </r>
  <r>
    <n v="8708"/>
    <s v="CA-2011-146815"/>
    <x v="2"/>
    <x v="78"/>
    <d v="2011-09-13T00:00:00"/>
    <s v="Standard Class"/>
    <s v="PP-18955"/>
    <s v="Paul Prost"/>
    <s v="Home Office"/>
    <s v="United States"/>
    <s v="New York City"/>
    <s v="New York"/>
    <n v="10009"/>
    <s v="East"/>
    <s v="OFF-AR-10003469"/>
    <s v="Office Supplies"/>
    <s v="Art"/>
    <s v="Nontoxic Chalk"/>
    <n v="3.52"/>
    <n v="2"/>
    <n v="0"/>
    <n v="1.6896"/>
  </r>
  <r>
    <n v="8709"/>
    <s v="CA-2011-119144"/>
    <x v="2"/>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1-119144"/>
    <x v="2"/>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1-119144"/>
    <x v="2"/>
    <x v="912"/>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1-105648"/>
    <x v="2"/>
    <x v="223"/>
    <d v="2011-03-07T00:00:00"/>
    <s v="Standard Class"/>
    <s v="EJ-14155"/>
    <s v="Eva Jacobs"/>
    <s v="Consumer"/>
    <s v="United States"/>
    <s v="San Diego"/>
    <s v="California"/>
    <n v="92037"/>
    <s v="West"/>
    <s v="FUR-TA-10002958"/>
    <s v="Furniture"/>
    <s v="Tables"/>
    <s v="Bevis Oval Conference Table, Walnut"/>
    <n v="626.35200000000009"/>
    <n v="3"/>
    <n v="0.2"/>
    <n v="-23.488200000000091"/>
  </r>
  <r>
    <n v="8713"/>
    <s v="US-2012-145422"/>
    <x v="1"/>
    <x v="155"/>
    <d v="2012-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4-136623"/>
    <x v="3"/>
    <x v="497"/>
    <d v="2014-07-17T00:00:00"/>
    <s v="Standard Class"/>
    <s v="TS-21430"/>
    <s v="Tom Stivers"/>
    <s v="Corporate"/>
    <s v="United States"/>
    <s v="San Diego"/>
    <s v="California"/>
    <n v="92105"/>
    <s v="West"/>
    <s v="TEC-PH-10000004"/>
    <s v="Technology"/>
    <s v="Phones"/>
    <s v="Belkin iPhone and iPad Lightning Cable"/>
    <n v="71.951999999999998"/>
    <n v="6"/>
    <n v="0.2"/>
    <n v="5.3963999999999963"/>
  </r>
  <r>
    <n v="8715"/>
    <s v="CA-2014-136623"/>
    <x v="3"/>
    <x v="497"/>
    <d v="2014-07-17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4-121678"/>
    <x v="3"/>
    <x v="673"/>
    <d v="2014-11-21T00:00:00"/>
    <s v="Second Class"/>
    <s v="BM-11650"/>
    <s v="Brian Moss"/>
    <s v="Corporate"/>
    <s v="United States"/>
    <s v="Elyria"/>
    <s v="Ohio"/>
    <n v="44035"/>
    <s v="East"/>
    <s v="OFF-BI-10002949"/>
    <s v="Office Supplies"/>
    <s v="Binders"/>
    <s v="Prestige Round Ring Binders"/>
    <n v="1.8240000000000003"/>
    <n v="1"/>
    <n v="0.7"/>
    <n v="-1.3983999999999996"/>
  </r>
  <r>
    <n v="8717"/>
    <s v="CA-2013-120824"/>
    <x v="0"/>
    <x v="1"/>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3-120824"/>
    <x v="0"/>
    <x v="1"/>
    <d v="2013-06-17T00:00:00"/>
    <s v="Second Class"/>
    <s v="AW-10930"/>
    <s v="Arthur Wiediger"/>
    <s v="Home Office"/>
    <s v="United States"/>
    <s v="Houston"/>
    <s v="Texas"/>
    <n v="77070"/>
    <s v="Central"/>
    <s v="FUR-FU-10001424"/>
    <s v="Furniture"/>
    <s v="Furnishings"/>
    <s v="Dax Clear Box Frame"/>
    <n v="6.9840000000000009"/>
    <n v="2"/>
    <n v="0.6"/>
    <n v="-4.5396000000000019"/>
  </r>
  <r>
    <n v="8719"/>
    <s v="CA-2013-120824"/>
    <x v="0"/>
    <x v="1"/>
    <d v="2013-06-17T00:00:00"/>
    <s v="Second Class"/>
    <s v="AW-10930"/>
    <s v="Arthur Wiediger"/>
    <s v="Home Office"/>
    <s v="United States"/>
    <s v="Houston"/>
    <s v="Texas"/>
    <n v="77070"/>
    <s v="Central"/>
    <s v="OFF-AR-10003469"/>
    <s v="Office Supplies"/>
    <s v="Art"/>
    <s v="Nontoxic Chalk"/>
    <n v="11.264000000000001"/>
    <n v="8"/>
    <n v="0.2"/>
    <n v="3.9423999999999997"/>
  </r>
  <r>
    <n v="8720"/>
    <s v="CA-2013-120824"/>
    <x v="0"/>
    <x v="1"/>
    <d v="2013-06-17T00:00:00"/>
    <s v="Second Class"/>
    <s v="AW-10930"/>
    <s v="Arthur Wiediger"/>
    <s v="Home Office"/>
    <s v="United States"/>
    <s v="Houston"/>
    <s v="Texas"/>
    <n v="77070"/>
    <s v="Central"/>
    <s v="OFF-PA-10000232"/>
    <s v="Office Supplies"/>
    <s v="Paper"/>
    <s v="Xerox 1975"/>
    <n v="15.552000000000003"/>
    <n v="3"/>
    <n v="0.2"/>
    <n v="5.6375999999999999"/>
  </r>
  <r>
    <n v="8721"/>
    <s v="CA-2013-120824"/>
    <x v="0"/>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3-120824"/>
    <x v="0"/>
    <x v="1"/>
    <d v="2013-06-17T00:00:00"/>
    <s v="Second Class"/>
    <s v="AW-10930"/>
    <s v="Arthur Wiediger"/>
    <s v="Home Office"/>
    <s v="United States"/>
    <s v="Houston"/>
    <s v="Texas"/>
    <n v="77070"/>
    <s v="Central"/>
    <s v="OFF-ST-10002562"/>
    <s v="Office Supplies"/>
    <s v="Storage"/>
    <s v="Staples"/>
    <n v="67.536000000000016"/>
    <n v="9"/>
    <n v="0.2"/>
    <n v="6.7535999999999987"/>
  </r>
  <r>
    <n v="8723"/>
    <s v="CA-2013-120824"/>
    <x v="0"/>
    <x v="1"/>
    <d v="2013-06-17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3-135209"/>
    <x v="0"/>
    <x v="723"/>
    <d v="2014-01-01T00:00:00"/>
    <s v="Second Class"/>
    <s v="MH-17290"/>
    <s v="Marc Harrigan"/>
    <s v="Home Office"/>
    <s v="United States"/>
    <s v="Miami"/>
    <s v="Florida"/>
    <n v="33178"/>
    <s v="South"/>
    <s v="OFF-PA-10002986"/>
    <s v="Office Supplies"/>
    <s v="Paper"/>
    <s v="Xerox 1898"/>
    <n v="37.408000000000001"/>
    <n v="7"/>
    <n v="0.2"/>
    <n v="13.0928"/>
  </r>
  <r>
    <n v="8725"/>
    <s v="US-2013-135209"/>
    <x v="0"/>
    <x v="723"/>
    <d v="2014-01-01T00:00:00"/>
    <s v="Second Class"/>
    <s v="MH-17290"/>
    <s v="Marc Harrigan"/>
    <s v="Home Office"/>
    <s v="United States"/>
    <s v="Miami"/>
    <s v="Florida"/>
    <n v="33178"/>
    <s v="South"/>
    <s v="OFF-PA-10000143"/>
    <s v="Office Supplies"/>
    <s v="Paper"/>
    <s v="Astroparche Fine Business Paper"/>
    <n v="25.344000000000001"/>
    <n v="6"/>
    <n v="0.2"/>
    <n v="8.8704000000000018"/>
  </r>
  <r>
    <n v="8726"/>
    <s v="CA-2014-148145"/>
    <x v="3"/>
    <x v="257"/>
    <d v="2014-03-24T00:00:00"/>
    <s v="Standard Class"/>
    <s v="SW-20275"/>
    <s v="Scott Williamson"/>
    <s v="Consumer"/>
    <s v="United States"/>
    <s v="Seattle"/>
    <s v="Washington"/>
    <n v="98115"/>
    <s v="West"/>
    <s v="OFF-AR-10003752"/>
    <s v="Office Supplies"/>
    <s v="Art"/>
    <s v="Deluxe Chalkboard Eraser Cleaner"/>
    <n v="46.2"/>
    <n v="4"/>
    <n v="0"/>
    <n v="21.251999999999999"/>
  </r>
  <r>
    <n v="8727"/>
    <s v="CA-2012-103870"/>
    <x v="1"/>
    <x v="17"/>
    <d v="2012-12-31T00:00:00"/>
    <s v="Standard Class"/>
    <s v="SP-20860"/>
    <s v="Sung Pak"/>
    <s v="Corporate"/>
    <s v="United States"/>
    <s v="Murfreesboro"/>
    <s v="Tennessee"/>
    <n v="37130"/>
    <s v="South"/>
    <s v="TEC-AC-10002370"/>
    <s v="Technology"/>
    <s v="Accessories"/>
    <s v="Maxell CD-R Discs"/>
    <n v="4.7279999999999998"/>
    <n v="3"/>
    <n v="0.2"/>
    <n v="0.70919999999999961"/>
  </r>
  <r>
    <n v="8728"/>
    <s v="CA-2012-103870"/>
    <x v="1"/>
    <x v="17"/>
    <d v="2012-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2-103870"/>
    <x v="1"/>
    <x v="17"/>
    <d v="2012-12-31T00:00:00"/>
    <s v="Standard Class"/>
    <s v="SP-20860"/>
    <s v="Sung Pak"/>
    <s v="Corporate"/>
    <s v="United States"/>
    <s v="Murfreesboro"/>
    <s v="Tennessee"/>
    <n v="37130"/>
    <s v="South"/>
    <s v="FUR-BO-10002853"/>
    <s v="Furniture"/>
    <s v="Bookcases"/>
    <s v="O'Sullivan 5-Shelf Heavy-Duty Bookcases"/>
    <n v="131.10400000000001"/>
    <n v="2"/>
    <n v="0.2"/>
    <n v="8.1939999999999955"/>
  </r>
  <r>
    <n v="8730"/>
    <s v="CA-2012-103870"/>
    <x v="1"/>
    <x v="17"/>
    <d v="2012-12-31T00:00:00"/>
    <s v="Standard Class"/>
    <s v="SP-20860"/>
    <s v="Sung Pak"/>
    <s v="Corporate"/>
    <s v="United States"/>
    <s v="Murfreesboro"/>
    <s v="Tennessee"/>
    <n v="37130"/>
    <s v="South"/>
    <s v="OFF-ST-10002562"/>
    <s v="Office Supplies"/>
    <s v="Storage"/>
    <s v="Staples"/>
    <n v="22.512000000000004"/>
    <n v="3"/>
    <n v="0.2"/>
    <n v="2.2511999999999999"/>
  </r>
  <r>
    <n v="8731"/>
    <s v="CA-2012-103870"/>
    <x v="1"/>
    <x v="17"/>
    <d v="2012-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2-111017"/>
    <x v="1"/>
    <x v="374"/>
    <d v="2012-08-06T00:00:00"/>
    <s v="Standard Class"/>
    <s v="SC-20695"/>
    <s v="Steve Chapman"/>
    <s v="Corporate"/>
    <s v="United States"/>
    <s v="Saint Louis"/>
    <s v="Missouri"/>
    <n v="63116"/>
    <s v="Central"/>
    <s v="OFF-SU-10002573"/>
    <s v="Office Supplies"/>
    <s v="Supplies"/>
    <s v="Acme 10&quot; Easy Grip Assistive Scissors"/>
    <n v="52.59"/>
    <n v="3"/>
    <n v="0"/>
    <n v="15.776999999999996"/>
  </r>
  <r>
    <n v="8733"/>
    <s v="CA-2014-116988"/>
    <x v="3"/>
    <x v="818"/>
    <d v="2014-06-30T00:00:00"/>
    <s v="Second Class"/>
    <s v="PW-19030"/>
    <s v="Pauline Webber"/>
    <s v="Corporate"/>
    <s v="United States"/>
    <s v="Seattle"/>
    <s v="Washington"/>
    <n v="98105"/>
    <s v="West"/>
    <s v="OFF-PA-10003848"/>
    <s v="Office Supplies"/>
    <s v="Paper"/>
    <s v="Xerox 1997"/>
    <n v="19.440000000000001"/>
    <n v="3"/>
    <n v="0"/>
    <n v="9.3312000000000008"/>
  </r>
  <r>
    <n v="8734"/>
    <s v="CA-2014-116988"/>
    <x v="3"/>
    <x v="818"/>
    <d v="2014-06-30T00:00:00"/>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4-116988"/>
    <x v="3"/>
    <x v="818"/>
    <d v="2014-06-30T00:00:00"/>
    <s v="Second Class"/>
    <s v="PW-19030"/>
    <s v="Pauline Webber"/>
    <s v="Corporate"/>
    <s v="United States"/>
    <s v="Seattle"/>
    <s v="Washington"/>
    <n v="98105"/>
    <s v="West"/>
    <s v="TEC-AC-10003832"/>
    <s v="Technology"/>
    <s v="Accessories"/>
    <s v="Logitech P710e Mobile Speakerphone"/>
    <n v="1287.45"/>
    <n v="5"/>
    <n v="0"/>
    <n v="244.61549999999988"/>
  </r>
  <r>
    <n v="8736"/>
    <s v="US-2011-169390"/>
    <x v="2"/>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3-168774"/>
    <x v="0"/>
    <x v="913"/>
    <d v="2013-09-10T00:00:00"/>
    <s v="Standard Class"/>
    <s v="RP-19855"/>
    <s v="Roy Phan"/>
    <s v="Corporate"/>
    <s v="United States"/>
    <s v="Woodbury"/>
    <s v="Minnesota"/>
    <n v="55125"/>
    <s v="Central"/>
    <s v="OFF-ST-10001490"/>
    <s v="Office Supplies"/>
    <s v="Storage"/>
    <s v="Hot File 7-Pocket, Floor Stand"/>
    <n v="535.41"/>
    <n v="3"/>
    <n v="0"/>
    <n v="160.62299999999993"/>
  </r>
  <r>
    <n v="8738"/>
    <s v="CA-2014-161592"/>
    <x v="3"/>
    <x v="1191"/>
    <d v="2014-04-11T00:00:00"/>
    <s v="Standard Class"/>
    <s v="CS-12175"/>
    <s v="Charles Sheldon"/>
    <s v="Corporate"/>
    <s v="United States"/>
    <s v="Chattanooga"/>
    <s v="Tennessee"/>
    <n v="37421"/>
    <s v="South"/>
    <s v="OFF-BI-10003669"/>
    <s v="Office Supplies"/>
    <s v="Binders"/>
    <s v="3M Organizer Strips"/>
    <n v="8.1000000000000014"/>
    <n v="5"/>
    <n v="0.7"/>
    <n v="-5.9399999999999977"/>
  </r>
  <r>
    <n v="8739"/>
    <s v="US-2014-131961"/>
    <x v="3"/>
    <x v="166"/>
    <d v="2014-12-12T00:00:00"/>
    <s v="First Class"/>
    <s v="MJ-17740"/>
    <s v="Max Jones"/>
    <s v="Consumer"/>
    <s v="United States"/>
    <s v="Philadelphia"/>
    <s v="Pennsylvania"/>
    <n v="19140"/>
    <s v="East"/>
    <s v="OFF-AR-10004441"/>
    <s v="Office Supplies"/>
    <s v="Art"/>
    <s v="BIC Brite Liner Highlighters"/>
    <n v="13.247999999999999"/>
    <n v="4"/>
    <n v="0.2"/>
    <n v="3.6431999999999998"/>
  </r>
  <r>
    <n v="8740"/>
    <s v="US-2014-131961"/>
    <x v="3"/>
    <x v="166"/>
    <d v="2014-12-12T00:00:00"/>
    <s v="First Class"/>
    <s v="MJ-17740"/>
    <s v="Max Jones"/>
    <s v="Consumer"/>
    <s v="United States"/>
    <s v="Philadelphia"/>
    <s v="Pennsylvania"/>
    <n v="19140"/>
    <s v="East"/>
    <s v="TEC-PH-10001924"/>
    <s v="Technology"/>
    <s v="Phones"/>
    <s v="iHome FM Clock Radio with Lightning Dock"/>
    <n v="83.987999999999985"/>
    <n v="2"/>
    <n v="0.4"/>
    <n v="-20.996999999999993"/>
  </r>
  <r>
    <n v="8741"/>
    <s v="CA-2013-102498"/>
    <x v="0"/>
    <x v="1131"/>
    <d v="2013-07-26T00:00:00"/>
    <s v="First Class"/>
    <s v="JG-15160"/>
    <s v="James Galang"/>
    <s v="Consumer"/>
    <s v="United States"/>
    <s v="Lafayette"/>
    <s v="Louisiana"/>
    <n v="70506"/>
    <s v="South"/>
    <s v="OFF-AR-10004456"/>
    <s v="Office Supplies"/>
    <s v="Art"/>
    <s v="Panasonic KP-4ABK Battery-Operated Pencil Sharpener"/>
    <n v="73.2"/>
    <n v="5"/>
    <n v="0"/>
    <n v="21.227999999999998"/>
  </r>
  <r>
    <n v="8742"/>
    <s v="CA-2012-113222"/>
    <x v="1"/>
    <x v="529"/>
    <d v="2012-11-09T00:00:00"/>
    <s v="Same Day"/>
    <s v="AG-10765"/>
    <s v="Anthony Garverick"/>
    <s v="Home Office"/>
    <s v="United States"/>
    <s v="Lawrence"/>
    <s v="Indiana"/>
    <n v="46226"/>
    <s v="Central"/>
    <s v="OFF-BI-10001890"/>
    <s v="Office Supplies"/>
    <s v="Binders"/>
    <s v="Avery Poly Binder Pockets"/>
    <n v="10.74"/>
    <n v="3"/>
    <n v="0"/>
    <n v="5.1551999999999998"/>
  </r>
  <r>
    <n v="8743"/>
    <s v="US-2012-144771"/>
    <x v="1"/>
    <x v="653"/>
    <d v="2012-10-04T00:00:00"/>
    <s v="First Class"/>
    <s v="CK-12205"/>
    <s v="Chloris Kastensmidt"/>
    <s v="Consumer"/>
    <s v="United States"/>
    <s v="Hillsboro"/>
    <s v="Oregon"/>
    <n v="97123"/>
    <s v="West"/>
    <s v="FUR-FU-10000629"/>
    <s v="Furniture"/>
    <s v="Furnishings"/>
    <s v="9-3/4 Diameter Round Wall Clock"/>
    <n v="11.032"/>
    <n v="1"/>
    <n v="0.2"/>
    <n v="3.0338000000000003"/>
  </r>
  <r>
    <n v="8744"/>
    <s v="US-2012-144771"/>
    <x v="1"/>
    <x v="653"/>
    <d v="2012-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2-162376"/>
    <x v="1"/>
    <x v="6"/>
    <d v="2012-11-25T00:00:00"/>
    <s v="Second Class"/>
    <s v="HD-14785"/>
    <s v="Harold Dahlen"/>
    <s v="Home Office"/>
    <s v="United States"/>
    <s v="Cambridge"/>
    <s v="Massachusetts"/>
    <n v="2138"/>
    <s v="East"/>
    <s v="OFF-AR-10003056"/>
    <s v="Office Supplies"/>
    <s v="Art"/>
    <s v="Newell 341"/>
    <n v="17.12"/>
    <n v="4"/>
    <n v="0"/>
    <n v="4.9647999999999985"/>
  </r>
  <r>
    <n v="8746"/>
    <s v="CA-2012-162376"/>
    <x v="1"/>
    <x v="6"/>
    <d v="2012-11-25T00:00:00"/>
    <s v="Second Class"/>
    <s v="HD-14785"/>
    <s v="Harold Dahlen"/>
    <s v="Home Office"/>
    <s v="United States"/>
    <s v="Cambridge"/>
    <s v="Massachusetts"/>
    <n v="2138"/>
    <s v="East"/>
    <s v="OFF-PA-10000300"/>
    <s v="Office Supplies"/>
    <s v="Paper"/>
    <s v="Xerox 1936"/>
    <n v="59.94"/>
    <n v="3"/>
    <n v="0"/>
    <n v="28.171799999999998"/>
  </r>
  <r>
    <n v="8747"/>
    <s v="CA-2014-128076"/>
    <x v="3"/>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4-128076"/>
    <x v="3"/>
    <x v="62"/>
    <d v="2014-02-08T00:00:00"/>
    <s v="Standard Class"/>
    <s v="BO-11350"/>
    <s v="Bill Overfelt"/>
    <s v="Corporate"/>
    <s v="United States"/>
    <s v="San Diego"/>
    <s v="California"/>
    <n v="92105"/>
    <s v="West"/>
    <s v="OFF-BI-10003638"/>
    <s v="Office Supplies"/>
    <s v="Binders"/>
    <s v="GBC Durable Plastic Covers"/>
    <n v="30.960000000000004"/>
    <n v="2"/>
    <n v="0.2"/>
    <n v="10.061999999999998"/>
  </r>
  <r>
    <n v="8749"/>
    <s v="CA-2014-128076"/>
    <x v="3"/>
    <x v="62"/>
    <d v="2014-02-08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2-163825"/>
    <x v="1"/>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s v="New York"/>
    <n v="10009"/>
    <s v="East"/>
    <s v="TEC-PH-10004922"/>
    <s v="Technology"/>
    <s v="Phones"/>
    <s v="RCA Visys Integrated PBX 8-Line Router"/>
    <n v="133.97999999999999"/>
    <n v="2"/>
    <n v="0"/>
    <n v="33.495000000000005"/>
  </r>
  <r>
    <n v="8752"/>
    <s v="CA-2013-105662"/>
    <x v="0"/>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3-105662"/>
    <x v="0"/>
    <x v="465"/>
    <d v="2013-05-10T00:00:00"/>
    <s v="Standard Class"/>
    <s v="RB-19465"/>
    <s v="Rick Bensley"/>
    <s v="Home Office"/>
    <s v="United States"/>
    <s v="Tallahassee"/>
    <s v="Florida"/>
    <n v="32303"/>
    <s v="South"/>
    <s v="TEC-PH-10001198"/>
    <s v="Technology"/>
    <s v="Phones"/>
    <s v="Avaya 4621SW VoIP phone"/>
    <n v="177.48000000000002"/>
    <n v="3"/>
    <n v="0.2"/>
    <n v="19.966499999999982"/>
  </r>
  <r>
    <n v="8754"/>
    <s v="CA-2014-152198"/>
    <x v="3"/>
    <x v="428"/>
    <d v="2014-09-11T00:00:00"/>
    <s v="First Class"/>
    <s v="JD-16015"/>
    <s v="Joy Daniels"/>
    <s v="Consumer"/>
    <s v="United States"/>
    <s v="Toledo"/>
    <s v="Ohio"/>
    <n v="43615"/>
    <s v="East"/>
    <s v="OFF-LA-10000443"/>
    <s v="Office Supplies"/>
    <s v="Labels"/>
    <s v="Avery 501"/>
    <n v="17.712"/>
    <n v="6"/>
    <n v="0.2"/>
    <n v="5.9777999999999993"/>
  </r>
  <r>
    <n v="8755"/>
    <s v="CA-2014-152198"/>
    <x v="3"/>
    <x v="428"/>
    <d v="2014-09-11T00:00:00"/>
    <s v="First Class"/>
    <s v="JD-16015"/>
    <s v="Joy Daniels"/>
    <s v="Consumer"/>
    <s v="United States"/>
    <s v="Toledo"/>
    <s v="Ohio"/>
    <n v="43615"/>
    <s v="East"/>
    <s v="OFF-BI-10003669"/>
    <s v="Office Supplies"/>
    <s v="Binders"/>
    <s v="3M Organizer Strips"/>
    <n v="4.8600000000000012"/>
    <n v="3"/>
    <n v="0.7"/>
    <n v="-3.5640000000000001"/>
  </r>
  <r>
    <n v="8756"/>
    <s v="CA-2014-152198"/>
    <x v="3"/>
    <x v="428"/>
    <d v="2014-09-11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3-114307"/>
    <x v="0"/>
    <x v="405"/>
    <d v="2013-07-27T00:00:00"/>
    <s v="Standard Class"/>
    <s v="MF-17665"/>
    <s v="Maureen Fritzler"/>
    <s v="Corporate"/>
    <s v="United States"/>
    <s v="Columbia"/>
    <s v="Maryland"/>
    <n v="21044"/>
    <s v="East"/>
    <s v="OFF-PA-10004100"/>
    <s v="Office Supplies"/>
    <s v="Paper"/>
    <s v="Xerox 216"/>
    <n v="51.84"/>
    <n v="8"/>
    <n v="0"/>
    <n v="24.883200000000002"/>
  </r>
  <r>
    <n v="8759"/>
    <s v="CA-2013-114307"/>
    <x v="0"/>
    <x v="405"/>
    <d v="2013-07-27T00:00:00"/>
    <s v="Standard Class"/>
    <s v="MF-17665"/>
    <s v="Maureen Fritzler"/>
    <s v="Corporate"/>
    <s v="United States"/>
    <s v="Columbia"/>
    <s v="Maryland"/>
    <n v="21044"/>
    <s v="East"/>
    <s v="FUR-FU-10000794"/>
    <s v="Furniture"/>
    <s v="Furnishings"/>
    <s v="Eldon Stackable Tray, Side-Load, Legal, Smoke"/>
    <n v="27.42"/>
    <n v="3"/>
    <n v="0"/>
    <n v="9.3227999999999991"/>
  </r>
  <r>
    <n v="8760"/>
    <s v="CA-2013-114307"/>
    <x v="0"/>
    <x v="405"/>
    <d v="2013-07-27T00:00:00"/>
    <s v="Standard Class"/>
    <s v="MF-17665"/>
    <s v="Maureen Fritzler"/>
    <s v="Corporate"/>
    <s v="United States"/>
    <s v="Columbia"/>
    <s v="Maryland"/>
    <n v="21044"/>
    <s v="East"/>
    <s v="OFF-BI-10002012"/>
    <s v="Office Supplies"/>
    <s v="Binders"/>
    <s v="Wilson Jones Easy Flow II Sheet Lifters"/>
    <n v="5.4"/>
    <n v="3"/>
    <n v="0"/>
    <n v="2.5920000000000001"/>
  </r>
  <r>
    <n v="8761"/>
    <s v="CA-2013-159891"/>
    <x v="0"/>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3-159891"/>
    <x v="0"/>
    <x v="1011"/>
    <d v="2013-02-06T00:00:00"/>
    <s v="Standard Class"/>
    <s v="BF-11170"/>
    <s v="Ben Ferrer"/>
    <s v="Home Office"/>
    <s v="United States"/>
    <s v="Atlanta"/>
    <s v="Georgia"/>
    <n v="30318"/>
    <s v="South"/>
    <s v="OFF-EN-10004483"/>
    <s v="Office Supplies"/>
    <s v="Envelopes"/>
    <s v="#10 White Business Envelopes,4 1/8 x 9 1/2"/>
    <n v="125.36"/>
    <n v="8"/>
    <n v="0"/>
    <n v="58.919199999999989"/>
  </r>
  <r>
    <n v="8763"/>
    <s v="CA-2013-112578"/>
    <x v="0"/>
    <x v="723"/>
    <d v="2014-01-03T00:00:00"/>
    <s v="Standard Class"/>
    <s v="FO-14305"/>
    <s v="Frank Olsen"/>
    <s v="Consumer"/>
    <s v="United States"/>
    <s v="Sacramento"/>
    <s v="California"/>
    <n v="95823"/>
    <s v="West"/>
    <s v="OFF-ST-10003722"/>
    <s v="Office Supplies"/>
    <s v="Storage"/>
    <s v="Project Tote Personal File"/>
    <n v="14.03"/>
    <n v="1"/>
    <n v="0"/>
    <n v="4.068699999999998"/>
  </r>
  <r>
    <n v="8764"/>
    <s v="CA-2013-112578"/>
    <x v="0"/>
    <x v="723"/>
    <d v="2014-01-03T00:00:00"/>
    <s v="Standard Class"/>
    <s v="FO-14305"/>
    <s v="Frank Olsen"/>
    <s v="Consumer"/>
    <s v="United States"/>
    <s v="Sacramento"/>
    <s v="California"/>
    <n v="95823"/>
    <s v="West"/>
    <s v="OFF-SU-10002557"/>
    <s v="Office Supplies"/>
    <s v="Supplies"/>
    <s v="Fiskars Spring-Action Scissors"/>
    <n v="27.96"/>
    <n v="2"/>
    <n v="0"/>
    <n v="7.2696000000000005"/>
  </r>
  <r>
    <n v="8765"/>
    <s v="CA-2012-107083"/>
    <x v="1"/>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2-107083"/>
    <x v="1"/>
    <x v="82"/>
    <d v="2012-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2-107083"/>
    <x v="1"/>
    <x v="82"/>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2-107083"/>
    <x v="1"/>
    <x v="82"/>
    <d v="2012-11-27T00:00:00"/>
    <s v="Standard Class"/>
    <s v="BB-11545"/>
    <s v="Brenda Bowman"/>
    <s v="Corporate"/>
    <s v="United States"/>
    <s v="Fort Worth"/>
    <s v="Texas"/>
    <n v="76106"/>
    <s v="Central"/>
    <s v="OFF-BI-10002194"/>
    <s v="Office Supplies"/>
    <s v="Binders"/>
    <s v="Cardinal Hold-It CD Pocket"/>
    <n v="7.9799999999999986"/>
    <n v="5"/>
    <n v="0.8"/>
    <n v="-13.167000000000002"/>
  </r>
  <r>
    <n v="8769"/>
    <s v="CA-2012-151722"/>
    <x v="1"/>
    <x v="348"/>
    <d v="2012-10-09T00:00:00"/>
    <s v="Standard Class"/>
    <s v="IL-15100"/>
    <s v="Ivan Liston"/>
    <s v="Consumer"/>
    <s v="United States"/>
    <s v="Columbus"/>
    <s v="Ohio"/>
    <n v="43229"/>
    <s v="East"/>
    <s v="TEC-AC-10000892"/>
    <s v="Technology"/>
    <s v="Accessories"/>
    <s v="NETGEAR N750 Dual Band Wi-Fi Gigabit Router"/>
    <n v="288"/>
    <n v="4"/>
    <n v="0.2"/>
    <n v="57.599999999999994"/>
  </r>
  <r>
    <n v="8770"/>
    <s v="CA-2013-151148"/>
    <x v="0"/>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3-151148"/>
    <x v="0"/>
    <x v="126"/>
    <d v="2013-09-14T00:00:00"/>
    <s v="Same Day"/>
    <s v="PO-19180"/>
    <s v="Philisse Overcash"/>
    <s v="Home Office"/>
    <s v="United States"/>
    <s v="Louisville"/>
    <s v="Colorado"/>
    <n v="80027"/>
    <s v="West"/>
    <s v="FUR-CH-10002304"/>
    <s v="Furniture"/>
    <s v="Chairs"/>
    <s v="Global Stack Chair without Arms, Black"/>
    <n v="83.13600000000001"/>
    <n v="4"/>
    <n v="0.2"/>
    <n v="5.1960000000000015"/>
  </r>
  <r>
    <n v="8772"/>
    <s v="CA-2014-115882"/>
    <x v="3"/>
    <x v="3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4-115882"/>
    <x v="3"/>
    <x v="32"/>
    <d v="2014-09-18T00:00:00"/>
    <s v="First Class"/>
    <s v="DB-13555"/>
    <s v="Dorothy Badders"/>
    <s v="Corporate"/>
    <s v="United States"/>
    <s v="Raleigh"/>
    <s v="North Carolina"/>
    <n v="27604"/>
    <s v="South"/>
    <s v="OFF-PA-10001125"/>
    <s v="Office Supplies"/>
    <s v="Paper"/>
    <s v="Xerox 1988"/>
    <n v="74.352000000000004"/>
    <n v="3"/>
    <n v="0.2"/>
    <n v="23.234999999999992"/>
  </r>
  <r>
    <n v="8774"/>
    <s v="CA-2012-132276"/>
    <x v="1"/>
    <x v="1203"/>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2-132276"/>
    <x v="1"/>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3-163636"/>
    <x v="0"/>
    <x v="5"/>
    <d v="2013-12-10T00:00:00"/>
    <s v="Second Class"/>
    <s v="MP-18175"/>
    <s v="Mike Pelletier"/>
    <s v="Home Office"/>
    <s v="United States"/>
    <s v="Chicago"/>
    <s v="Illinois"/>
    <n v="60623"/>
    <s v="Central"/>
    <s v="OFF-AR-10001547"/>
    <s v="Office Supplies"/>
    <s v="Art"/>
    <s v="Newell 311"/>
    <n v="3.536"/>
    <n v="2"/>
    <n v="0.2"/>
    <n v="0.30940000000000001"/>
  </r>
  <r>
    <n v="8777"/>
    <s v="CA-2013-102813"/>
    <x v="0"/>
    <x v="415"/>
    <d v="2013-07-04T00:00:00"/>
    <s v="First Class"/>
    <s v="EA-14035"/>
    <s v="Erin Ashbrook"/>
    <s v="Corporate"/>
    <s v="United States"/>
    <s v="Huntsville"/>
    <s v="Texas"/>
    <n v="77340"/>
    <s v="Central"/>
    <s v="FUR-CH-10000665"/>
    <s v="Furniture"/>
    <s v="Chairs"/>
    <s v="Global Airflow Leather Mesh Back Chair, Black"/>
    <n v="528.42999999999995"/>
    <n v="5"/>
    <n v="0.3"/>
    <n v="0"/>
  </r>
  <r>
    <n v="8778"/>
    <s v="CA-2013-102813"/>
    <x v="0"/>
    <x v="415"/>
    <d v="2013-07-04T00:00:00"/>
    <s v="First Class"/>
    <s v="EA-14035"/>
    <s v="Erin Ashbrook"/>
    <s v="Corporate"/>
    <s v="United States"/>
    <s v="Huntsville"/>
    <s v="Texas"/>
    <n v="77340"/>
    <s v="Central"/>
    <s v="OFF-PA-10000520"/>
    <s v="Office Supplies"/>
    <s v="Paper"/>
    <s v="Xerox 201"/>
    <n v="41.472000000000008"/>
    <n v="8"/>
    <n v="0.2"/>
    <n v="14.5152"/>
  </r>
  <r>
    <n v="8779"/>
    <s v="CA-2014-135377"/>
    <x v="3"/>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87"/>
  </r>
  <r>
    <n v="8780"/>
    <s v="CA-2012-165813"/>
    <x v="1"/>
    <x v="305"/>
    <d v="2012-03-22T00:00:00"/>
    <s v="Second Class"/>
    <s v="BM-11785"/>
    <s v="Bryan Mills"/>
    <s v="Consumer"/>
    <s v="United States"/>
    <s v="Salem"/>
    <s v="Oregon"/>
    <n v="97301"/>
    <s v="West"/>
    <s v="OFF-ST-10004258"/>
    <s v="Office Supplies"/>
    <s v="Storage"/>
    <s v="Portable Personal File Box"/>
    <n v="29.304000000000002"/>
    <n v="3"/>
    <n v="0.2"/>
    <n v="2.5641000000000034"/>
  </r>
  <r>
    <n v="8781"/>
    <s v="CA-2012-133585"/>
    <x v="1"/>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2-133585"/>
    <x v="1"/>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3-116911"/>
    <x v="0"/>
    <x v="306"/>
    <d v="2013-09-21T00:00:00"/>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3-116911"/>
    <x v="0"/>
    <x v="306"/>
    <d v="2013-09-21T00:00:00"/>
    <s v="Standard Class"/>
    <s v="JD-16150"/>
    <s v="Justin Deggeller"/>
    <s v="Corporate"/>
    <s v="United States"/>
    <s v="Twin Falls"/>
    <s v="Idaho"/>
    <n v="83301"/>
    <s v="West"/>
    <s v="FUR-TA-10003473"/>
    <s v="Furniture"/>
    <s v="Tables"/>
    <s v="Bretford Rectangular Conference Table Tops"/>
    <n v="1128.3899999999999"/>
    <n v="3"/>
    <n v="0"/>
    <n v="259.52970000000005"/>
  </r>
  <r>
    <n v="8785"/>
    <s v="US-2014-129224"/>
    <x v="3"/>
    <x v="294"/>
    <d v="2014-03-24T00:00:00"/>
    <s v="Standard Class"/>
    <s v="AS-10630"/>
    <s v="Ann Steele"/>
    <s v="Home Office"/>
    <s v="United States"/>
    <s v="Knoxville"/>
    <s v="Tennessee"/>
    <n v="37918"/>
    <s v="South"/>
    <s v="OFF-LA-10003190"/>
    <s v="Office Supplies"/>
    <s v="Labels"/>
    <s v="Avery 474"/>
    <n v="4.6079999999999997"/>
    <n v="2"/>
    <n v="0.2"/>
    <n v="1.6704000000000001"/>
  </r>
  <r>
    <n v="8786"/>
    <s v="CA-2014-145765"/>
    <x v="3"/>
    <x v="39"/>
    <d v="2014-06-03T00:00:00"/>
    <s v="Standard Class"/>
    <s v="CM-11815"/>
    <s v="Candace McMahon"/>
    <s v="Corporate"/>
    <s v="United States"/>
    <s v="Phoenix"/>
    <s v="Arizona"/>
    <n v="85023"/>
    <s v="West"/>
    <s v="TEC-PH-10001305"/>
    <s v="Technology"/>
    <s v="Phones"/>
    <s v="Panasonic KX TS208W Corded phone"/>
    <n v="195.96000000000004"/>
    <n v="5"/>
    <n v="0.2"/>
    <n v="19.596000000000018"/>
  </r>
  <r>
    <n v="8787"/>
    <s v="CA-2014-145765"/>
    <x v="3"/>
    <x v="39"/>
    <d v="2014-06-03T00:00:00"/>
    <s v="Standard Class"/>
    <s v="CM-11815"/>
    <s v="Candace McMahon"/>
    <s v="Corporate"/>
    <s v="United States"/>
    <s v="Phoenix"/>
    <s v="Arizona"/>
    <n v="85023"/>
    <s v="West"/>
    <s v="OFF-PA-10001534"/>
    <s v="Office Supplies"/>
    <s v="Paper"/>
    <s v="Xerox 230"/>
    <n v="15.552000000000003"/>
    <n v="3"/>
    <n v="0.2"/>
    <n v="5.4432"/>
  </r>
  <r>
    <n v="8788"/>
    <s v="CA-2014-145765"/>
    <x v="3"/>
    <x v="39"/>
    <d v="2014-06-03T00:00:00"/>
    <s v="Standard Class"/>
    <s v="CM-11815"/>
    <s v="Candace McMahon"/>
    <s v="Corporate"/>
    <s v="United States"/>
    <s v="Phoenix"/>
    <s v="Arizona"/>
    <n v="85023"/>
    <s v="West"/>
    <s v="TEC-AC-10000844"/>
    <s v="Technology"/>
    <s v="Accessories"/>
    <s v="Logitech Gaming G510s - Keyboard"/>
    <n v="271.96800000000002"/>
    <n v="4"/>
    <n v="0.2"/>
    <n v="54.393599999999978"/>
  </r>
  <r>
    <n v="8789"/>
    <s v="CA-2014-126914"/>
    <x v="3"/>
    <x v="140"/>
    <d v="2014-06-20T00:00:00"/>
    <s v="Standard Class"/>
    <s v="JE-15715"/>
    <s v="Joe Elijah"/>
    <s v="Consumer"/>
    <s v="United States"/>
    <s v="Monroe"/>
    <s v="North Carolina"/>
    <n v="28110"/>
    <s v="South"/>
    <s v="FUR-CH-10000847"/>
    <s v="Furniture"/>
    <s v="Chairs"/>
    <s v="Global Executive Mid-Back Manager's Chair"/>
    <n v="698.35200000000009"/>
    <n v="3"/>
    <n v="0.2"/>
    <n v="52.376399999999961"/>
  </r>
  <r>
    <n v="8790"/>
    <s v="CA-2014-126914"/>
    <x v="3"/>
    <x v="140"/>
    <d v="2014-06-20T00:00:00"/>
    <s v="Standard Class"/>
    <s v="JE-15715"/>
    <s v="Joe Elijah"/>
    <s v="Consumer"/>
    <s v="United States"/>
    <s v="Monroe"/>
    <s v="North Carolina"/>
    <n v="28110"/>
    <s v="South"/>
    <s v="FUR-BO-10000468"/>
    <s v="Furniture"/>
    <s v="Bookcases"/>
    <s v="O'Sullivan 2-Shelf Heavy-Duty Bookcases"/>
    <n v="77.728000000000009"/>
    <n v="2"/>
    <n v="0.2"/>
    <n v="-3.8863999999999947"/>
  </r>
  <r>
    <n v="8791"/>
    <s v="CA-2012-169572"/>
    <x v="1"/>
    <x v="684"/>
    <d v="2012-09-12T00:00:00"/>
    <s v="Standard Class"/>
    <s v="AG-10525"/>
    <s v="Andy Gerbode"/>
    <s v="Corporate"/>
    <s v="United States"/>
    <s v="Richmond"/>
    <s v="Virginia"/>
    <n v="23223"/>
    <s v="South"/>
    <s v="OFF-BI-10002799"/>
    <s v="Office Supplies"/>
    <s v="Binders"/>
    <s v="SlimView Poly Binder, 3/8&quot;"/>
    <n v="46.62"/>
    <n v="9"/>
    <n v="0"/>
    <n v="21.445199999999996"/>
  </r>
  <r>
    <n v="8792"/>
    <s v="CA-2014-162075"/>
    <x v="3"/>
    <x v="257"/>
    <d v="2014-03-25T00:00:00"/>
    <s v="Standard Class"/>
    <s v="TT-21220"/>
    <s v="Thomas Thornton"/>
    <s v="Consumer"/>
    <s v="United States"/>
    <s v="Houston"/>
    <s v="Texas"/>
    <n v="77041"/>
    <s v="Central"/>
    <s v="TEC-PH-10001557"/>
    <s v="Technology"/>
    <s v="Phones"/>
    <s v="Pyle PMP37LED"/>
    <n v="537.54399999999998"/>
    <n v="7"/>
    <n v="0.2"/>
    <n v="47.035099999999971"/>
  </r>
  <r>
    <n v="8793"/>
    <s v="CA-2011-162992"/>
    <x v="2"/>
    <x v="174"/>
    <d v="2011-12-21T00:00:00"/>
    <s v="First Class"/>
    <s v="BP-11095"/>
    <s v="Bart Pistole"/>
    <s v="Corporate"/>
    <s v="United States"/>
    <s v="Los Angeles"/>
    <s v="California"/>
    <n v="90008"/>
    <s v="West"/>
    <s v="OFF-LA-10001934"/>
    <s v="Office Supplies"/>
    <s v="Labels"/>
    <s v="Avery 516"/>
    <n v="14.62"/>
    <n v="2"/>
    <n v="0"/>
    <n v="6.8713999999999995"/>
  </r>
  <r>
    <n v="8794"/>
    <s v="CA-2011-162992"/>
    <x v="2"/>
    <x v="174"/>
    <d v="2011-12-21T00:00:00"/>
    <s v="First Class"/>
    <s v="BP-11095"/>
    <s v="Bart Pistole"/>
    <s v="Corporate"/>
    <s v="United States"/>
    <s v="Los Angeles"/>
    <s v="California"/>
    <n v="90008"/>
    <s v="West"/>
    <s v="OFF-FA-10004248"/>
    <s v="Office Supplies"/>
    <s v="Fasteners"/>
    <s v="Advantus T-Pin Paper Clips"/>
    <n v="22.549999999999997"/>
    <n v="5"/>
    <n v="0"/>
    <n v="8.7945000000000011"/>
  </r>
  <r>
    <n v="8795"/>
    <s v="CA-2011-162992"/>
    <x v="2"/>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1-162992"/>
    <x v="2"/>
    <x v="174"/>
    <d v="2011-12-21T00:00:00"/>
    <s v="First Class"/>
    <s v="BP-11095"/>
    <s v="Bart Pistole"/>
    <s v="Corporate"/>
    <s v="United States"/>
    <s v="Los Angeles"/>
    <s v="California"/>
    <n v="90008"/>
    <s v="West"/>
    <s v="TEC-PH-10002085"/>
    <s v="Technology"/>
    <s v="Phones"/>
    <s v="Clarity 53712"/>
    <n v="211.16800000000001"/>
    <n v="4"/>
    <n v="0.2"/>
    <n v="15.837600000000009"/>
  </r>
  <r>
    <n v="8797"/>
    <s v="CA-2013-106397"/>
    <x v="0"/>
    <x v="274"/>
    <d v="2013-07-14T00:00:00"/>
    <s v="Standard Class"/>
    <s v="MJ-17740"/>
    <s v="Max Jones"/>
    <s v="Consumer"/>
    <s v="United States"/>
    <s v="Orem"/>
    <s v="Utah"/>
    <n v="84057"/>
    <s v="West"/>
    <s v="OFF-PA-10003441"/>
    <s v="Office Supplies"/>
    <s v="Paper"/>
    <s v="Xerox 226"/>
    <n v="12.96"/>
    <n v="2"/>
    <n v="0"/>
    <n v="6.2208000000000006"/>
  </r>
  <r>
    <n v="8798"/>
    <s v="CA-2013-106397"/>
    <x v="0"/>
    <x v="274"/>
    <d v="2013-07-14T00:00:00"/>
    <s v="Standard Class"/>
    <s v="MJ-17740"/>
    <s v="Max Jones"/>
    <s v="Consumer"/>
    <s v="United States"/>
    <s v="Orem"/>
    <s v="Utah"/>
    <n v="84057"/>
    <s v="West"/>
    <s v="OFF-AR-10004602"/>
    <s v="Office Supplies"/>
    <s v="Art"/>
    <s v="Boston KS Multi-Size Manual Pencil Sharpener"/>
    <n v="45.98"/>
    <n v="2"/>
    <n v="0"/>
    <n v="12.874400000000001"/>
  </r>
  <r>
    <n v="8799"/>
    <s v="US-2013-150140"/>
    <x v="0"/>
    <x v="1204"/>
    <d v="2013-04-11T00:00:00"/>
    <s v="Standard Class"/>
    <s v="VM-21685"/>
    <s v="Valerie Mitchum"/>
    <s v="Home Office"/>
    <s v="United States"/>
    <s v="Burlington"/>
    <s v="Vermont"/>
    <s v="05408"/>
    <s v="East"/>
    <s v="TEC-PH-10002555"/>
    <s v="Technology"/>
    <s v="Phones"/>
    <s v="Nortel Meridian M5316 Digital phone"/>
    <n v="1294.75"/>
    <n v="5"/>
    <n v="0"/>
    <n v="336.63499999999999"/>
  </r>
  <r>
    <n v="8800"/>
    <s v="CA-2011-116666"/>
    <x v="2"/>
    <x v="1205"/>
    <d v="2011-05-10T00:00:00"/>
    <s v="First Class"/>
    <s v="KT-16480"/>
    <s v="Kean Thornton"/>
    <s v="Consumer"/>
    <s v="United States"/>
    <s v="Philadelphia"/>
    <s v="Pennsylvania"/>
    <n v="19134"/>
    <s v="East"/>
    <s v="TEC-CO-10001449"/>
    <s v="Technology"/>
    <s v="Copiers"/>
    <s v="Hewlett Packard LaserJet 3310 Copier"/>
    <n v="1799.9699999999998"/>
    <n v="5"/>
    <n v="0.4"/>
    <n v="239.99600000000009"/>
  </r>
  <r>
    <n v="8801"/>
    <s v="CA-2014-148992"/>
    <x v="3"/>
    <x v="51"/>
    <d v="2014-11-28T00:00:00"/>
    <s v="Standard Class"/>
    <s v="CS-12250"/>
    <s v="Chris Selesnick"/>
    <s v="Corporate"/>
    <s v="United States"/>
    <s v="Chicago"/>
    <s v="Illinois"/>
    <n v="60623"/>
    <s v="Central"/>
    <s v="OFF-PA-10004285"/>
    <s v="Office Supplies"/>
    <s v="Paper"/>
    <s v="Xerox 1959"/>
    <n v="10.688000000000001"/>
    <n v="2"/>
    <n v="0.2"/>
    <n v="3.7407999999999997"/>
  </r>
  <r>
    <n v="8802"/>
    <s v="CA-2013-140935"/>
    <x v="0"/>
    <x v="338"/>
    <d v="2013-11-13T00:00:00"/>
    <s v="First Class"/>
    <s v="AB-10015"/>
    <s v="Aaron Bergman"/>
    <s v="Consumer"/>
    <s v="United States"/>
    <s v="Oklahoma City"/>
    <s v="Oklahoma"/>
    <n v="73120"/>
    <s v="Central"/>
    <s v="TEC-PH-10000562"/>
    <s v="Technology"/>
    <s v="Phones"/>
    <s v="Samsung Convoy 3"/>
    <n v="221.98"/>
    <n v="2"/>
    <n v="0"/>
    <n v="62.15440000000001"/>
  </r>
  <r>
    <n v="8803"/>
    <s v="CA-2013-140935"/>
    <x v="0"/>
    <x v="338"/>
    <d v="2013-11-13T00:00:00"/>
    <s v="First Class"/>
    <s v="AB-10015"/>
    <s v="Aaron Bergman"/>
    <s v="Consumer"/>
    <s v="United States"/>
    <s v="Oklahoma City"/>
    <s v="Oklahoma"/>
    <n v="73120"/>
    <s v="Central"/>
    <s v="FUR-BO-10003966"/>
    <s v="Furniture"/>
    <s v="Bookcases"/>
    <s v="Sauder Facets Collection Library, Sky Alder Finish"/>
    <n v="341.96"/>
    <n v="2"/>
    <n v="0"/>
    <n v="54.713599999999985"/>
  </r>
  <r>
    <n v="8804"/>
    <s v="CA-2011-157644"/>
    <x v="2"/>
    <x v="520"/>
    <d v="2012-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1-157644"/>
    <x v="2"/>
    <x v="520"/>
    <d v="2012-01-01T00:00:00"/>
    <s v="First Class"/>
    <s v="AH-10030"/>
    <s v="Aaron Hawkins"/>
    <s v="Corporate"/>
    <s v="United States"/>
    <s v="New York City"/>
    <s v="New York"/>
    <n v="10035"/>
    <s v="East"/>
    <s v="OFF-LA-10003148"/>
    <s v="Office Supplies"/>
    <s v="Labels"/>
    <s v="Avery 51"/>
    <n v="18.899999999999999"/>
    <n v="3"/>
    <n v="0"/>
    <n v="8.6939999999999991"/>
  </r>
  <r>
    <n v="8806"/>
    <s v="US-2014-100398"/>
    <x v="3"/>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3-113082"/>
    <x v="0"/>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4-110646"/>
    <x v="3"/>
    <x v="40"/>
    <d v="2014-11-0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4-110646"/>
    <x v="3"/>
    <x v="40"/>
    <d v="2014-11-01T00:00:00"/>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4-110646"/>
    <x v="3"/>
    <x v="40"/>
    <d v="2014-11-01T00:00:00"/>
    <s v="Standard Class"/>
    <s v="JF-15190"/>
    <s v="Jamie Frazer"/>
    <s v="Consumer"/>
    <s v="United States"/>
    <s v="Philadelphia"/>
    <s v="Pennsylvania"/>
    <n v="19134"/>
    <s v="East"/>
    <s v="OFF-LA-10001404"/>
    <s v="Office Supplies"/>
    <s v="Labels"/>
    <s v="Avery 517"/>
    <n v="14.76"/>
    <n v="5"/>
    <n v="0.2"/>
    <n v="4.9815000000000005"/>
  </r>
  <r>
    <n v="8811"/>
    <s v="CA-2014-120614"/>
    <x v="3"/>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3-140172"/>
    <x v="0"/>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3-140172"/>
    <x v="0"/>
    <x v="387"/>
    <d v="2013-03-14T00:00:00"/>
    <s v="Standard Class"/>
    <s v="SP-20650"/>
    <s v="Stephanie Phelps"/>
    <s v="Corporate"/>
    <s v="United States"/>
    <s v="Jackson"/>
    <s v="Michigan"/>
    <n v="49201"/>
    <s v="Central"/>
    <s v="OFF-AR-10002766"/>
    <s v="Office Supplies"/>
    <s v="Art"/>
    <s v="Prang Drawing Pencil Set"/>
    <n v="13.899999999999999"/>
    <n v="5"/>
    <n v="0"/>
    <n v="3.7529999999999997"/>
  </r>
  <r>
    <n v="8814"/>
    <s v="CA-2012-127754"/>
    <x v="1"/>
    <x v="353"/>
    <d v="2012-07-31T00:00:00"/>
    <s v="Standard Class"/>
    <s v="CK-12760"/>
    <s v="Cyma Kinney"/>
    <s v="Corporate"/>
    <s v="United States"/>
    <s v="Glendale"/>
    <s v="Arizona"/>
    <n v="85301"/>
    <s v="West"/>
    <s v="FUR-CH-10003199"/>
    <s v="Furniture"/>
    <s v="Chairs"/>
    <s v="Office Star - Contemporary Task Swivel Chair"/>
    <n v="266.35200000000003"/>
    <n v="3"/>
    <n v="0.2"/>
    <n v="13.317599999999985"/>
  </r>
  <r>
    <n v="8815"/>
    <s v="CA-2012-144274"/>
    <x v="1"/>
    <x v="521"/>
    <d v="2012-11-25T00:00:00"/>
    <s v="Second Class"/>
    <s v="PW-19240"/>
    <s v="Pierre Wener"/>
    <s v="Consumer"/>
    <s v="United States"/>
    <s v="Wilmington"/>
    <s v="Delaware"/>
    <n v="19805"/>
    <s v="East"/>
    <s v="TEC-PH-10003012"/>
    <s v="Technology"/>
    <s v="Phones"/>
    <s v="Nortel Meridian M3904 Professional Digital phone"/>
    <n v="307.98"/>
    <n v="2"/>
    <n v="0"/>
    <n v="89.314199999999971"/>
  </r>
  <r>
    <n v="8816"/>
    <s v="CA-2012-144274"/>
    <x v="1"/>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2-144274"/>
    <x v="1"/>
    <x v="521"/>
    <d v="2012-11-25T00:00:00"/>
    <s v="Second Class"/>
    <s v="PW-19240"/>
    <s v="Pierre Wener"/>
    <s v="Consumer"/>
    <s v="United States"/>
    <s v="Wilmington"/>
    <s v="Delaware"/>
    <n v="19805"/>
    <s v="East"/>
    <s v="OFF-EN-10003286"/>
    <s v="Office Supplies"/>
    <s v="Envelopes"/>
    <s v="Staples"/>
    <n v="16.559999999999999"/>
    <n v="2"/>
    <n v="0"/>
    <n v="7.783199999999999"/>
  </r>
  <r>
    <n v="8819"/>
    <s v="CA-2012-144274"/>
    <x v="1"/>
    <x v="521"/>
    <d v="2012-11-25T00:00:00"/>
    <s v="Second Class"/>
    <s v="PW-19240"/>
    <s v="Pierre Wener"/>
    <s v="Consumer"/>
    <s v="United States"/>
    <s v="Wilmington"/>
    <s v="Delaware"/>
    <n v="19805"/>
    <s v="East"/>
    <s v="OFF-PA-10003441"/>
    <s v="Office Supplies"/>
    <s v="Paper"/>
    <s v="Xerox 226"/>
    <n v="38.880000000000003"/>
    <n v="6"/>
    <n v="0"/>
    <n v="18.662400000000002"/>
  </r>
  <r>
    <n v="8820"/>
    <s v="CA-2012-142930"/>
    <x v="1"/>
    <x v="109"/>
    <d v="2012-12-02T00:00:00"/>
    <s v="Standard Class"/>
    <s v="EB-14170"/>
    <s v="Evan Bailliet"/>
    <s v="Consumer"/>
    <s v="United States"/>
    <s v="Austin"/>
    <s v="Texas"/>
    <n v="78745"/>
    <s v="Central"/>
    <s v="OFF-PA-10003395"/>
    <s v="Office Supplies"/>
    <s v="Paper"/>
    <s v="Xerox 1941"/>
    <n v="335.52"/>
    <n v="4"/>
    <n v="0.2"/>
    <n v="117.43199999999999"/>
  </r>
  <r>
    <n v="8821"/>
    <s v="CA-2014-100622"/>
    <x v="3"/>
    <x v="132"/>
    <d v="2014-11-08T00:00:00"/>
    <s v="Standard Class"/>
    <s v="DK-13090"/>
    <s v="Dave Kipp"/>
    <s v="Consumer"/>
    <s v="United States"/>
    <s v="Orlando"/>
    <s v="Florida"/>
    <n v="32839"/>
    <s v="South"/>
    <s v="TEC-CO-10003236"/>
    <s v="Technology"/>
    <s v="Copiers"/>
    <s v="Canon Image Class D660 Copier"/>
    <n v="959.98400000000004"/>
    <n v="2"/>
    <n v="0.2"/>
    <n v="311.99479999999994"/>
  </r>
  <r>
    <n v="8822"/>
    <s v="CA-2014-100622"/>
    <x v="3"/>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4-100622"/>
    <x v="3"/>
    <x v="132"/>
    <d v="2014-11-08T00:00:00"/>
    <s v="Standard Class"/>
    <s v="DK-13090"/>
    <s v="Dave Kipp"/>
    <s v="Consumer"/>
    <s v="United States"/>
    <s v="Orlando"/>
    <s v="Florida"/>
    <n v="32839"/>
    <s v="South"/>
    <s v="OFF-AR-10004010"/>
    <s v="Office Supplies"/>
    <s v="Art"/>
    <s v="Hunt Boston Vacuum Mount KS Pencil Sharpener"/>
    <n v="55.984000000000009"/>
    <n v="2"/>
    <n v="0.2"/>
    <n v="4.1987999999999985"/>
  </r>
  <r>
    <n v="8824"/>
    <s v="CA-2014-100622"/>
    <x v="3"/>
    <x v="132"/>
    <d v="2014-11-08T00:00:00"/>
    <s v="Standard Class"/>
    <s v="DK-13090"/>
    <s v="Dave Kipp"/>
    <s v="Consumer"/>
    <s v="United States"/>
    <s v="Orlando"/>
    <s v="Florida"/>
    <n v="32839"/>
    <s v="South"/>
    <s v="OFF-PA-10002947"/>
    <s v="Office Supplies"/>
    <s v="Paper"/>
    <s v="Xerox 1923"/>
    <n v="10.688000000000001"/>
    <n v="2"/>
    <n v="0.2"/>
    <n v="3.7407999999999997"/>
  </r>
  <r>
    <n v="8825"/>
    <s v="CA-2014-117156"/>
    <x v="3"/>
    <x v="708"/>
    <d v="2014-03-24T00:00:00"/>
    <s v="Second Class"/>
    <s v="TB-21055"/>
    <s v="Ted Butterfield"/>
    <s v="Consumer"/>
    <s v="United States"/>
    <s v="Reading"/>
    <s v="Pennsylvania"/>
    <n v="19601"/>
    <s v="East"/>
    <s v="OFF-EN-10003845"/>
    <s v="Office Supplies"/>
    <s v="Envelopes"/>
    <s v="Colored Envelopes"/>
    <n v="8.8559999999999999"/>
    <n v="3"/>
    <n v="0.2"/>
    <n v="2.8781999999999992"/>
  </r>
  <r>
    <n v="8826"/>
    <s v="CA-2012-115399"/>
    <x v="1"/>
    <x v="546"/>
    <d v="2012-12-22T00:00:00"/>
    <s v="First Class"/>
    <s v="AG-10900"/>
    <s v="Arthur Gainer"/>
    <s v="Consumer"/>
    <s v="United States"/>
    <s v="Philadelphia"/>
    <s v="Pennsylvania"/>
    <n v="19134"/>
    <s v="East"/>
    <s v="OFF-LA-10003190"/>
    <s v="Office Supplies"/>
    <s v="Labels"/>
    <s v="Avery 474"/>
    <n v="6.911999999999999"/>
    <n v="3"/>
    <n v="0.2"/>
    <n v="2.5056000000000003"/>
  </r>
  <r>
    <n v="8827"/>
    <s v="US-2011-157847"/>
    <x v="2"/>
    <x v="1063"/>
    <d v="2011-04-06T00:00:00"/>
    <s v="Second Class"/>
    <s v="SC-20020"/>
    <s v="Sam Craven"/>
    <s v="Consumer"/>
    <s v="United States"/>
    <s v="Houston"/>
    <s v="Texas"/>
    <n v="77095"/>
    <s v="Central"/>
    <s v="OFF-PA-10002986"/>
    <s v="Office Supplies"/>
    <s v="Paper"/>
    <s v="Xerox 1898"/>
    <n v="26.720000000000002"/>
    <n v="5"/>
    <n v="0.2"/>
    <n v="9.3520000000000003"/>
  </r>
  <r>
    <n v="8828"/>
    <s v="US-2011-157847"/>
    <x v="2"/>
    <x v="1063"/>
    <d v="2011-04-06T00:00:00"/>
    <s v="Second Class"/>
    <s v="SC-20020"/>
    <s v="Sam Craven"/>
    <s v="Consumer"/>
    <s v="United States"/>
    <s v="Houston"/>
    <s v="Texas"/>
    <n v="77095"/>
    <s v="Central"/>
    <s v="OFF-PA-10001593"/>
    <s v="Office Supplies"/>
    <s v="Paper"/>
    <s v="Xerox 1947"/>
    <n v="33.488000000000007"/>
    <n v="7"/>
    <n v="0.2"/>
    <n v="10.464999999999998"/>
  </r>
  <r>
    <n v="8829"/>
    <s v="CA-2012-115168"/>
    <x v="1"/>
    <x v="1117"/>
    <d v="2012-06-09T00:00:00"/>
    <s v="Standard Class"/>
    <s v="BB-11545"/>
    <s v="Brenda Bowman"/>
    <s v="Corporate"/>
    <s v="United States"/>
    <s v="Saint Charles"/>
    <s v="Missouri"/>
    <n v="63301"/>
    <s v="Central"/>
    <s v="OFF-PA-10000528"/>
    <s v="Office Supplies"/>
    <s v="Paper"/>
    <s v="Xerox 1981"/>
    <n v="10.56"/>
    <n v="2"/>
    <n v="0"/>
    <n v="4.7519999999999998"/>
  </r>
  <r>
    <n v="8830"/>
    <s v="CA-2011-109680"/>
    <x v="2"/>
    <x v="191"/>
    <d v="2011-10-09T00:00:00"/>
    <s v="First Class"/>
    <s v="VP-21760"/>
    <s v="Victoria Pisteka"/>
    <s v="Corporate"/>
    <s v="United States"/>
    <s v="Indianapolis"/>
    <s v="Indiana"/>
    <n v="46203"/>
    <s v="Central"/>
    <s v="OFF-ST-10001932"/>
    <s v="Office Supplies"/>
    <s v="Storage"/>
    <s v="Fellowes Staxonsteel Drawer Files"/>
    <n v="386.34"/>
    <n v="2"/>
    <n v="0"/>
    <n v="54.087600000000009"/>
  </r>
  <r>
    <n v="8831"/>
    <s v="CA-2013-167983"/>
    <x v="0"/>
    <x v="1036"/>
    <d v="2013-08-25T00:00:00"/>
    <s v="Second Class"/>
    <s v="RP-19270"/>
    <s v="Rachel Payne"/>
    <s v="Corporate"/>
    <s v="United States"/>
    <s v="Seattle"/>
    <s v="Washington"/>
    <n v="98115"/>
    <s v="West"/>
    <s v="OFF-BI-10003727"/>
    <s v="Office Supplies"/>
    <s v="Binders"/>
    <s v="Avery Durable Slant Ring Binders With Label Holder"/>
    <n v="33.44"/>
    <n v="10"/>
    <n v="0.2"/>
    <n v="11.703999999999997"/>
  </r>
  <r>
    <n v="8832"/>
    <s v="CA-2012-145324"/>
    <x v="1"/>
    <x v="219"/>
    <d v="2012-11-19T00:00:00"/>
    <s v="Standard Class"/>
    <s v="DH-13675"/>
    <s v="Duane Huffman"/>
    <s v="Home Office"/>
    <s v="United States"/>
    <s v="Harrisonburg"/>
    <s v="Virginia"/>
    <n v="22801"/>
    <s v="South"/>
    <s v="FUR-FU-10002759"/>
    <s v="Furniture"/>
    <s v="Furnishings"/>
    <s v="12-1/2 Diameter Round Wall Clock"/>
    <n v="39.96"/>
    <n v="2"/>
    <n v="0"/>
    <n v="14.3856"/>
  </r>
  <r>
    <n v="8833"/>
    <s v="CA-2012-153423"/>
    <x v="1"/>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4-132675"/>
    <x v="3"/>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4-132675"/>
    <x v="3"/>
    <x v="241"/>
    <d v="2014-09-29T00:00:00"/>
    <s v="Standard Class"/>
    <s v="KF-16285"/>
    <s v="Karen Ferguson"/>
    <s v="Home Office"/>
    <s v="United States"/>
    <s v="Sandy Springs"/>
    <s v="Georgia"/>
    <n v="30328"/>
    <s v="South"/>
    <s v="TEC-PH-10003171"/>
    <s v="Technology"/>
    <s v="Phones"/>
    <s v="Plantronics Encore H101 Dual Earpieces Headset"/>
    <n v="89.9"/>
    <n v="2"/>
    <n v="0"/>
    <n v="25.171999999999997"/>
  </r>
  <r>
    <n v="8836"/>
    <s v="US-2014-132675"/>
    <x v="3"/>
    <x v="241"/>
    <d v="2014-09-29T00:00:00"/>
    <s v="Standard Class"/>
    <s v="KF-16285"/>
    <s v="Karen Ferguson"/>
    <s v="Home Office"/>
    <s v="United States"/>
    <s v="Sandy Springs"/>
    <s v="Georgia"/>
    <n v="30328"/>
    <s v="South"/>
    <s v="OFF-AR-10000614"/>
    <s v="Office Supplies"/>
    <s v="Art"/>
    <s v="Barrel Sharpener"/>
    <n v="14.28"/>
    <n v="4"/>
    <n v="0"/>
    <n v="3.7127999999999997"/>
  </r>
  <r>
    <n v="8837"/>
    <s v="US-2014-132675"/>
    <x v="3"/>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4-132675"/>
    <x v="3"/>
    <x v="241"/>
    <d v="2014-09-29T00:00:00"/>
    <s v="Standard Class"/>
    <s v="KF-16285"/>
    <s v="Karen Ferguson"/>
    <s v="Home Office"/>
    <s v="United States"/>
    <s v="Sandy Springs"/>
    <s v="Georgia"/>
    <n v="30328"/>
    <s v="South"/>
    <s v="OFF-LA-10003766"/>
    <s v="Office Supplies"/>
    <s v="Labels"/>
    <s v="Self-Adhesive Removable Labels"/>
    <n v="15.75"/>
    <n v="5"/>
    <n v="0"/>
    <n v="7.5600000000000005"/>
  </r>
  <r>
    <n v="8839"/>
    <s v="CA-2011-153808"/>
    <x v="2"/>
    <x v="322"/>
    <d v="2011-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1-153808"/>
    <x v="2"/>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1-153808"/>
    <x v="2"/>
    <x v="322"/>
    <d v="2011-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3-112396"/>
    <x v="0"/>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3-112396"/>
    <x v="0"/>
    <x v="1206"/>
    <d v="2013-02-13T00:00:00"/>
    <s v="Standard Class"/>
    <s v="JR-16210"/>
    <s v="Justin Ritter"/>
    <s v="Corporate"/>
    <s v="United States"/>
    <s v="San Francisco"/>
    <s v="California"/>
    <n v="94110"/>
    <s v="West"/>
    <s v="TEC-AC-10004761"/>
    <s v="Technology"/>
    <s v="Accessories"/>
    <s v="Maxell 4.7GB DVD+RW 3/Pack"/>
    <n v="31.86"/>
    <n v="2"/>
    <n v="0"/>
    <n v="11.151"/>
  </r>
  <r>
    <n v="8844"/>
    <s v="CA-2011-141173"/>
    <x v="2"/>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4-156664"/>
    <x v="3"/>
    <x v="404"/>
    <d v="2014-12-24T00:00:00"/>
    <s v="Standard Class"/>
    <s v="BP-11290"/>
    <s v="Beth Paige"/>
    <s v="Consumer"/>
    <s v="United States"/>
    <s v="Columbus"/>
    <s v="Ohio"/>
    <n v="43229"/>
    <s v="East"/>
    <s v="OFF-BI-10004209"/>
    <s v="Office Supplies"/>
    <s v="Binders"/>
    <s v="Fellowes Twister Kit, Gray/Clear, 3/pkg"/>
    <n v="7.2359999999999998"/>
    <n v="3"/>
    <n v="0.7"/>
    <n v="-6.0299999999999976"/>
  </r>
  <r>
    <n v="8846"/>
    <s v="CA-2014-156664"/>
    <x v="3"/>
    <x v="404"/>
    <d v="2014-12-24T00:00:00"/>
    <s v="Standard Class"/>
    <s v="BP-11290"/>
    <s v="Beth Paige"/>
    <s v="Consumer"/>
    <s v="United States"/>
    <s v="Columbus"/>
    <s v="Ohio"/>
    <n v="43229"/>
    <s v="East"/>
    <s v="OFF-FA-10002988"/>
    <s v="Office Supplies"/>
    <s v="Fasteners"/>
    <s v="Ideal Clamps"/>
    <n v="4.8239999999999998"/>
    <n v="3"/>
    <n v="0.2"/>
    <n v="1.7486999999999999"/>
  </r>
  <r>
    <n v="8847"/>
    <s v="CA-2014-156664"/>
    <x v="3"/>
    <x v="404"/>
    <d v="2014-12-24T00:00:00"/>
    <s v="Standard Class"/>
    <s v="BP-11290"/>
    <s v="Beth Paige"/>
    <s v="Consumer"/>
    <s v="United States"/>
    <s v="Columbus"/>
    <s v="Ohio"/>
    <n v="43229"/>
    <s v="East"/>
    <s v="OFF-PA-10002222"/>
    <s v="Office Supplies"/>
    <s v="Paper"/>
    <s v="Xerox Color Copier Paper, 11&quot; x 17&quot;, Ream"/>
    <n v="91.360000000000014"/>
    <n v="5"/>
    <n v="0.2"/>
    <n v="29.691999999999993"/>
  </r>
  <r>
    <n v="8848"/>
    <s v="CA-2014-156664"/>
    <x v="3"/>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2-140718"/>
    <x v="1"/>
    <x v="740"/>
    <d v="2012-07-04T00:00:00"/>
    <s v="First Class"/>
    <s v="FA-14230"/>
    <s v="Frank Atkinson"/>
    <s v="Corporate"/>
    <s v="United States"/>
    <s v="Raleigh"/>
    <s v="North Carolina"/>
    <n v="27604"/>
    <s v="South"/>
    <s v="TEC-PH-10003505"/>
    <s v="Technology"/>
    <s v="Phones"/>
    <s v="Geemarc AmpliPOWER60"/>
    <n v="74.239999999999995"/>
    <n v="1"/>
    <n v="0.2"/>
    <n v="8.3519999999999932"/>
  </r>
  <r>
    <n v="8850"/>
    <s v="CA-2012-140718"/>
    <x v="1"/>
    <x v="740"/>
    <d v="2012-07-04T00:00:00"/>
    <s v="First Class"/>
    <s v="FA-14230"/>
    <s v="Frank Atkinson"/>
    <s v="Corporate"/>
    <s v="United States"/>
    <s v="Raleigh"/>
    <s v="North Carolina"/>
    <n v="27604"/>
    <s v="South"/>
    <s v="FUR-FU-10000076"/>
    <s v="Furniture"/>
    <s v="Furnishings"/>
    <s v="24-Hour Round Wall Clock"/>
    <n v="159.84000000000003"/>
    <n v="10"/>
    <n v="0.2"/>
    <n v="45.954000000000008"/>
  </r>
  <r>
    <n v="8851"/>
    <s v="CA-2012-140718"/>
    <x v="1"/>
    <x v="740"/>
    <d v="2012-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2-140718"/>
    <x v="1"/>
    <x v="740"/>
    <d v="2012-07-04T00:00:00"/>
    <s v="First Class"/>
    <s v="FA-14230"/>
    <s v="Frank Atkinson"/>
    <s v="Corporate"/>
    <s v="United States"/>
    <s v="Raleigh"/>
    <s v="North Carolina"/>
    <n v="27604"/>
    <s v="South"/>
    <s v="OFF-PA-10002250"/>
    <s v="Office Supplies"/>
    <s v="Paper"/>
    <s v="Things To Do Today Pad"/>
    <n v="9.3920000000000012"/>
    <n v="2"/>
    <n v="0.2"/>
    <n v="3.2871999999999999"/>
  </r>
  <r>
    <n v="8853"/>
    <s v="CA-2011-119977"/>
    <x v="2"/>
    <x v="1169"/>
    <d v="2011-10-13T00:00:00"/>
    <s v="Second Class"/>
    <s v="DN-13690"/>
    <s v="Duane Noonan"/>
    <s v="Consumer"/>
    <s v="United States"/>
    <s v="New York City"/>
    <s v="New York"/>
    <n v="10011"/>
    <s v="East"/>
    <s v="OFF-PA-10003823"/>
    <s v="Office Supplies"/>
    <s v="Paper"/>
    <s v="Xerox 197"/>
    <n v="123.92"/>
    <n v="4"/>
    <n v="0"/>
    <n v="55.763999999999996"/>
  </r>
  <r>
    <n v="8854"/>
    <s v="US-2012-115343"/>
    <x v="1"/>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s v="Pennsylvania"/>
    <n v="19143"/>
    <s v="East"/>
    <s v="TEC-AC-10003832"/>
    <s v="Technology"/>
    <s v="Accessories"/>
    <s v="Logitech P710e Mobile Speakerphone"/>
    <n v="617.97600000000011"/>
    <n v="3"/>
    <n v="0.2"/>
    <n v="-7.724700000000098"/>
  </r>
  <r>
    <n v="8856"/>
    <s v="CA-2014-163671"/>
    <x v="3"/>
    <x v="165"/>
    <d v="2014-12-31T00:00:00"/>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4-135909"/>
    <x v="3"/>
    <x v="119"/>
    <d v="2014-10-21T00:00:00"/>
    <s v="Standard Class"/>
    <s v="JW-15220"/>
    <s v="Jane Waco"/>
    <s v="Corporate"/>
    <s v="United States"/>
    <s v="Sacramento"/>
    <s v="California"/>
    <n v="95823"/>
    <s v="West"/>
    <s v="TEC-AC-10002335"/>
    <s v="Technology"/>
    <s v="Accessories"/>
    <s v="Logitech Media Keyboard K200"/>
    <n v="209.94"/>
    <n v="6"/>
    <n v="0"/>
    <n v="39.888599999999997"/>
  </r>
  <r>
    <n v="8858"/>
    <s v="CA-2014-135909"/>
    <x v="3"/>
    <x v="119"/>
    <d v="2014-10-21T00:00:00"/>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4-135909"/>
    <x v="3"/>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4-114356"/>
    <x v="3"/>
    <x v="648"/>
    <d v="2014-08-27T00:00:00"/>
    <s v="Standard Class"/>
    <s v="TT-21460"/>
    <s v="Tonja Turnell"/>
    <s v="Home Office"/>
    <s v="United States"/>
    <s v="Charlotte"/>
    <s v="North Carolina"/>
    <n v="28205"/>
    <s v="South"/>
    <s v="TEC-PH-10003171"/>
    <s v="Technology"/>
    <s v="Phones"/>
    <s v="Plantronics Encore H101 Dual Earpieces Headset"/>
    <n v="35.96"/>
    <n v="1"/>
    <n v="0.2"/>
    <n v="3.5959999999999983"/>
  </r>
  <r>
    <n v="8861"/>
    <s v="CA-2012-125934"/>
    <x v="1"/>
    <x v="861"/>
    <d v="2012-09-18T00:00:00"/>
    <s v="Standard Class"/>
    <s v="SN-20560"/>
    <s v="Skye Norling"/>
    <s v="Home Office"/>
    <s v="United States"/>
    <s v="Paterson"/>
    <s v="New Jersey"/>
    <n v="7501"/>
    <s v="East"/>
    <s v="OFF-LA-10000414"/>
    <s v="Office Supplies"/>
    <s v="Labels"/>
    <s v="Avery 503"/>
    <n v="31.049999999999997"/>
    <n v="3"/>
    <n v="0"/>
    <n v="14.904"/>
  </r>
  <r>
    <n v="8862"/>
    <s v="CA-2012-125934"/>
    <x v="1"/>
    <x v="861"/>
    <d v="2012-09-18T00:00:00"/>
    <s v="Standard Class"/>
    <s v="SN-20560"/>
    <s v="Skye Norling"/>
    <s v="Home Office"/>
    <s v="United States"/>
    <s v="Paterson"/>
    <s v="New Jersey"/>
    <n v="7501"/>
    <s v="East"/>
    <s v="FUR-FU-10002107"/>
    <s v="Furniture"/>
    <s v="Furnishings"/>
    <s v="Eldon Pizzaz Desk Accessories"/>
    <n v="8.92"/>
    <n v="4"/>
    <n v="0"/>
    <n v="3.9248000000000003"/>
  </r>
  <r>
    <n v="8863"/>
    <s v="CA-2012-125934"/>
    <x v="1"/>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2-125934"/>
    <x v="1"/>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2-125934"/>
    <x v="1"/>
    <x v="861"/>
    <d v="2012-09-18T00:00:00"/>
    <s v="Standard Class"/>
    <s v="SN-20560"/>
    <s v="Skye Norling"/>
    <s v="Home Office"/>
    <s v="United States"/>
    <s v="Paterson"/>
    <s v="New Jersey"/>
    <n v="7501"/>
    <s v="East"/>
    <s v="OFF-PA-10000556"/>
    <s v="Office Supplies"/>
    <s v="Paper"/>
    <s v="Xerox 208"/>
    <n v="38.880000000000003"/>
    <n v="6"/>
    <n v="0"/>
    <n v="18.662400000000002"/>
  </r>
  <r>
    <n v="8866"/>
    <s v="CA-2012-158148"/>
    <x v="1"/>
    <x v="139"/>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1-120411"/>
    <x v="2"/>
    <x v="59"/>
    <d v="2011-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1-120411"/>
    <x v="2"/>
    <x v="59"/>
    <d v="2011-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3-158260"/>
    <x v="0"/>
    <x v="254"/>
    <d v="2013-11-09T00:00:00"/>
    <s v="Standard Class"/>
    <s v="CC-12475"/>
    <s v="Cindy Chapman"/>
    <s v="Consumer"/>
    <s v="United States"/>
    <s v="San Diego"/>
    <s v="California"/>
    <n v="92037"/>
    <s v="West"/>
    <s v="TEC-MA-10003176"/>
    <s v="Technology"/>
    <s v="Machines"/>
    <s v="Okidata B400 Printer"/>
    <n v="686.40000000000009"/>
    <n v="2"/>
    <n v="0.2"/>
    <n v="77.219999999999914"/>
  </r>
  <r>
    <n v="8870"/>
    <s v="CA-2014-101805"/>
    <x v="3"/>
    <x v="96"/>
    <d v="2014-12-07T00:00:00"/>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4-101805"/>
    <x v="3"/>
    <x v="96"/>
    <d v="2014-12-07T00:00:00"/>
    <s v="Standard Class"/>
    <s v="SH-19975"/>
    <s v="Sally Hughsby"/>
    <s v="Corporate"/>
    <s v="United States"/>
    <s v="Seattle"/>
    <s v="Washington"/>
    <n v="98105"/>
    <s v="West"/>
    <s v="FUR-FU-10000023"/>
    <s v="Furniture"/>
    <s v="Furnishings"/>
    <s v="Eldon Wave Desk Accessories"/>
    <n v="70.679999999999993"/>
    <n v="12"/>
    <n v="0"/>
    <n v="31.099200000000003"/>
  </r>
  <r>
    <n v="8872"/>
    <s v="CA-2014-101805"/>
    <x v="3"/>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1-105137"/>
    <x v="2"/>
    <x v="982"/>
    <d v="2011-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1-105137"/>
    <x v="2"/>
    <x v="982"/>
    <d v="2011-10-10T00:00:00"/>
    <s v="Same Day"/>
    <s v="RB-19435"/>
    <s v="Richard Bierner"/>
    <s v="Consumer"/>
    <s v="United States"/>
    <s v="Columbus"/>
    <s v="Ohio"/>
    <n v="43229"/>
    <s v="East"/>
    <s v="OFF-BI-10002429"/>
    <s v="Office Supplies"/>
    <s v="Binders"/>
    <s v="Premier Elliptical Ring Binder, Black"/>
    <n v="18.264000000000003"/>
    <n v="2"/>
    <n v="0.7"/>
    <n v="-13.393599999999999"/>
  </r>
  <r>
    <n v="8875"/>
    <s v="CA-2014-142489"/>
    <x v="3"/>
    <x v="237"/>
    <d v="2014-11-17T00:00:00"/>
    <s v="Second Class"/>
    <s v="TC-21295"/>
    <s v="Toby Carlisle"/>
    <s v="Consumer"/>
    <s v="United States"/>
    <s v="Houston"/>
    <s v="Texas"/>
    <n v="77095"/>
    <s v="Central"/>
    <s v="OFF-BI-10003684"/>
    <s v="Office Supplies"/>
    <s v="Binders"/>
    <s v="Wilson Jones Legal Size Ring Binders"/>
    <n v="21.989999999999995"/>
    <n v="5"/>
    <n v="0.8"/>
    <n v="-32.984999999999999"/>
  </r>
  <r>
    <n v="8876"/>
    <s v="US-2013-141264"/>
    <x v="0"/>
    <x v="572"/>
    <d v="2013-08-20T00:00:00"/>
    <s v="Standard Class"/>
    <s v="CT-11995"/>
    <s v="Carol Triggs"/>
    <s v="Consumer"/>
    <s v="United States"/>
    <s v="Irving"/>
    <s v="Texas"/>
    <n v="75061"/>
    <s v="Central"/>
    <s v="OFF-SU-10003505"/>
    <s v="Office Supplies"/>
    <s v="Supplies"/>
    <s v="Premier Electric Letter Opener"/>
    <n v="185.376"/>
    <n v="2"/>
    <n v="0.2"/>
    <n v="-34.758000000000017"/>
  </r>
  <r>
    <n v="8877"/>
    <s v="US-2013-141264"/>
    <x v="0"/>
    <x v="572"/>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4-126928"/>
    <x v="3"/>
    <x v="697"/>
    <d v="2014-09-24T00:00:00"/>
    <s v="Standard Class"/>
    <s v="GZ-14470"/>
    <s v="Gary Zandusky"/>
    <s v="Consumer"/>
    <s v="United States"/>
    <s v="Morristown"/>
    <s v="New Jersey"/>
    <n v="7960"/>
    <s v="East"/>
    <s v="TEC-MA-10004626"/>
    <s v="Technology"/>
    <s v="Machines"/>
    <s v="Lexmark 20R1285 X6650 Wireless All-in-One Printer"/>
    <n v="480"/>
    <n v="4"/>
    <n v="0"/>
    <n v="225.6"/>
  </r>
  <r>
    <n v="8879"/>
    <s v="CA-2014-126928"/>
    <x v="3"/>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2-107944"/>
    <x v="1"/>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2-107944"/>
    <x v="1"/>
    <x v="391"/>
    <d v="2012-03-25T00:00:00"/>
    <s v="First Class"/>
    <s v="AM-10360"/>
    <s v="Alice McCarthy"/>
    <s v="Corporate"/>
    <s v="United States"/>
    <s v="Los Angeles"/>
    <s v="California"/>
    <n v="90008"/>
    <s v="West"/>
    <s v="TEC-AC-10000736"/>
    <s v="Technology"/>
    <s v="Accessories"/>
    <s v="Logitech G600 MMO Gaming Mouse"/>
    <n v="239.96999999999997"/>
    <n v="3"/>
    <n v="0"/>
    <n v="86.389199999999988"/>
  </r>
  <r>
    <n v="8882"/>
    <s v="CA-2013-135594"/>
    <x v="0"/>
    <x v="1186"/>
    <d v="2013-07-04T00:00:00"/>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4-115252"/>
    <x v="3"/>
    <x v="179"/>
    <d v="2014-10-26T00:00:00"/>
    <s v="Standard Class"/>
    <s v="MY-18295"/>
    <s v="Muhammed Yedwab"/>
    <s v="Corporate"/>
    <s v="United States"/>
    <s v="Durham"/>
    <s v="North Carolina"/>
    <n v="27707"/>
    <s v="South"/>
    <s v="TEC-PH-10004071"/>
    <s v="Technology"/>
    <s v="Phones"/>
    <s v="PayAnywhere Card Reader"/>
    <n v="15.984000000000002"/>
    <n v="2"/>
    <n v="0.2"/>
    <n v="1.3986000000000001"/>
  </r>
  <r>
    <n v="8884"/>
    <s v="US-2014-115252"/>
    <x v="3"/>
    <x v="179"/>
    <d v="2014-10-26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1-107398"/>
    <x v="2"/>
    <x v="55"/>
    <d v="2011-08-30T00:00:00"/>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1-107398"/>
    <x v="2"/>
    <x v="55"/>
    <d v="2011-08-30T00:00:00"/>
    <s v="Standard Class"/>
    <s v="BS-11590"/>
    <s v="Brendan Sweed"/>
    <s v="Corporate"/>
    <s v="United States"/>
    <s v="Columbus"/>
    <s v="Ohio"/>
    <n v="43229"/>
    <s v="East"/>
    <s v="OFF-BI-10004141"/>
    <s v="Office Supplies"/>
    <s v="Binders"/>
    <s v="Insertable Tab Indexes For Data Binders"/>
    <n v="2.8620000000000005"/>
    <n v="3"/>
    <n v="0.7"/>
    <n v="-2.2896000000000001"/>
  </r>
  <r>
    <n v="8887"/>
    <s v="CA-2011-107398"/>
    <x v="2"/>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1-169642"/>
    <x v="2"/>
    <x v="923"/>
    <d v="2011-07-30T00:00:00"/>
    <s v="Second Class"/>
    <s v="BB-10990"/>
    <s v="Barry Blumstein"/>
    <s v="Corporate"/>
    <s v="United States"/>
    <s v="Los Angeles"/>
    <s v="California"/>
    <n v="90036"/>
    <s v="West"/>
    <s v="OFF-ST-10002574"/>
    <s v="Office Supplies"/>
    <s v="Storage"/>
    <s v="SAFCO Commercial Wire Shelving, Black"/>
    <n v="276.27999999999997"/>
    <n v="2"/>
    <n v="0"/>
    <n v="0"/>
  </r>
  <r>
    <n v="8889"/>
    <s v="CA-2014-103968"/>
    <x v="3"/>
    <x v="96"/>
    <d v="2014-12-08T00:00:00"/>
    <s v="Standard Class"/>
    <s v="ML-17755"/>
    <s v="Max Ludwig"/>
    <s v="Home Office"/>
    <s v="United States"/>
    <s v="Stockton"/>
    <s v="California"/>
    <n v="95207"/>
    <s v="West"/>
    <s v="FUR-FU-10003394"/>
    <s v="Furniture"/>
    <s v="Furnishings"/>
    <s v="Tenex &quot;The Solids&quot; Textured Chair Mats"/>
    <n v="629.64"/>
    <n v="9"/>
    <n v="0"/>
    <n v="107.03879999999994"/>
  </r>
  <r>
    <n v="8890"/>
    <s v="CA-2013-147256"/>
    <x v="0"/>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3-162159"/>
    <x v="0"/>
    <x v="1142"/>
    <d v="2013-09-19T00:00:00"/>
    <s v="First Class"/>
    <s v="CR-12625"/>
    <s v="Corey Roper"/>
    <s v="Home Office"/>
    <s v="United States"/>
    <s v="Columbus"/>
    <s v="Georgia"/>
    <n v="31907"/>
    <s v="South"/>
    <s v="FUR-CH-10001146"/>
    <s v="Furniture"/>
    <s v="Chairs"/>
    <s v="Global Value Mid-Back Manager's Chair, Gray"/>
    <n v="121.78"/>
    <n v="2"/>
    <n v="0"/>
    <n v="30.444999999999993"/>
  </r>
  <r>
    <n v="8893"/>
    <s v="CA-2012-111038"/>
    <x v="1"/>
    <x v="494"/>
    <d v="2012-12-06T00:00:00"/>
    <s v="Standard Class"/>
    <s v="LC-16960"/>
    <s v="Lindsay Castell"/>
    <s v="Home Office"/>
    <s v="United States"/>
    <s v="San Diego"/>
    <s v="California"/>
    <n v="92037"/>
    <s v="West"/>
    <s v="FUR-CH-10003973"/>
    <s v="Furniture"/>
    <s v="Chairs"/>
    <s v="GuestStacker Chair with Chrome Finish Legs"/>
    <n v="2676.672"/>
    <n v="9"/>
    <n v="0.2"/>
    <n v="267.66720000000009"/>
  </r>
  <r>
    <n v="8894"/>
    <s v="CA-2011-124723"/>
    <x v="2"/>
    <x v="79"/>
    <d v="2011-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3-167241"/>
    <x v="0"/>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3-167241"/>
    <x v="0"/>
    <x v="243"/>
    <d v="2013-08-23T00:00:00"/>
    <s v="Standard Class"/>
    <s v="BD-11320"/>
    <s v="Bill Donatelli"/>
    <s v="Consumer"/>
    <s v="United States"/>
    <s v="Los Angeles"/>
    <s v="California"/>
    <n v="90004"/>
    <s v="West"/>
    <s v="TEC-PH-10004614"/>
    <s v="Technology"/>
    <s v="Phones"/>
    <s v="AT&amp;T 841000 Phone"/>
    <n v="165.60000000000002"/>
    <n v="3"/>
    <n v="0.2"/>
    <n v="10.349999999999994"/>
  </r>
  <r>
    <n v="8898"/>
    <s v="CA-2013-167241"/>
    <x v="0"/>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2-163237"/>
    <x v="1"/>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s v="Virginia"/>
    <n v="22153"/>
    <s v="South"/>
    <s v="OFF-LA-10004545"/>
    <s v="Office Supplies"/>
    <s v="Labels"/>
    <s v="Avery 50"/>
    <n v="25.06"/>
    <n v="2"/>
    <n v="0"/>
    <n v="11.778199999999998"/>
  </r>
  <r>
    <n v="8901"/>
    <s v="CA-2013-150483"/>
    <x v="0"/>
    <x v="1207"/>
    <d v="2013-06-05T00:00:00"/>
    <s v="Standard Class"/>
    <s v="BP-11290"/>
    <s v="Beth Paige"/>
    <s v="Consumer"/>
    <s v="United States"/>
    <s v="Decatur"/>
    <s v="Illinois"/>
    <n v="62521"/>
    <s v="Central"/>
    <s v="FUR-FU-10001379"/>
    <s v="Furniture"/>
    <s v="Furnishings"/>
    <s v="Executive Impressions 16-1/2&quot; Circular Wall Clock"/>
    <n v="32.064"/>
    <n v="3"/>
    <n v="0.6"/>
    <n v="-12.825599999999994"/>
  </r>
  <r>
    <n v="8902"/>
    <s v="CA-2013-150483"/>
    <x v="0"/>
    <x v="1207"/>
    <d v="2013-06-05T00:00:00"/>
    <s v="Standard Class"/>
    <s v="BP-11290"/>
    <s v="Beth Paige"/>
    <s v="Consumer"/>
    <s v="United States"/>
    <s v="Decatur"/>
    <s v="Illinois"/>
    <n v="62521"/>
    <s v="Central"/>
    <s v="OFF-PA-10001846"/>
    <s v="Office Supplies"/>
    <s v="Paper"/>
    <s v="Xerox 1899"/>
    <n v="18.496000000000002"/>
    <n v="4"/>
    <n v="0.2"/>
    <n v="6.7048000000000005"/>
  </r>
  <r>
    <n v="8903"/>
    <s v="CA-2013-150483"/>
    <x v="0"/>
    <x v="1207"/>
    <d v="2013-06-05T00:00:00"/>
    <s v="Standard Class"/>
    <s v="BP-11290"/>
    <s v="Beth Paige"/>
    <s v="Consumer"/>
    <s v="United States"/>
    <s v="Decatur"/>
    <s v="Illinois"/>
    <n v="62521"/>
    <s v="Central"/>
    <s v="FUR-CH-10000422"/>
    <s v="Furniture"/>
    <s v="Chairs"/>
    <s v="Global Highback Leather Tilter in Burgundy"/>
    <n v="191.07899999999998"/>
    <n v="3"/>
    <n v="0.3"/>
    <n v="-38.215799999999973"/>
  </r>
  <r>
    <n v="8904"/>
    <s v="CA-2013-150483"/>
    <x v="0"/>
    <x v="1207"/>
    <d v="2013-06-05T00:00:00"/>
    <s v="Standard Class"/>
    <s v="BP-11290"/>
    <s v="Beth Paige"/>
    <s v="Consumer"/>
    <s v="United States"/>
    <s v="Decatur"/>
    <s v="Illinois"/>
    <n v="62521"/>
    <s v="Central"/>
    <s v="OFF-PA-10004621"/>
    <s v="Office Supplies"/>
    <s v="Paper"/>
    <s v="Xerox 212"/>
    <n v="10.368000000000002"/>
    <n v="2"/>
    <n v="0.2"/>
    <n v="3.6288"/>
  </r>
  <r>
    <n v="8905"/>
    <s v="US-2013-126431"/>
    <x v="0"/>
    <x v="949"/>
    <d v="2013-07-02T00:00:00"/>
    <s v="Same Day"/>
    <s v="SU-20665"/>
    <s v="Stephanie Ulpright"/>
    <s v="Home Office"/>
    <s v="United States"/>
    <s v="New York City"/>
    <s v="New York"/>
    <n v="10009"/>
    <s v="East"/>
    <s v="OFF-LA-10001474"/>
    <s v="Office Supplies"/>
    <s v="Labels"/>
    <s v="Avery 477"/>
    <n v="30.53"/>
    <n v="1"/>
    <n v="0"/>
    <n v="14.043800000000001"/>
  </r>
  <r>
    <n v="8906"/>
    <s v="US-2013-126431"/>
    <x v="0"/>
    <x v="949"/>
    <d v="2013-07-02T00:00:00"/>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3-126431"/>
    <x v="0"/>
    <x v="949"/>
    <d v="2013-07-02T00:00:00"/>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3-139934"/>
    <x v="0"/>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s v="California"/>
    <n v="92553"/>
    <s v="West"/>
    <s v="OFF-PA-10003790"/>
    <s v="Office Supplies"/>
    <s v="Paper"/>
    <s v="Xerox 1991"/>
    <n v="182.72"/>
    <n v="8"/>
    <n v="0"/>
    <n v="84.051199999999994"/>
  </r>
  <r>
    <n v="8910"/>
    <s v="CA-2014-160661"/>
    <x v="3"/>
    <x v="960"/>
    <d v="2014-11-02T00:00:00"/>
    <s v="Standard Class"/>
    <s v="SA-20830"/>
    <s v="Sue Ann Reed"/>
    <s v="Consumer"/>
    <s v="United States"/>
    <s v="Everett"/>
    <s v="Massachusetts"/>
    <n v="2149"/>
    <s v="East"/>
    <s v="OFF-LA-10002475"/>
    <s v="Office Supplies"/>
    <s v="Labels"/>
    <s v="Avery 519"/>
    <n v="21.93"/>
    <n v="3"/>
    <n v="0"/>
    <n v="10.307099999999998"/>
  </r>
  <r>
    <n v="8911"/>
    <s v="CA-2014-102610"/>
    <x v="3"/>
    <x v="259"/>
    <d v="2014-11-09T00:00:00"/>
    <s v="Standard Class"/>
    <s v="CA-12265"/>
    <s v="Christina Anderson"/>
    <s v="Consumer"/>
    <s v="United States"/>
    <s v="Chattanooga"/>
    <s v="Tennessee"/>
    <n v="37421"/>
    <s v="South"/>
    <s v="TEC-AC-10000303"/>
    <s v="Technology"/>
    <s v="Accessories"/>
    <s v="Logitech M510 Wireless Mouse"/>
    <n v="95.976000000000013"/>
    <n v="3"/>
    <n v="0.2"/>
    <n v="15.596099999999996"/>
  </r>
  <r>
    <n v="8912"/>
    <s v="CA-2014-102610"/>
    <x v="3"/>
    <x v="259"/>
    <d v="2014-11-09T00:00:00"/>
    <s v="Standard Class"/>
    <s v="CA-12265"/>
    <s v="Christina Anderson"/>
    <s v="Consumer"/>
    <s v="United States"/>
    <s v="Chattanooga"/>
    <s v="Tennessee"/>
    <n v="37421"/>
    <s v="South"/>
    <s v="TEC-PH-10000127"/>
    <s v="Technology"/>
    <s v="Phones"/>
    <s v="iOttie XL Car Mount"/>
    <n v="143.928"/>
    <n v="9"/>
    <n v="0.2"/>
    <n v="-32.383800000000008"/>
  </r>
  <r>
    <n v="8913"/>
    <s v="CA-2014-102610"/>
    <x v="3"/>
    <x v="259"/>
    <d v="2014-11-09T00:00:00"/>
    <s v="Standard Class"/>
    <s v="CA-12265"/>
    <s v="Christina Anderson"/>
    <s v="Consumer"/>
    <s v="United States"/>
    <s v="Chattanooga"/>
    <s v="Tennessee"/>
    <n v="37421"/>
    <s v="South"/>
    <s v="OFF-BI-10004364"/>
    <s v="Office Supplies"/>
    <s v="Binders"/>
    <s v="Storex Dura Pro Binders"/>
    <n v="3.5640000000000009"/>
    <n v="2"/>
    <n v="0.7"/>
    <n v="-2.9700000000000006"/>
  </r>
  <r>
    <n v="8914"/>
    <s v="CA-2014-102610"/>
    <x v="3"/>
    <x v="259"/>
    <d v="2014-11-09T00:00:00"/>
    <s v="Standard Class"/>
    <s v="CA-12265"/>
    <s v="Christina Anderson"/>
    <s v="Consumer"/>
    <s v="United States"/>
    <s v="Chattanooga"/>
    <s v="Tennessee"/>
    <n v="37421"/>
    <s v="South"/>
    <s v="OFF-LA-10002195"/>
    <s v="Office Supplies"/>
    <s v="Labels"/>
    <s v="Avery 481"/>
    <n v="4.9280000000000008"/>
    <n v="2"/>
    <n v="0.2"/>
    <n v="1.7247999999999997"/>
  </r>
  <r>
    <n v="8915"/>
    <s v="US-2013-144057"/>
    <x v="0"/>
    <x v="195"/>
    <d v="2013-05-14T00:00:00"/>
    <s v="Standard Class"/>
    <s v="CV-12805"/>
    <s v="Cynthia Voltz"/>
    <s v="Corporate"/>
    <s v="United States"/>
    <s v="Austin"/>
    <s v="Texas"/>
    <n v="78745"/>
    <s v="Central"/>
    <s v="OFF-ST-10001490"/>
    <s v="Office Supplies"/>
    <s v="Storage"/>
    <s v="Hot File 7-Pocket, Floor Stand"/>
    <n v="856.65600000000006"/>
    <n v="6"/>
    <n v="0.2"/>
    <n v="107.08199999999985"/>
  </r>
  <r>
    <n v="8916"/>
    <s v="US-2013-144057"/>
    <x v="0"/>
    <x v="195"/>
    <d v="2013-05-14T00:00:00"/>
    <s v="Standard Class"/>
    <s v="CV-12805"/>
    <s v="Cynthia Voltz"/>
    <s v="Corporate"/>
    <s v="United States"/>
    <s v="Austin"/>
    <s v="Texas"/>
    <n v="78745"/>
    <s v="Central"/>
    <s v="OFF-BI-10002852"/>
    <s v="Office Supplies"/>
    <s v="Binders"/>
    <s v="Ibico Standard Transparent Covers"/>
    <n v="13.183999999999997"/>
    <n v="4"/>
    <n v="0.8"/>
    <n v="-20.435200000000002"/>
  </r>
  <r>
    <n v="8917"/>
    <s v="US-2013-144057"/>
    <x v="0"/>
    <x v="195"/>
    <d v="2013-05-14T00:00:00"/>
    <s v="Standard Class"/>
    <s v="CV-12805"/>
    <s v="Cynthia Voltz"/>
    <s v="Corporate"/>
    <s v="United States"/>
    <s v="Austin"/>
    <s v="Texas"/>
    <n v="78745"/>
    <s v="Central"/>
    <s v="OFF-AP-10000390"/>
    <s v="Office Supplies"/>
    <s v="Appliances"/>
    <s v="Euro Pro Shark Stick Mini Vacuum"/>
    <n v="48.783999999999985"/>
    <n v="4"/>
    <n v="0.8"/>
    <n v="-131.71680000000001"/>
  </r>
  <r>
    <n v="8918"/>
    <s v="US-2013-144057"/>
    <x v="0"/>
    <x v="195"/>
    <d v="2013-05-14T00:00:00"/>
    <s v="Standard Class"/>
    <s v="CV-12805"/>
    <s v="Cynthia Voltz"/>
    <s v="Corporate"/>
    <s v="United States"/>
    <s v="Austin"/>
    <s v="Texas"/>
    <n v="78745"/>
    <s v="Central"/>
    <s v="OFF-PA-10004327"/>
    <s v="Office Supplies"/>
    <s v="Paper"/>
    <s v="Xerox 1911"/>
    <n v="76.64"/>
    <n v="2"/>
    <n v="0.2"/>
    <n v="26.823999999999995"/>
  </r>
  <r>
    <n v="8919"/>
    <s v="US-2013-144057"/>
    <x v="0"/>
    <x v="195"/>
    <d v="2013-05-14T00:00:00"/>
    <s v="Standard Class"/>
    <s v="CV-12805"/>
    <s v="Cynthia Voltz"/>
    <s v="Corporate"/>
    <s v="United States"/>
    <s v="Austin"/>
    <s v="Texas"/>
    <n v="78745"/>
    <s v="Central"/>
    <s v="OFF-BI-10002353"/>
    <s v="Office Supplies"/>
    <s v="Binders"/>
    <s v="GBC VeloBind Cover Sets"/>
    <n v="18.527999999999995"/>
    <n v="6"/>
    <n v="0.8"/>
    <n v="-27.791999999999994"/>
  </r>
  <r>
    <n v="8920"/>
    <s v="CA-2011-160276"/>
    <x v="2"/>
    <x v="1063"/>
    <d v="2011-04-08T00:00:00"/>
    <s v="Standard Class"/>
    <s v="AH-10690"/>
    <s v="Anna Häberlin"/>
    <s v="Corporate"/>
    <s v="United States"/>
    <s v="Virginia Beach"/>
    <s v="Virginia"/>
    <n v="23464"/>
    <s v="South"/>
    <s v="FUR-FU-10003192"/>
    <s v="Furniture"/>
    <s v="Furnishings"/>
    <s v="Luxo Adjustable Task Clamp Lamp"/>
    <n v="177.68"/>
    <n v="2"/>
    <n v="0"/>
    <n v="46.196799999999996"/>
  </r>
  <r>
    <n v="8921"/>
    <s v="CA-2011-132983"/>
    <x v="2"/>
    <x v="582"/>
    <d v="2011-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3-145709"/>
    <x v="0"/>
    <x v="964"/>
    <d v="2013-10-09T00:00:00"/>
    <s v="Standard Class"/>
    <s v="AH-10690"/>
    <s v="Anna Häberlin"/>
    <s v="Corporate"/>
    <s v="United States"/>
    <s v="Coral Gables"/>
    <s v="Florida"/>
    <n v="33134"/>
    <s v="South"/>
    <s v="TEC-PH-10003095"/>
    <s v="Technology"/>
    <s v="Phones"/>
    <s v="Samsung HM1900 Bluetooth Headset"/>
    <n v="52.679999999999993"/>
    <n v="3"/>
    <n v="0.2"/>
    <n v="19.754999999999999"/>
  </r>
  <r>
    <n v="8923"/>
    <s v="CA-2013-145709"/>
    <x v="0"/>
    <x v="964"/>
    <d v="2013-10-09T00:00:00"/>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4-133928"/>
    <x v="3"/>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3-168032"/>
    <x v="0"/>
    <x v="806"/>
    <d v="2013-02-03T00:00:00"/>
    <s v="Standard Class"/>
    <s v="DF-13135"/>
    <s v="David Flashing"/>
    <s v="Consumer"/>
    <s v="United States"/>
    <s v="Rockford"/>
    <s v="Illinois"/>
    <n v="61107"/>
    <s v="Central"/>
    <s v="TEC-PH-10004241"/>
    <s v="Technology"/>
    <s v="Phones"/>
    <s v="Nokia Lumia 1020"/>
    <n v="1439.9680000000001"/>
    <n v="4"/>
    <n v="0.2"/>
    <n v="143.99680000000006"/>
  </r>
  <r>
    <n v="8926"/>
    <s v="CA-2013-168032"/>
    <x v="0"/>
    <x v="806"/>
    <d v="2013-02-03T00:00:00"/>
    <s v="Standard Class"/>
    <s v="DF-13135"/>
    <s v="David Flashing"/>
    <s v="Consumer"/>
    <s v="United States"/>
    <s v="Rockford"/>
    <s v="Illinois"/>
    <n v="61107"/>
    <s v="Central"/>
    <s v="OFF-BI-10000546"/>
    <s v="Office Supplies"/>
    <s v="Binders"/>
    <s v="Avery Durable Binders"/>
    <n v="1.7279999999999995"/>
    <n v="3"/>
    <n v="0.8"/>
    <n v="-2.678399999999999"/>
  </r>
  <r>
    <n v="8927"/>
    <s v="CA-2013-168032"/>
    <x v="0"/>
    <x v="806"/>
    <d v="2013-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2-143616"/>
    <x v="1"/>
    <x v="874"/>
    <d v="2012-09-29T00:00:00"/>
    <s v="Second Class"/>
    <s v="SS-20140"/>
    <s v="Saphhira Shifley"/>
    <s v="Corporate"/>
    <s v="United States"/>
    <s v="Seattle"/>
    <s v="Washington"/>
    <n v="98103"/>
    <s v="West"/>
    <s v="OFF-AR-10002067"/>
    <s v="Office Supplies"/>
    <s v="Art"/>
    <s v="Newell 334"/>
    <n v="99.2"/>
    <n v="5"/>
    <n v="0"/>
    <n v="25.792000000000002"/>
  </r>
  <r>
    <n v="8929"/>
    <s v="US-2012-168704"/>
    <x v="1"/>
    <x v="657"/>
    <d v="2012-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2-168704"/>
    <x v="1"/>
    <x v="657"/>
    <d v="2012-04-17T00:00:00"/>
    <s v="Standard Class"/>
    <s v="FP-14320"/>
    <s v="Frank Preis"/>
    <s v="Consumer"/>
    <s v="United States"/>
    <s v="Huntsville"/>
    <s v="Texas"/>
    <n v="77340"/>
    <s v="Central"/>
    <s v="FUR-TA-10002530"/>
    <s v="Furniture"/>
    <s v="Tables"/>
    <s v="Iceberg OfficeWorks 42&quot; Round Tables"/>
    <n v="211.37199999999999"/>
    <n v="2"/>
    <n v="0.3"/>
    <n v="-45.294000000000011"/>
  </r>
  <r>
    <n v="8931"/>
    <s v="US-2012-168704"/>
    <x v="1"/>
    <x v="657"/>
    <d v="2012-04-17T00:00:00"/>
    <s v="Standard Class"/>
    <s v="FP-14320"/>
    <s v="Frank Preis"/>
    <s v="Consumer"/>
    <s v="United States"/>
    <s v="Huntsville"/>
    <s v="Texas"/>
    <n v="77340"/>
    <s v="Central"/>
    <s v="TEC-PH-10001061"/>
    <s v="Technology"/>
    <s v="Phones"/>
    <s v="Apple iPhone 5C"/>
    <n v="239.976"/>
    <n v="3"/>
    <n v="0.2"/>
    <n v="17.998199999999997"/>
  </r>
  <r>
    <n v="8932"/>
    <s v="CA-2014-143252"/>
    <x v="3"/>
    <x v="404"/>
    <d v="2014-12-25T00:00:00"/>
    <s v="Standard Class"/>
    <s v="HE-14800"/>
    <s v="Harold Engle"/>
    <s v="Corporate"/>
    <s v="United States"/>
    <s v="Milwaukee"/>
    <s v="Wisconsin"/>
    <n v="53209"/>
    <s v="Central"/>
    <s v="FUR-FU-10001057"/>
    <s v="Furniture"/>
    <s v="Furnishings"/>
    <s v="Tensor Track Tree Floor Lamp"/>
    <n v="99.949999999999989"/>
    <n v="5"/>
    <n v="0"/>
    <n v="22.988499999999998"/>
  </r>
  <r>
    <n v="8933"/>
    <s v="CA-2014-143252"/>
    <x v="3"/>
    <x v="404"/>
    <d v="2014-12-25T00:00:00"/>
    <s v="Standard Class"/>
    <s v="HE-14800"/>
    <s v="Harold Engle"/>
    <s v="Corporate"/>
    <s v="United States"/>
    <s v="Milwaukee"/>
    <s v="Wisconsin"/>
    <n v="53209"/>
    <s v="Central"/>
    <s v="TEC-AC-10002331"/>
    <s v="Technology"/>
    <s v="Accessories"/>
    <s v="Maxell 74 Minute CDR, 10/Pack"/>
    <n v="29.339999999999996"/>
    <n v="3"/>
    <n v="0"/>
    <n v="10.855799999999999"/>
  </r>
  <r>
    <n v="8934"/>
    <s v="CA-2013-102134"/>
    <x v="0"/>
    <x v="560"/>
    <d v="2013-03-20T00:00:00"/>
    <s v="Standard Class"/>
    <s v="SP-20545"/>
    <s v="Sibella Parks"/>
    <s v="Corporate"/>
    <s v="United States"/>
    <s v="Green Bay"/>
    <s v="Wisconsin"/>
    <n v="54302"/>
    <s v="Central"/>
    <s v="FUR-FU-10003724"/>
    <s v="Furniture"/>
    <s v="Furnishings"/>
    <s v="Westinghouse Clip-On Gooseneck Lamps"/>
    <n v="16.739999999999998"/>
    <n v="2"/>
    <n v="0"/>
    <n v="4.3523999999999994"/>
  </r>
  <r>
    <n v="8935"/>
    <s v="CA-2014-130036"/>
    <x v="3"/>
    <x v="151"/>
    <d v="2014-08-28T00:00:00"/>
    <s v="Same Day"/>
    <s v="BP-11185"/>
    <s v="Ben Peterman"/>
    <s v="Corporate"/>
    <s v="United States"/>
    <s v="Philadelphia"/>
    <s v="Pennsylvania"/>
    <n v="19120"/>
    <s v="East"/>
    <s v="OFF-PA-10000528"/>
    <s v="Office Supplies"/>
    <s v="Paper"/>
    <s v="Xerox 1981"/>
    <n v="12.672000000000001"/>
    <n v="3"/>
    <n v="0.2"/>
    <n v="3.96"/>
  </r>
  <r>
    <n v="8936"/>
    <s v="CA-2014-130036"/>
    <x v="3"/>
    <x v="151"/>
    <d v="2014-08-28T00:00:00"/>
    <s v="Same Day"/>
    <s v="BP-11185"/>
    <s v="Ben Peterman"/>
    <s v="Corporate"/>
    <s v="United States"/>
    <s v="Philadelphia"/>
    <s v="Pennsylvania"/>
    <n v="19120"/>
    <s v="East"/>
    <s v="TEC-AC-10001908"/>
    <s v="Technology"/>
    <s v="Accessories"/>
    <s v="Logitech Wireless Headset h800"/>
    <n v="1119.8880000000001"/>
    <n v="14"/>
    <n v="0.2"/>
    <n v="209.97899999999993"/>
  </r>
  <r>
    <n v="8937"/>
    <s v="CA-2012-134117"/>
    <x v="1"/>
    <x v="997"/>
    <d v="2012-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2-134117"/>
    <x v="1"/>
    <x v="997"/>
    <d v="2012-12-19T00:00:00"/>
    <s v="Second Class"/>
    <s v="PG-18895"/>
    <s v="Paul Gonzalez"/>
    <s v="Consumer"/>
    <s v="United States"/>
    <s v="Los Angeles"/>
    <s v="California"/>
    <n v="90008"/>
    <s v="West"/>
    <s v="TEC-PH-10004908"/>
    <s v="Technology"/>
    <s v="Phones"/>
    <s v="Panasonic KX TS3282W Corded phone"/>
    <n v="135.98400000000001"/>
    <n v="2"/>
    <n v="0.2"/>
    <n v="16.997999999999983"/>
  </r>
  <r>
    <n v="8939"/>
    <s v="CA-2012-134117"/>
    <x v="1"/>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2-134117"/>
    <x v="1"/>
    <x v="997"/>
    <d v="2012-12-19T00:00:00"/>
    <s v="Second Class"/>
    <s v="PG-18895"/>
    <s v="Paul Gonzalez"/>
    <s v="Consumer"/>
    <s v="United States"/>
    <s v="Los Angeles"/>
    <s v="California"/>
    <n v="90008"/>
    <s v="West"/>
    <s v="OFF-BI-10002026"/>
    <s v="Office Supplies"/>
    <s v="Binders"/>
    <s v="Avery Arch Ring Binders"/>
    <n v="92.960000000000008"/>
    <n v="2"/>
    <n v="0.2"/>
    <n v="31.373999999999995"/>
  </r>
  <r>
    <n v="8941"/>
    <s v="CA-2011-130918"/>
    <x v="2"/>
    <x v="963"/>
    <d v="2011-08-24T00:00:00"/>
    <s v="Second Class"/>
    <s v="JP-15520"/>
    <s v="Jeremy Pistek"/>
    <s v="Consumer"/>
    <s v="United States"/>
    <s v="North Miami"/>
    <s v="Florida"/>
    <n v="33161"/>
    <s v="South"/>
    <s v="OFF-SU-10003936"/>
    <s v="Office Supplies"/>
    <s v="Supplies"/>
    <s v="Acme Serrated Blade Letter Opener"/>
    <n v="7.6320000000000014"/>
    <n v="3"/>
    <n v="0.2"/>
    <n v="-1.8126000000000002"/>
  </r>
  <r>
    <n v="8942"/>
    <s v="CA-2013-159023"/>
    <x v="0"/>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3-159023"/>
    <x v="0"/>
    <x v="54"/>
    <d v="2013-11-06T00:00:00"/>
    <s v="First Class"/>
    <s v="NW-18400"/>
    <s v="Natalie Webber"/>
    <s v="Consumer"/>
    <s v="United States"/>
    <s v="Portland"/>
    <s v="Oregon"/>
    <n v="97206"/>
    <s v="West"/>
    <s v="TEC-MA-10003337"/>
    <s v="Technology"/>
    <s v="Machines"/>
    <s v="Okidata B401 Printer"/>
    <n v="179.99100000000004"/>
    <n v="3"/>
    <n v="0.7"/>
    <n v="-251.98739999999992"/>
  </r>
  <r>
    <n v="8944"/>
    <s v="CA-2014-111717"/>
    <x v="3"/>
    <x v="1209"/>
    <d v="2014-10-17T00:00:00"/>
    <s v="Standard Class"/>
    <s v="SW-20245"/>
    <s v="Scot Wooten"/>
    <s v="Consumer"/>
    <s v="United States"/>
    <s v="Aurora"/>
    <s v="Illinois"/>
    <n v="60505"/>
    <s v="Central"/>
    <s v="FUR-CH-10001545"/>
    <s v="Furniture"/>
    <s v="Chairs"/>
    <s v="Hon Comfortask Task/Swivel Chairs"/>
    <n v="239.358"/>
    <n v="3"/>
    <n v="0.3"/>
    <n v="-47.871600000000001"/>
  </r>
  <r>
    <n v="8945"/>
    <s v="CA-2011-154592"/>
    <x v="2"/>
    <x v="1035"/>
    <d v="2011-12-08T00:00:00"/>
    <s v="First Class"/>
    <s v="EH-14005"/>
    <s v="Erica Hernandez"/>
    <s v="Home Office"/>
    <s v="United States"/>
    <s v="San Francisco"/>
    <s v="California"/>
    <n v="94109"/>
    <s v="West"/>
    <s v="OFF-PA-10000062"/>
    <s v="Office Supplies"/>
    <s v="Paper"/>
    <s v="Green Bar Computer Printout Paper"/>
    <n v="164.88"/>
    <n v="3"/>
    <n v="0"/>
    <n v="80.791200000000003"/>
  </r>
  <r>
    <n v="8946"/>
    <s v="CA-2011-128622"/>
    <x v="2"/>
    <x v="647"/>
    <d v="2011-11-17T00:00:00"/>
    <s v="Second Class"/>
    <s v="SC-20260"/>
    <s v="Scott Cohen"/>
    <s v="Corporate"/>
    <s v="United States"/>
    <s v="San Francisco"/>
    <s v="California"/>
    <n v="94110"/>
    <s v="West"/>
    <s v="OFF-SU-10001574"/>
    <s v="Office Supplies"/>
    <s v="Supplies"/>
    <s v="Acme Value Line Scissors"/>
    <n v="10.95"/>
    <n v="3"/>
    <n v="0"/>
    <n v="3.2849999999999993"/>
  </r>
  <r>
    <n v="8947"/>
    <s v="CA-2014-148355"/>
    <x v="3"/>
    <x v="165"/>
    <d v="2014-12-29T00:00:00"/>
    <s v="Standard Class"/>
    <s v="NC-18535"/>
    <s v="Nick Crebassa"/>
    <s v="Corporate"/>
    <s v="United States"/>
    <s v="New Bedford"/>
    <s v="Massachusetts"/>
    <n v="2740"/>
    <s v="East"/>
    <s v="OFF-PA-10001972"/>
    <s v="Office Supplies"/>
    <s v="Paper"/>
    <s v="Xerox 214"/>
    <n v="19.440000000000001"/>
    <n v="3"/>
    <n v="0"/>
    <n v="9.3312000000000008"/>
  </r>
  <r>
    <n v="8948"/>
    <s v="CA-2014-148355"/>
    <x v="3"/>
    <x v="165"/>
    <d v="2014-12-29T00:00:00"/>
    <s v="Standard Class"/>
    <s v="NC-18535"/>
    <s v="Nick Crebassa"/>
    <s v="Corporate"/>
    <s v="United States"/>
    <s v="New Bedford"/>
    <s v="Massachusetts"/>
    <n v="2740"/>
    <s v="East"/>
    <s v="OFF-BI-10000201"/>
    <s v="Office Supplies"/>
    <s v="Binders"/>
    <s v="Avery Triangle Shaped Sheet Lifters, Black, 2/Pack"/>
    <n v="12.3"/>
    <n v="5"/>
    <n v="0"/>
    <n v="6.15"/>
  </r>
  <r>
    <n v="8949"/>
    <s v="CA-2011-132913"/>
    <x v="2"/>
    <x v="163"/>
    <d v="2011-12-26T00:00:00"/>
    <s v="First Class"/>
    <s v="AS-10090"/>
    <s v="Adam Shillingsburg"/>
    <s v="Consumer"/>
    <s v="United States"/>
    <s v="San Diego"/>
    <s v="California"/>
    <n v="92037"/>
    <s v="West"/>
    <s v="OFF-AP-10003278"/>
    <s v="Office Supplies"/>
    <s v="Appliances"/>
    <s v="Belkin 7-Outlet SurgeMaster Home Series"/>
    <n v="13.97"/>
    <n v="1"/>
    <n v="0"/>
    <n v="3.632200000000001"/>
  </r>
  <r>
    <n v="8950"/>
    <s v="CA-2014-150910"/>
    <x v="3"/>
    <x v="66"/>
    <d v="2014-12-29T00:00:00"/>
    <s v="Standard Class"/>
    <s v="JL-15130"/>
    <s v="Jack Lebron"/>
    <s v="Consumer"/>
    <s v="United States"/>
    <s v="Jackson"/>
    <s v="Tennessee"/>
    <n v="38301"/>
    <s v="South"/>
    <s v="FUR-TA-10002903"/>
    <s v="Furniture"/>
    <s v="Tables"/>
    <s v="Bevis Round Bullnose 29&quot; High Table Top"/>
    <n v="934.9559999999999"/>
    <n v="6"/>
    <n v="0.4"/>
    <n v="-249.32159999999999"/>
  </r>
  <r>
    <n v="8951"/>
    <s v="CA-2014-150910"/>
    <x v="3"/>
    <x v="66"/>
    <d v="2014-12-29T00:00:00"/>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4-150910"/>
    <x v="3"/>
    <x v="66"/>
    <d v="2014-12-29T00:00:00"/>
    <s v="Standard Class"/>
    <s v="JL-15130"/>
    <s v="Jack Lebron"/>
    <s v="Consumer"/>
    <s v="United States"/>
    <s v="Jackson"/>
    <s v="Tennessee"/>
    <n v="38301"/>
    <s v="South"/>
    <s v="OFF-ST-10000918"/>
    <s v="Office Supplies"/>
    <s v="Storage"/>
    <s v="Crate-A-Files"/>
    <n v="26.160000000000004"/>
    <n v="3"/>
    <n v="0.2"/>
    <n v="1.961999999999998"/>
  </r>
  <r>
    <n v="8953"/>
    <s v="CA-2014-150910"/>
    <x v="3"/>
    <x v="66"/>
    <d v="2014-12-29T00:00:00"/>
    <s v="Standard Class"/>
    <s v="JL-15130"/>
    <s v="Jack Lebron"/>
    <s v="Consumer"/>
    <s v="United States"/>
    <s v="Jackson"/>
    <s v="Tennessee"/>
    <n v="38301"/>
    <s v="South"/>
    <s v="OFF-AR-10001419"/>
    <s v="Office Supplies"/>
    <s v="Art"/>
    <s v="Newell 325"/>
    <n v="23.128"/>
    <n v="7"/>
    <n v="0.2"/>
    <n v="2.8909999999999982"/>
  </r>
  <r>
    <n v="8954"/>
    <s v="CA-2014-150910"/>
    <x v="3"/>
    <x v="66"/>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1-156790"/>
    <x v="2"/>
    <x v="233"/>
    <d v="2011-08-10T00:00:00"/>
    <s v="Second Class"/>
    <s v="VG-21790"/>
    <s v="Vivek Gonzalez"/>
    <s v="Consumer"/>
    <s v="United States"/>
    <s v="Jacksonville"/>
    <s v="Florida"/>
    <n v="32216"/>
    <s v="South"/>
    <s v="FUR-BO-10000468"/>
    <s v="Furniture"/>
    <s v="Bookcases"/>
    <s v="O'Sullivan 2-Shelf Heavy-Duty Bookcases"/>
    <n v="155.45600000000002"/>
    <n v="4"/>
    <n v="0.2"/>
    <n v="-7.7727999999999895"/>
  </r>
  <r>
    <n v="8956"/>
    <s v="CA-2011-126480"/>
    <x v="2"/>
    <x v="59"/>
    <d v="2011-09-24T00:00:00"/>
    <s v="Standard Class"/>
    <s v="HG-14965"/>
    <s v="Henry Goldwyn"/>
    <s v="Corporate"/>
    <s v="United States"/>
    <s v="San Diego"/>
    <s v="California"/>
    <n v="92024"/>
    <s v="West"/>
    <s v="OFF-PA-10004610"/>
    <s v="Office Supplies"/>
    <s v="Paper"/>
    <s v="Xerox 1900"/>
    <n v="8.56"/>
    <n v="2"/>
    <n v="0"/>
    <n v="3.8519999999999994"/>
  </r>
  <r>
    <n v="8957"/>
    <s v="CA-2014-105620"/>
    <x v="3"/>
    <x v="53"/>
    <d v="2014-12-29T00:00:00"/>
    <s v="First Class"/>
    <s v="JH-15430"/>
    <s v="Jennifer Halladay"/>
    <s v="Consumer"/>
    <s v="United States"/>
    <s v="Hialeah"/>
    <s v="Florida"/>
    <n v="33012"/>
    <s v="South"/>
    <s v="FUR-FU-10004963"/>
    <s v="Furniture"/>
    <s v="Furnishings"/>
    <s v="Eldon 400 Class Desk Accessories, Black Carbon"/>
    <n v="21"/>
    <n v="3"/>
    <n v="0.2"/>
    <n v="5.7750000000000021"/>
  </r>
  <r>
    <n v="8958"/>
    <s v="CA-2014-105620"/>
    <x v="3"/>
    <x v="53"/>
    <d v="2014-12-29T00:00:00"/>
    <s v="First Class"/>
    <s v="JH-15430"/>
    <s v="Jennifer Halladay"/>
    <s v="Consumer"/>
    <s v="United States"/>
    <s v="Hialeah"/>
    <s v="Florida"/>
    <n v="33012"/>
    <s v="South"/>
    <s v="TEC-MA-10004626"/>
    <s v="Technology"/>
    <s v="Machines"/>
    <s v="Lexmark 20R1285 X6650 Wireless All-in-One Printer"/>
    <n v="120"/>
    <n v="2"/>
    <n v="0.5"/>
    <n v="-7.2000000000000028"/>
  </r>
  <r>
    <n v="8959"/>
    <s v="CA-2014-150266"/>
    <x v="3"/>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4-150266"/>
    <x v="3"/>
    <x v="920"/>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4-150266"/>
    <x v="3"/>
    <x v="920"/>
    <d v="2014-12-01T00:00:00"/>
    <s v="Standard Class"/>
    <s v="RO-19780"/>
    <s v="Rose O'Brian"/>
    <s v="Consumer"/>
    <s v="United States"/>
    <s v="Houston"/>
    <s v="Texas"/>
    <n v="77070"/>
    <s v="Central"/>
    <s v="FUR-CH-10002126"/>
    <s v="Furniture"/>
    <s v="Chairs"/>
    <s v="Hon Deluxe Fabric Upholstered Stacking Chairs"/>
    <n v="853.92999999999984"/>
    <n v="5"/>
    <n v="0.3"/>
    <n v="-24.397999999999911"/>
  </r>
  <r>
    <n v="8962"/>
    <s v="CA-2014-150266"/>
    <x v="3"/>
    <x v="920"/>
    <d v="2014-12-01T00:00:00"/>
    <s v="Standard Class"/>
    <s v="RO-19780"/>
    <s v="Rose O'Brian"/>
    <s v="Consumer"/>
    <s v="United States"/>
    <s v="Houston"/>
    <s v="Texas"/>
    <n v="77070"/>
    <s v="Central"/>
    <s v="OFF-AR-10001761"/>
    <s v="Office Supplies"/>
    <s v="Art"/>
    <s v="Avery Hi-Liter Smear-Safe Highlighters"/>
    <n v="18.687999999999999"/>
    <n v="4"/>
    <n v="0.2"/>
    <n v="3.7375999999999996"/>
  </r>
  <r>
    <n v="8963"/>
    <s v="CA-2013-157280"/>
    <x v="0"/>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3-157280"/>
    <x v="0"/>
    <x v="732"/>
    <d v="2013-11-08T00:00:00"/>
    <s v="First Class"/>
    <s v="LW-17125"/>
    <s v="Liz Willingham"/>
    <s v="Consumer"/>
    <s v="United States"/>
    <s v="Virginia Beach"/>
    <s v="Virginia"/>
    <n v="23464"/>
    <s v="South"/>
    <s v="TEC-AC-10000057"/>
    <s v="Technology"/>
    <s v="Accessories"/>
    <s v="Microsoft Natural Ergonomic Keyboard 4000"/>
    <n v="89.97"/>
    <n v="3"/>
    <n v="0"/>
    <n v="18.893699999999995"/>
  </r>
  <r>
    <n v="8965"/>
    <s v="CA-2013-157280"/>
    <x v="0"/>
    <x v="732"/>
    <d v="2013-11-08T00:00:00"/>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4-106691"/>
    <x v="3"/>
    <x v="44"/>
    <d v="2014-11-13T00:00:00"/>
    <s v="Standard Class"/>
    <s v="CC-12370"/>
    <s v="Christopher Conant"/>
    <s v="Consumer"/>
    <s v="United States"/>
    <s v="Houston"/>
    <s v="Texas"/>
    <n v="77070"/>
    <s v="Central"/>
    <s v="OFF-BI-10000145"/>
    <s v="Office Supplies"/>
    <s v="Binders"/>
    <s v="Zipper Ring Binder Pockets"/>
    <n v="1.2479999999999998"/>
    <n v="2"/>
    <n v="0.8"/>
    <n v="-1.934400000000001"/>
  </r>
  <r>
    <n v="8967"/>
    <s v="CA-2013-134180"/>
    <x v="0"/>
    <x v="54"/>
    <d v="2013-11-08T00:00:00"/>
    <s v="Standard Class"/>
    <s v="JP-16135"/>
    <s v="Julie Prescott"/>
    <s v="Home Office"/>
    <s v="United States"/>
    <s v="Philadelphia"/>
    <s v="Pennsylvania"/>
    <n v="19120"/>
    <s v="East"/>
    <s v="TEC-AC-10000892"/>
    <s v="Technology"/>
    <s v="Accessories"/>
    <s v="NETGEAR N750 Dual Band Wi-Fi Gigabit Router"/>
    <n v="72"/>
    <n v="1"/>
    <n v="0.2"/>
    <n v="14.399999999999999"/>
  </r>
  <r>
    <n v="8968"/>
    <s v="CA-2013-134180"/>
    <x v="0"/>
    <x v="54"/>
    <d v="2013-11-08T00:00:00"/>
    <s v="Standard Class"/>
    <s v="JP-16135"/>
    <s v="Julie Prescott"/>
    <s v="Home Office"/>
    <s v="United States"/>
    <s v="Philadelphia"/>
    <s v="Pennsylvania"/>
    <n v="19120"/>
    <s v="East"/>
    <s v="FUR-CH-10004886"/>
    <s v="Furniture"/>
    <s v="Chairs"/>
    <s v="Bevis Steel Folding Chairs"/>
    <n v="470.15499999999997"/>
    <n v="7"/>
    <n v="0.3"/>
    <n v="-13.432999999999993"/>
  </r>
  <r>
    <n v="8969"/>
    <s v="CA-2011-166730"/>
    <x v="2"/>
    <x v="125"/>
    <d v="2012-01-01T00:00:00"/>
    <s v="First Class"/>
    <s v="DD-13570"/>
    <s v="Dorothy Dickinson"/>
    <s v="Consumer"/>
    <s v="United States"/>
    <s v="Memphis"/>
    <s v="Tennessee"/>
    <n v="38109"/>
    <s v="South"/>
    <s v="OFF-ST-10002554"/>
    <s v="Office Supplies"/>
    <s v="Storage"/>
    <s v="Tennsco Industrial Shelving"/>
    <n v="39.128"/>
    <n v="1"/>
    <n v="0.2"/>
    <n v="-8.803799999999999"/>
  </r>
  <r>
    <n v="8970"/>
    <s v="CA-2014-157469"/>
    <x v="3"/>
    <x v="574"/>
    <d v="2014-12-08T00:00:00"/>
    <s v="Standard Class"/>
    <s v="ES-14080"/>
    <s v="Erin Smith"/>
    <s v="Corporate"/>
    <s v="United States"/>
    <s v="Lakewood"/>
    <s v="Ohio"/>
    <n v="44107"/>
    <s v="East"/>
    <s v="OFF-AR-10001662"/>
    <s v="Office Supplies"/>
    <s v="Art"/>
    <s v="Rogers Handheld Barrel Pencil Sharpener"/>
    <n v="19.728000000000002"/>
    <n v="9"/>
    <n v="0.2"/>
    <n v="1.7262000000000022"/>
  </r>
  <r>
    <n v="8971"/>
    <s v="CA-2014-157469"/>
    <x v="3"/>
    <x v="574"/>
    <d v="2014-12-08T00:00:00"/>
    <s v="Standard Class"/>
    <s v="ES-14080"/>
    <s v="Erin Smith"/>
    <s v="Corporate"/>
    <s v="United States"/>
    <s v="Lakewood"/>
    <s v="Ohio"/>
    <n v="44107"/>
    <s v="East"/>
    <s v="TEC-PH-10004531"/>
    <s v="Technology"/>
    <s v="Phones"/>
    <s v="AT&amp;T CL2909"/>
    <n v="151.18799999999999"/>
    <n v="2"/>
    <n v="0.4"/>
    <n v="-25.198000000000008"/>
  </r>
  <r>
    <n v="8972"/>
    <s v="CA-2014-122308"/>
    <x v="3"/>
    <x v="668"/>
    <d v="2014-03-29T00:00:00"/>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1-149034"/>
    <x v="2"/>
    <x v="84"/>
    <d v="2011-11-21T00:00:00"/>
    <s v="First Class"/>
    <s v="RD-19900"/>
    <s v="Ruben Dartt"/>
    <s v="Consumer"/>
    <s v="United States"/>
    <s v="Philadelphia"/>
    <s v="Pennsylvania"/>
    <n v="19120"/>
    <s v="East"/>
    <s v="TEC-AC-10003023"/>
    <s v="Technology"/>
    <s v="Accessories"/>
    <s v="Logitech G105 Gaming Keyboard"/>
    <n v="47.496000000000002"/>
    <n v="1"/>
    <n v="0.2"/>
    <n v="-1.187400000000002"/>
  </r>
  <r>
    <n v="8974"/>
    <s v="CA-2014-159226"/>
    <x v="3"/>
    <x v="1016"/>
    <d v="2014-04-28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4-156622"/>
    <x v="3"/>
    <x v="51"/>
    <d v="2014-11-27T00:00:00"/>
    <s v="First Class"/>
    <s v="JP-15460"/>
    <s v="Jennifer Patt"/>
    <s v="Corporate"/>
    <s v="United States"/>
    <s v="Dallas"/>
    <s v="Texas"/>
    <n v="75220"/>
    <s v="Central"/>
    <s v="OFF-PA-10000477"/>
    <s v="Office Supplies"/>
    <s v="Paper"/>
    <s v="Xerox 22"/>
    <n v="36.288000000000011"/>
    <n v="7"/>
    <n v="0.2"/>
    <n v="12.700800000000001"/>
  </r>
  <r>
    <n v="8976"/>
    <s v="CA-2014-156622"/>
    <x v="3"/>
    <x v="51"/>
    <d v="2014-11-27T00:00:00"/>
    <s v="First Class"/>
    <s v="JP-15460"/>
    <s v="Jennifer Patt"/>
    <s v="Corporate"/>
    <s v="United States"/>
    <s v="Dallas"/>
    <s v="Texas"/>
    <n v="75220"/>
    <s v="Central"/>
    <s v="OFF-PA-10002923"/>
    <s v="Office Supplies"/>
    <s v="Paper"/>
    <s v="Xerox 1942"/>
    <n v="78.304000000000002"/>
    <n v="2"/>
    <n v="0.2"/>
    <n v="29.363999999999997"/>
  </r>
  <r>
    <n v="8977"/>
    <s v="CA-2014-156622"/>
    <x v="3"/>
    <x v="51"/>
    <d v="2014-11-27T00:00:00"/>
    <s v="First Class"/>
    <s v="JP-15460"/>
    <s v="Jennifer Patt"/>
    <s v="Corporate"/>
    <s v="United States"/>
    <s v="Dallas"/>
    <s v="Texas"/>
    <n v="75220"/>
    <s v="Central"/>
    <s v="FUR-TA-10003008"/>
    <s v="Furniture"/>
    <s v="Tables"/>
    <s v="Lesro Round Back Collection Coffee Table, End Table"/>
    <n v="127.785"/>
    <n v="1"/>
    <n v="0.3"/>
    <n v="-31.033499999999989"/>
  </r>
  <r>
    <n v="8978"/>
    <s v="CA-2014-156622"/>
    <x v="3"/>
    <x v="51"/>
    <d v="2014-11-27T00:00:00"/>
    <s v="First Class"/>
    <s v="JP-15460"/>
    <s v="Jennifer Patt"/>
    <s v="Corporate"/>
    <s v="United States"/>
    <s v="Dallas"/>
    <s v="Texas"/>
    <n v="75220"/>
    <s v="Central"/>
    <s v="OFF-BI-10003707"/>
    <s v="Office Supplies"/>
    <s v="Binders"/>
    <s v="Aluminum Screw Posts"/>
    <n v="6.1039999999999983"/>
    <n v="2"/>
    <n v="0.8"/>
    <n v="-9.1560000000000006"/>
  </r>
  <r>
    <n v="8979"/>
    <s v="CA-2011-119529"/>
    <x v="2"/>
    <x v="935"/>
    <d v="2011-11-05T00:00:00"/>
    <s v="Second Class"/>
    <s v="DM-13345"/>
    <s v="Denise Monton"/>
    <s v="Corporate"/>
    <s v="United States"/>
    <s v="Orange"/>
    <s v="New Jersey"/>
    <n v="7050"/>
    <s v="East"/>
    <s v="OFF-BI-10000546"/>
    <s v="Office Supplies"/>
    <s v="Binders"/>
    <s v="Avery Durable Binders"/>
    <n v="5.76"/>
    <n v="2"/>
    <n v="0"/>
    <n v="2.8224"/>
  </r>
  <r>
    <n v="8980"/>
    <s v="CA-2012-150413"/>
    <x v="1"/>
    <x v="324"/>
    <d v="2012-10-24T00:00:00"/>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1-108182"/>
    <x v="2"/>
    <x v="644"/>
    <d v="2011-02-11T00:00:00"/>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3-110898"/>
    <x v="0"/>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s v="Illinois"/>
    <n v="60623"/>
    <s v="Central"/>
    <s v="OFF-BI-10004656"/>
    <s v="Office Supplies"/>
    <s v="Binders"/>
    <s v="Peel &amp; Stick Add-On Corner Pockets"/>
    <n v="1.7279999999999998"/>
    <n v="4"/>
    <n v="0.8"/>
    <n v="-2.764800000000001"/>
  </r>
  <r>
    <n v="8984"/>
    <s v="CA-2013-110898"/>
    <x v="0"/>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3-110898"/>
    <x v="0"/>
    <x v="1193"/>
    <d v="2013-03-13T00:00:00"/>
    <s v="Standard Class"/>
    <s v="LC-16870"/>
    <s v="Lena Cacioppo"/>
    <s v="Consumer"/>
    <s v="United States"/>
    <s v="Chicago"/>
    <s v="Illinois"/>
    <n v="60623"/>
    <s v="Central"/>
    <s v="FUR-TA-10000849"/>
    <s v="Furniture"/>
    <s v="Tables"/>
    <s v="Bevis Rectangular Conference Tables"/>
    <n v="145.97999999999999"/>
    <n v="2"/>
    <n v="0.5"/>
    <n v="-99.266399999999976"/>
  </r>
  <r>
    <n v="8986"/>
    <s v="CA-2012-123092"/>
    <x v="1"/>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2-123092"/>
    <x v="1"/>
    <x v="155"/>
    <d v="2012-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2-123092"/>
    <x v="1"/>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2-123092"/>
    <x v="1"/>
    <x v="155"/>
    <d v="2012-12-07T00:00:00"/>
    <s v="Standard Class"/>
    <s v="JG-15115"/>
    <s v="Jack Garza"/>
    <s v="Consumer"/>
    <s v="United States"/>
    <s v="Jacksonville"/>
    <s v="North Carolina"/>
    <n v="28540"/>
    <s v="South"/>
    <s v="OFF-AR-10004078"/>
    <s v="Office Supplies"/>
    <s v="Art"/>
    <s v="Newell 312"/>
    <n v="9.3439999999999994"/>
    <n v="2"/>
    <n v="0.2"/>
    <n v="1.1679999999999997"/>
  </r>
  <r>
    <n v="8990"/>
    <s v="US-2012-128587"/>
    <x v="1"/>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2-128587"/>
    <x v="1"/>
    <x v="100"/>
    <d v="2012-12-30T00:00:00"/>
    <s v="Standard Class"/>
    <s v="HM-14860"/>
    <s v="Harry Marie"/>
    <s v="Corporate"/>
    <s v="United States"/>
    <s v="Springfield"/>
    <s v="Missouri"/>
    <n v="65807"/>
    <s v="Central"/>
    <s v="TEC-CO-10003763"/>
    <s v="Technology"/>
    <s v="Copiers"/>
    <s v="Canon PC1060 Personal Laser Copier"/>
    <n v="4899.93"/>
    <n v="7"/>
    <n v="0"/>
    <n v="2302.9670999999998"/>
  </r>
  <r>
    <n v="8992"/>
    <s v="US-2014-139577"/>
    <x v="3"/>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4-159100"/>
    <x v="3"/>
    <x v="524"/>
    <d v="2014-10-22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4-159100"/>
    <x v="3"/>
    <x v="524"/>
    <d v="2014-10-22T00:00:00"/>
    <s v="Standard Class"/>
    <s v="VP-21760"/>
    <s v="Victoria Pisteka"/>
    <s v="Corporate"/>
    <s v="United States"/>
    <s v="Columbia"/>
    <s v="Tennessee"/>
    <n v="38401"/>
    <s v="South"/>
    <s v="FUR-TA-10001950"/>
    <s v="Furniture"/>
    <s v="Tables"/>
    <s v="Balt Solid Wood Round Tables"/>
    <n v="1875.258"/>
    <n v="7"/>
    <n v="0.4"/>
    <n v="-968.88329999999996"/>
  </r>
  <r>
    <n v="8995"/>
    <s v="CA-2011-109043"/>
    <x v="2"/>
    <x v="860"/>
    <d v="2011-08-17T00:00:00"/>
    <s v="First Class"/>
    <s v="CS-12355"/>
    <s v="Christine Sundaresam"/>
    <s v="Consumer"/>
    <s v="United States"/>
    <s v="Hollywood"/>
    <s v="Florida"/>
    <n v="33021"/>
    <s v="South"/>
    <s v="OFF-PA-10000312"/>
    <s v="Office Supplies"/>
    <s v="Paper"/>
    <s v="Xerox 1955"/>
    <n v="91.360000000000014"/>
    <n v="5"/>
    <n v="0.2"/>
    <n v="29.691999999999993"/>
  </r>
  <r>
    <n v="8996"/>
    <s v="CA-2011-109043"/>
    <x v="2"/>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4-116491"/>
    <x v="3"/>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4-122763"/>
    <x v="3"/>
    <x v="177"/>
    <d v="2014-03-21T00:00:00"/>
    <s v="Same Day"/>
    <s v="HG-14845"/>
    <s v="Harry Greene"/>
    <s v="Consumer"/>
    <s v="United States"/>
    <s v="Houston"/>
    <s v="Texas"/>
    <n v="77041"/>
    <s v="Central"/>
    <s v="OFF-PA-10000474"/>
    <s v="Office Supplies"/>
    <s v="Paper"/>
    <s v="Staples"/>
    <n v="56.704000000000001"/>
    <n v="2"/>
    <n v="0.2"/>
    <n v="19.137599999999992"/>
  </r>
  <r>
    <n v="8999"/>
    <s v="CA-2014-122763"/>
    <x v="3"/>
    <x v="177"/>
    <d v="2014-03-21T00:00:00"/>
    <s v="Same Day"/>
    <s v="HG-14845"/>
    <s v="Harry Greene"/>
    <s v="Consumer"/>
    <s v="United States"/>
    <s v="Houston"/>
    <s v="Texas"/>
    <n v="77041"/>
    <s v="Central"/>
    <s v="OFF-PA-10002377"/>
    <s v="Office Supplies"/>
    <s v="Paper"/>
    <s v="Xerox 1916"/>
    <n v="274.06400000000002"/>
    <n v="7"/>
    <n v="0.2"/>
    <n v="102.77399999999999"/>
  </r>
  <r>
    <n v="9000"/>
    <s v="CA-2014-137785"/>
    <x v="3"/>
    <x v="726"/>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1-133389"/>
    <x v="2"/>
    <x v="169"/>
    <d v="2011-06-22T00:00:00"/>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1-103807"/>
    <x v="2"/>
    <x v="266"/>
    <d v="2011-12-09T00:00:00"/>
    <s v="Standard Class"/>
    <s v="EM-13825"/>
    <s v="Elizabeth Moffitt"/>
    <s v="Corporate"/>
    <s v="United States"/>
    <s v="Sandy Springs"/>
    <s v="Georgia"/>
    <n v="30328"/>
    <s v="South"/>
    <s v="TEC-AC-10000199"/>
    <s v="Technology"/>
    <s v="Accessories"/>
    <s v="Kingston Digital DataTraveler 8GB USB 2.0"/>
    <n v="5.95"/>
    <n v="1"/>
    <n v="0"/>
    <n v="0.83300000000000018"/>
  </r>
  <r>
    <n v="9003"/>
    <s v="CA-2011-103807"/>
    <x v="2"/>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2-102855"/>
    <x v="1"/>
    <x v="57"/>
    <d v="2012-04-06T00:00:00"/>
    <s v="Same Day"/>
    <s v="JF-15415"/>
    <s v="Jennifer Ferguson"/>
    <s v="Consumer"/>
    <s v="United States"/>
    <s v="Spokane"/>
    <s v="Washington"/>
    <n v="99207"/>
    <s v="West"/>
    <s v="TEC-AC-10001767"/>
    <s v="Technology"/>
    <s v="Accessories"/>
    <s v="SanDisk Ultra 64 GB MicroSDHC Class 10 Memory Card"/>
    <n v="239.94"/>
    <n v="6"/>
    <n v="0"/>
    <n v="26.393399999999986"/>
  </r>
  <r>
    <n v="9005"/>
    <s v="CA-2012-102855"/>
    <x v="1"/>
    <x v="57"/>
    <d v="2012-04-06T00:00:00"/>
    <s v="Same Day"/>
    <s v="JF-15415"/>
    <s v="Jennifer Ferguson"/>
    <s v="Consumer"/>
    <s v="United States"/>
    <s v="Spokane"/>
    <s v="Washington"/>
    <n v="99207"/>
    <s v="West"/>
    <s v="OFF-AR-10002467"/>
    <s v="Office Supplies"/>
    <s v="Art"/>
    <s v="Dixon Ticonderoga Pencils"/>
    <n v="23.84"/>
    <n v="8"/>
    <n v="0"/>
    <n v="6.4368000000000016"/>
  </r>
  <r>
    <n v="9006"/>
    <s v="CA-2014-107825"/>
    <x v="3"/>
    <x v="551"/>
    <d v="2014-11-19T00:00:00"/>
    <s v="Same Day"/>
    <s v="NB-18655"/>
    <s v="Nona Balk"/>
    <s v="Corporate"/>
    <s v="United States"/>
    <s v="Milwaukee"/>
    <s v="Wisconsin"/>
    <n v="53209"/>
    <s v="Central"/>
    <s v="OFF-ST-10001321"/>
    <s v="Office Supplies"/>
    <s v="Storage"/>
    <s v="Decoflex Hanging Personal Folder File, Blue"/>
    <n v="92.52"/>
    <n v="6"/>
    <n v="0"/>
    <n v="24.980400000000007"/>
  </r>
  <r>
    <n v="9007"/>
    <s v="CA-2014-107825"/>
    <x v="3"/>
    <x v="551"/>
    <d v="2014-11-19T00:00:00"/>
    <s v="Same Day"/>
    <s v="NB-18655"/>
    <s v="Nona Balk"/>
    <s v="Corporate"/>
    <s v="United States"/>
    <s v="Milwaukee"/>
    <s v="Wisconsin"/>
    <n v="53209"/>
    <s v="Central"/>
    <s v="OFF-ST-10000777"/>
    <s v="Office Supplies"/>
    <s v="Storage"/>
    <s v="Companion Letter/Legal File, Black"/>
    <n v="37.76"/>
    <n v="1"/>
    <n v="0"/>
    <n v="10.572800000000001"/>
  </r>
  <r>
    <n v="9008"/>
    <s v="CA-2014-107825"/>
    <x v="3"/>
    <x v="551"/>
    <d v="2014-11-19T00:00:00"/>
    <s v="Same Day"/>
    <s v="NB-18655"/>
    <s v="Nona Balk"/>
    <s v="Corporate"/>
    <s v="United States"/>
    <s v="Milwaukee"/>
    <s v="Wisconsin"/>
    <n v="53209"/>
    <s v="Central"/>
    <s v="OFF-LA-10003720"/>
    <s v="Office Supplies"/>
    <s v="Labels"/>
    <s v="Avery 487"/>
    <n v="7.38"/>
    <n v="2"/>
    <n v="0"/>
    <n v="3.4685999999999999"/>
  </r>
  <r>
    <n v="9009"/>
    <s v="CA-2014-107825"/>
    <x v="3"/>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4-106047"/>
    <x v="3"/>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4-127803"/>
    <x v="3"/>
    <x v="240"/>
    <d v="2014-05-24T00:00:00"/>
    <s v="Standard Class"/>
    <s v="ND-18460"/>
    <s v="Neil Ducich"/>
    <s v="Corporate"/>
    <s v="United States"/>
    <s v="Huntsville"/>
    <s v="Alabama"/>
    <n v="35810"/>
    <s v="South"/>
    <s v="OFF-BI-10001787"/>
    <s v="Office Supplies"/>
    <s v="Binders"/>
    <s v="Wilson Jones Four-Pocket Poly Binders"/>
    <n v="26.16"/>
    <n v="4"/>
    <n v="0"/>
    <n v="12.8184"/>
  </r>
  <r>
    <n v="9012"/>
    <s v="CA-2012-137071"/>
    <x v="1"/>
    <x v="139"/>
    <d v="2012-12-21T00:00:00"/>
    <s v="First Class"/>
    <s v="ED-13885"/>
    <s v="Emily Ducich"/>
    <s v="Home Office"/>
    <s v="United States"/>
    <s v="Houston"/>
    <s v="Texas"/>
    <n v="77036"/>
    <s v="Central"/>
    <s v="TEC-AC-10004353"/>
    <s v="Technology"/>
    <s v="Accessories"/>
    <s v="Hypercom P1300 Pinpad"/>
    <n v="100.80000000000001"/>
    <n v="2"/>
    <n v="0.2"/>
    <n v="21.42"/>
  </r>
  <r>
    <n v="9013"/>
    <s v="CA-2013-121447"/>
    <x v="0"/>
    <x v="823"/>
    <d v="2013-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4-143084"/>
    <x v="3"/>
    <x v="257"/>
    <d v="2014-03-23T00:00:00"/>
    <s v="Standard Class"/>
    <s v="BP-11050"/>
    <s v="Barry Pond"/>
    <s v="Corporate"/>
    <s v="United States"/>
    <s v="Los Angeles"/>
    <s v="California"/>
    <n v="90008"/>
    <s v="West"/>
    <s v="OFF-AR-10002766"/>
    <s v="Office Supplies"/>
    <s v="Art"/>
    <s v="Prang Drawing Pencil Set"/>
    <n v="13.899999999999999"/>
    <n v="5"/>
    <n v="0"/>
    <n v="3.7529999999999997"/>
  </r>
  <r>
    <n v="9015"/>
    <s v="CA-2014-143084"/>
    <x v="3"/>
    <x v="257"/>
    <d v="2014-03-23T00:00:00"/>
    <s v="Standard Class"/>
    <s v="BP-11050"/>
    <s v="Barry Pond"/>
    <s v="Corporate"/>
    <s v="United States"/>
    <s v="Los Angeles"/>
    <s v="California"/>
    <n v="90008"/>
    <s v="West"/>
    <s v="OFF-EN-10003072"/>
    <s v="Office Supplies"/>
    <s v="Envelopes"/>
    <s v="Peel &amp; Seel Envelopes"/>
    <n v="19.399999999999999"/>
    <n v="5"/>
    <n v="0"/>
    <n v="9.3120000000000012"/>
  </r>
  <r>
    <n v="9016"/>
    <s v="CA-2013-131639"/>
    <x v="0"/>
    <x v="907"/>
    <d v="2013-12-24T00:00:00"/>
    <s v="Standard Class"/>
    <s v="NS-18640"/>
    <s v="Noel Staavos"/>
    <s v="Corporate"/>
    <s v="United States"/>
    <s v="Carlsbad"/>
    <s v="New Mexico"/>
    <n v="88220"/>
    <s v="West"/>
    <s v="OFF-BI-10001636"/>
    <s v="Office Supplies"/>
    <s v="Binders"/>
    <s v="Ibico Plastic and Wire Spiral Binding Combs"/>
    <n v="13.488"/>
    <n v="2"/>
    <n v="0.2"/>
    <n v="4.3835999999999995"/>
  </r>
  <r>
    <n v="9017"/>
    <s v="CA-2013-131639"/>
    <x v="0"/>
    <x v="907"/>
    <d v="2013-12-24T00:00:00"/>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3-161361"/>
    <x v="0"/>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s v="Idaho"/>
    <n v="83201"/>
    <s v="West"/>
    <s v="OFF-BI-10002215"/>
    <s v="Office Supplies"/>
    <s v="Binders"/>
    <s v="Wilson Jones Hanging View Binder, White, 1&quot;"/>
    <n v="17.04"/>
    <n v="3"/>
    <n v="0.2"/>
    <n v="5.5379999999999985"/>
  </r>
  <r>
    <n v="9020"/>
    <s v="CA-2011-100706"/>
    <x v="2"/>
    <x v="757"/>
    <d v="2011-12-18T00:00:00"/>
    <s v="Second Class"/>
    <s v="LE-16810"/>
    <s v="Laurel Elliston"/>
    <s v="Consumer"/>
    <s v="United States"/>
    <s v="Springfield"/>
    <s v="Virginia"/>
    <n v="22153"/>
    <s v="South"/>
    <s v="TEC-AC-10001314"/>
    <s v="Technology"/>
    <s v="Accessories"/>
    <s v="Case Logic 2.4GHz Wireless Keyboard"/>
    <n v="99.98"/>
    <n v="2"/>
    <n v="0"/>
    <n v="7.9983999999999895"/>
  </r>
  <r>
    <n v="9021"/>
    <s v="CA-2011-100706"/>
    <x v="2"/>
    <x v="757"/>
    <d v="2011-12-18T00:00:00"/>
    <s v="Second Class"/>
    <s v="LE-16810"/>
    <s v="Laurel Elliston"/>
    <s v="Consumer"/>
    <s v="United States"/>
    <s v="Springfield"/>
    <s v="Virginia"/>
    <n v="22153"/>
    <s v="South"/>
    <s v="FUR-FU-10002268"/>
    <s v="Furniture"/>
    <s v="Furnishings"/>
    <s v="Ultra Door Push Plate"/>
    <n v="29.46"/>
    <n v="6"/>
    <n v="0"/>
    <n v="9.7217999999999982"/>
  </r>
  <r>
    <n v="9022"/>
    <s v="CA-2012-129525"/>
    <x v="1"/>
    <x v="219"/>
    <d v="2012-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3-141880"/>
    <x v="0"/>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6"/>
  </r>
  <r>
    <n v="9024"/>
    <s v="CA-2012-165799"/>
    <x v="1"/>
    <x v="685"/>
    <d v="2012-07-02T00:00:00"/>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3-102127"/>
    <x v="0"/>
    <x v="190"/>
    <d v="2013-07-03T00:00:00"/>
    <s v="Standard Class"/>
    <s v="VP-21760"/>
    <s v="Victoria Pisteka"/>
    <s v="Corporate"/>
    <s v="United States"/>
    <s v="New York City"/>
    <s v="New York"/>
    <n v="10035"/>
    <s v="East"/>
    <s v="TEC-AC-10002018"/>
    <s v="Technology"/>
    <s v="Accessories"/>
    <s v="AmazonBasics 3-Button USB Wired Mouse"/>
    <n v="20.97"/>
    <n v="3"/>
    <n v="0"/>
    <n v="9.017100000000001"/>
  </r>
  <r>
    <n v="9026"/>
    <s v="CA-2013-102127"/>
    <x v="0"/>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3-102127"/>
    <x v="0"/>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3-152415"/>
    <x v="0"/>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3-152415"/>
    <x v="0"/>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1-138198"/>
    <x v="2"/>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4-128041"/>
    <x v="3"/>
    <x v="853"/>
    <d v="2014-09-02T00:00:00"/>
    <s v="Same Day"/>
    <s v="RW-19540"/>
    <s v="Rick Wilson"/>
    <s v="Corporate"/>
    <s v="United States"/>
    <s v="Seattle"/>
    <s v="Washington"/>
    <n v="98103"/>
    <s v="West"/>
    <s v="OFF-AP-10001005"/>
    <s v="Office Supplies"/>
    <s v="Appliances"/>
    <s v="Honeywell Quietcare HEPA Air Cleaner"/>
    <n v="314.60000000000002"/>
    <n v="4"/>
    <n v="0"/>
    <n v="103.81799999999998"/>
  </r>
  <r>
    <n v="9032"/>
    <s v="CA-2014-128041"/>
    <x v="3"/>
    <x v="853"/>
    <d v="2014-09-02T00:00:00"/>
    <s v="Same Day"/>
    <s v="RW-19540"/>
    <s v="Rick Wilson"/>
    <s v="Corporate"/>
    <s v="United States"/>
    <s v="Seattle"/>
    <s v="Washington"/>
    <n v="98103"/>
    <s v="West"/>
    <s v="FUR-TA-10002607"/>
    <s v="Furniture"/>
    <s v="Tables"/>
    <s v="KI Conference Tables"/>
    <n v="283.56"/>
    <n v="4"/>
    <n v="0"/>
    <n v="45.36960000000002"/>
  </r>
  <r>
    <n v="9033"/>
    <s v="CA-2014-105823"/>
    <x v="3"/>
    <x v="738"/>
    <d v="2014-06-27T00:00:00"/>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1-152268"/>
    <x v="2"/>
    <x v="814"/>
    <d v="2011-09-07T00:00:00"/>
    <s v="Standard Class"/>
    <s v="SC-20095"/>
    <s v="Sanjit Chand"/>
    <s v="Consumer"/>
    <s v="United States"/>
    <s v="Fayetteville"/>
    <s v="Arkansas"/>
    <n v="72701"/>
    <s v="South"/>
    <s v="OFF-BI-10001359"/>
    <s v="Office Supplies"/>
    <s v="Binders"/>
    <s v="GBC DocuBind TL300 Electric Binding System"/>
    <n v="1793.98"/>
    <n v="2"/>
    <n v="0"/>
    <n v="843.17059999999992"/>
  </r>
  <r>
    <n v="9035"/>
    <s v="CA-2012-148873"/>
    <x v="1"/>
    <x v="486"/>
    <d v="2012-10-05T00:00:00"/>
    <s v="Standard Class"/>
    <s v="EM-13960"/>
    <s v="Eric Murdock"/>
    <s v="Consumer"/>
    <s v="United States"/>
    <s v="Quincy"/>
    <s v="Illinois"/>
    <n v="62301"/>
    <s v="Central"/>
    <s v="OFF-BI-10003196"/>
    <s v="Office Supplies"/>
    <s v="Binders"/>
    <s v="Accohide Poly Flexible Ring Binders"/>
    <n v="2.9919999999999995"/>
    <n v="4"/>
    <n v="0.8"/>
    <n v="-4.4880000000000013"/>
  </r>
  <r>
    <n v="9036"/>
    <s v="CA-2012-148873"/>
    <x v="1"/>
    <x v="486"/>
    <d v="2012-10-05T00:00:00"/>
    <s v="Standard Class"/>
    <s v="EM-13960"/>
    <s v="Eric Murdock"/>
    <s v="Consumer"/>
    <s v="United States"/>
    <s v="Quincy"/>
    <s v="Illinois"/>
    <n v="62301"/>
    <s v="Central"/>
    <s v="TEC-AC-10003657"/>
    <s v="Technology"/>
    <s v="Accessories"/>
    <s v="Lenovo 17-Key USB Numeric Keypad"/>
    <n v="108.76800000000001"/>
    <n v="4"/>
    <n v="0.2"/>
    <n v="2.7191999999999901"/>
  </r>
  <r>
    <n v="9037"/>
    <s v="CA-2012-166492"/>
    <x v="1"/>
    <x v="1003"/>
    <d v="2012-04-10T00:00:00"/>
    <s v="First Class"/>
    <s v="RP-19390"/>
    <s v="Resi Pölking"/>
    <s v="Consumer"/>
    <s v="United States"/>
    <s v="New York City"/>
    <s v="New York"/>
    <n v="10035"/>
    <s v="East"/>
    <s v="OFF-PA-10002262"/>
    <s v="Office Supplies"/>
    <s v="Paper"/>
    <s v="Xerox 192"/>
    <n v="25.92"/>
    <n v="4"/>
    <n v="0"/>
    <n v="12.441600000000001"/>
  </r>
  <r>
    <n v="9038"/>
    <s v="CA-2012-166492"/>
    <x v="1"/>
    <x v="1003"/>
    <d v="2012-04-10T00:00:00"/>
    <s v="First Class"/>
    <s v="RP-19390"/>
    <s v="Resi Pölking"/>
    <s v="Consumer"/>
    <s v="United States"/>
    <s v="New York City"/>
    <s v="New York"/>
    <n v="10035"/>
    <s v="East"/>
    <s v="OFF-ST-10002214"/>
    <s v="Office Supplies"/>
    <s v="Storage"/>
    <s v="X-Rack File for Hanging Folders"/>
    <n v="22.58"/>
    <n v="2"/>
    <n v="0"/>
    <n v="5.8707999999999991"/>
  </r>
  <r>
    <n v="9039"/>
    <s v="CA-2014-157420"/>
    <x v="3"/>
    <x v="610"/>
    <d v="2014-11-22T00:00:00"/>
    <s v="Same Day"/>
    <s v="HZ-14950"/>
    <s v="Henia Zydlo"/>
    <s v="Consumer"/>
    <s v="United States"/>
    <s v="Houston"/>
    <s v="Texas"/>
    <n v="77095"/>
    <s v="Central"/>
    <s v="TEC-PH-10003555"/>
    <s v="Technology"/>
    <s v="Phones"/>
    <s v="Motorola HK250 Universal Bluetooth Headset"/>
    <n v="55.176000000000002"/>
    <n v="3"/>
    <n v="0.2"/>
    <n v="-12.414599999999997"/>
  </r>
  <r>
    <n v="9040"/>
    <s v="CA-2013-117121"/>
    <x v="0"/>
    <x v="907"/>
    <d v="2013-12-22T00:00:00"/>
    <s v="Standard Class"/>
    <s v="AB-10105"/>
    <s v="Adrian Barton"/>
    <s v="Consumer"/>
    <s v="United States"/>
    <s v="Detroit"/>
    <s v="Michigan"/>
    <n v="48205"/>
    <s v="Central"/>
    <s v="OFF-BI-10000545"/>
    <s v="Office Supplies"/>
    <s v="Binders"/>
    <s v="GBC Ibimaster 500 Manual ProClick Binding System"/>
    <n v="9892.74"/>
    <n v="13"/>
    <n v="0"/>
    <n v="4946.37"/>
  </r>
  <r>
    <n v="9041"/>
    <s v="CA-2011-138177"/>
    <x v="2"/>
    <x v="111"/>
    <d v="2011-09-24T00:00:00"/>
    <s v="Standard Class"/>
    <s v="ND-18460"/>
    <s v="Neil Ducich"/>
    <s v="Corporate"/>
    <s v="United States"/>
    <s v="Chandler"/>
    <s v="Arizona"/>
    <n v="85224"/>
    <s v="West"/>
    <s v="FUR-TA-10004607"/>
    <s v="Furniture"/>
    <s v="Tables"/>
    <s v="Hon 2111 Invitation Series Straight Table"/>
    <n v="73.915000000000006"/>
    <n v="1"/>
    <n v="0.5"/>
    <n v="-45.827300000000008"/>
  </r>
  <r>
    <n v="9042"/>
    <s v="CA-2011-114335"/>
    <x v="2"/>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3-168830"/>
    <x v="0"/>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4-137463"/>
    <x v="3"/>
    <x v="819"/>
    <d v="2014-12-21T00:00:00"/>
    <s v="Second Class"/>
    <s v="KM-16225"/>
    <s v="Kalyca Meade"/>
    <s v="Corporate"/>
    <s v="United States"/>
    <s v="Sunnyvale"/>
    <s v="California"/>
    <n v="94086"/>
    <s v="West"/>
    <s v="OFF-BI-10003196"/>
    <s v="Office Supplies"/>
    <s v="Binders"/>
    <s v="Accohide Poly Flexible Ring Binders"/>
    <n v="5.9840000000000009"/>
    <n v="2"/>
    <n v="0.2"/>
    <n v="2.2439999999999998"/>
  </r>
  <r>
    <n v="9046"/>
    <s v="CA-2014-137463"/>
    <x v="3"/>
    <x v="819"/>
    <d v="2014-12-21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4-137463"/>
    <x v="3"/>
    <x v="819"/>
    <d v="2014-12-21T00:00:00"/>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4-137463"/>
    <x v="3"/>
    <x v="819"/>
    <d v="2014-12-21T00:00:00"/>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4-137463"/>
    <x v="3"/>
    <x v="819"/>
    <d v="2014-12-21T00:00:00"/>
    <s v="Second Class"/>
    <s v="KM-16225"/>
    <s v="Kalyca Meade"/>
    <s v="Corporate"/>
    <s v="United States"/>
    <s v="Sunnyvale"/>
    <s v="California"/>
    <n v="94086"/>
    <s v="West"/>
    <s v="OFF-LA-10003498"/>
    <s v="Office Supplies"/>
    <s v="Labels"/>
    <s v="Avery 475"/>
    <n v="44.400000000000006"/>
    <n v="3"/>
    <n v="0"/>
    <n v="22.200000000000003"/>
  </r>
  <r>
    <n v="9050"/>
    <s v="CA-2011-124513"/>
    <x v="2"/>
    <x v="158"/>
    <d v="2011-09-25T00:00:00"/>
    <s v="Standard Class"/>
    <s v="SL-20155"/>
    <s v="Sara Luxemburg"/>
    <s v="Home Office"/>
    <s v="United States"/>
    <s v="New York City"/>
    <s v="New York"/>
    <n v="10011"/>
    <s v="East"/>
    <s v="OFF-AR-10002956"/>
    <s v="Office Supplies"/>
    <s v="Art"/>
    <s v="Boston 16801 Nautilus Battery Pencil Sharpener"/>
    <n v="66.03"/>
    <n v="3"/>
    <n v="0"/>
    <n v="17.1678"/>
  </r>
  <r>
    <n v="9051"/>
    <s v="CA-2012-165554"/>
    <x v="1"/>
    <x v="1211"/>
    <d v="2012-05-22T00:00:00"/>
    <s v="Standard Class"/>
    <s v="AJ-10780"/>
    <s v="Anthony Jacobs"/>
    <s v="Corporate"/>
    <s v="United States"/>
    <s v="Los Angeles"/>
    <s v="California"/>
    <n v="90004"/>
    <s v="West"/>
    <s v="OFF-PA-10003724"/>
    <s v="Office Supplies"/>
    <s v="Paper"/>
    <s v="Wirebound Message Book, 4 per Page"/>
    <n v="10.86"/>
    <n v="2"/>
    <n v="0"/>
    <n v="5.3213999999999997"/>
  </r>
  <r>
    <n v="9052"/>
    <s v="CA-2011-141838"/>
    <x v="2"/>
    <x v="959"/>
    <d v="2011-03-31T00:00:00"/>
    <s v="Second Class"/>
    <s v="DK-12835"/>
    <s v="Damala Kotsonis"/>
    <s v="Corporate"/>
    <s v="United States"/>
    <s v="San Francisco"/>
    <s v="California"/>
    <n v="94122"/>
    <s v="West"/>
    <s v="OFF-AR-10004272"/>
    <s v="Office Supplies"/>
    <s v="Art"/>
    <s v="Newell 308"/>
    <n v="3.36"/>
    <n v="2"/>
    <n v="0"/>
    <n v="0.83999999999999986"/>
  </r>
  <r>
    <n v="9053"/>
    <s v="CA-2011-141838"/>
    <x v="2"/>
    <x v="959"/>
    <d v="2011-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1-141838"/>
    <x v="2"/>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1"/>
  </r>
  <r>
    <n v="9055"/>
    <s v="CA-2014-117009"/>
    <x v="3"/>
    <x v="585"/>
    <d v="2014-09-29T00:00:00"/>
    <s v="Standard Class"/>
    <s v="BK-11260"/>
    <s v="Berenike Kampe"/>
    <s v="Consumer"/>
    <s v="United States"/>
    <s v="Santa Ana"/>
    <s v="California"/>
    <n v="92704"/>
    <s v="West"/>
    <s v="OFF-SU-10001218"/>
    <s v="Office Supplies"/>
    <s v="Supplies"/>
    <s v="Fiskars Softgrip Scissors"/>
    <n v="21.96"/>
    <n v="2"/>
    <n v="0"/>
    <n v="6.1488000000000014"/>
  </r>
  <r>
    <n v="9056"/>
    <s v="CA-2012-128993"/>
    <x v="1"/>
    <x v="811"/>
    <d v="2012-09-17T00:00:00"/>
    <s v="Second Class"/>
    <s v="CC-12670"/>
    <s v="Craig Carreira"/>
    <s v="Consumer"/>
    <s v="United States"/>
    <s v="Seattle"/>
    <s v="Washington"/>
    <n v="98103"/>
    <s v="West"/>
    <s v="TEC-AC-10004209"/>
    <s v="Technology"/>
    <s v="Accessories"/>
    <s v="Memorex Froggy Flash Drive 4 GB"/>
    <n v="21.98"/>
    <n v="2"/>
    <n v="0"/>
    <n v="8.5722000000000005"/>
  </r>
  <r>
    <n v="9057"/>
    <s v="CA-2012-160227"/>
    <x v="1"/>
    <x v="121"/>
    <d v="2012-11-04T00:00:00"/>
    <s v="First Class"/>
    <s v="ED-13885"/>
    <s v="Emily Ducich"/>
    <s v="Home Office"/>
    <s v="United States"/>
    <s v="New York City"/>
    <s v="New York"/>
    <n v="10011"/>
    <s v="East"/>
    <s v="FUR-CH-10002073"/>
    <s v="Furniture"/>
    <s v="Chairs"/>
    <s v="Hon Olson Stacker Chairs"/>
    <n v="2621.3220000000001"/>
    <n v="11"/>
    <n v="0.1"/>
    <n v="553.39019999999982"/>
  </r>
  <r>
    <n v="9058"/>
    <s v="CA-2012-149097"/>
    <x v="1"/>
    <x v="1182"/>
    <d v="2012-10-24T00:00:00"/>
    <s v="Standard Class"/>
    <s v="SV-20785"/>
    <s v="Stewart Visinsky"/>
    <s v="Consumer"/>
    <s v="United States"/>
    <s v="Los Angeles"/>
    <s v="California"/>
    <n v="90045"/>
    <s v="West"/>
    <s v="FUR-FU-10003424"/>
    <s v="Furniture"/>
    <s v="Furnishings"/>
    <s v="Nu-Dell Oak Frame"/>
    <n v="74.759999999999991"/>
    <n v="7"/>
    <n v="0"/>
    <n v="23.923199999999994"/>
  </r>
  <r>
    <n v="9059"/>
    <s v="CA-2012-149097"/>
    <x v="1"/>
    <x v="1182"/>
    <d v="2012-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3-132304"/>
    <x v="0"/>
    <x v="403"/>
    <d v="2013-06-19T00:00:00"/>
    <s v="Standard Class"/>
    <s v="AR-10825"/>
    <s v="Anthony Rawles"/>
    <s v="Corporate"/>
    <s v="United States"/>
    <s v="Seattle"/>
    <s v="Washington"/>
    <n v="98103"/>
    <s v="West"/>
    <s v="FUR-TA-10004619"/>
    <s v="Furniture"/>
    <s v="Tables"/>
    <s v="Hon Non-Folding Utility Tables"/>
    <n v="1115.17"/>
    <n v="7"/>
    <n v="0"/>
    <n v="334.55099999999993"/>
  </r>
  <r>
    <n v="9061"/>
    <s v="CA-2012-136420"/>
    <x v="1"/>
    <x v="312"/>
    <d v="2012-11-21T00:00:00"/>
    <s v="First Class"/>
    <s v="CS-12250"/>
    <s v="Chris Selesnick"/>
    <s v="Corporate"/>
    <s v="United States"/>
    <s v="San Diego"/>
    <s v="California"/>
    <n v="92024"/>
    <s v="West"/>
    <s v="OFF-BI-10002854"/>
    <s v="Office Supplies"/>
    <s v="Binders"/>
    <s v="Performers Binder/Pad Holder, Black"/>
    <n v="89.696000000000012"/>
    <n v="4"/>
    <n v="0.2"/>
    <n v="33.635999999999996"/>
  </r>
  <r>
    <n v="9062"/>
    <s v="CA-2012-136420"/>
    <x v="1"/>
    <x v="312"/>
    <d v="2012-11-21T00:00:00"/>
    <s v="First Class"/>
    <s v="CS-12250"/>
    <s v="Chris Selesnick"/>
    <s v="Corporate"/>
    <s v="United States"/>
    <s v="San Diego"/>
    <s v="California"/>
    <n v="92024"/>
    <s v="West"/>
    <s v="OFF-LA-10002762"/>
    <s v="Office Supplies"/>
    <s v="Labels"/>
    <s v="Avery 485"/>
    <n v="50.12"/>
    <n v="4"/>
    <n v="0"/>
    <n v="23.556399999999996"/>
  </r>
  <r>
    <n v="9063"/>
    <s v="CA-2013-101623"/>
    <x v="0"/>
    <x v="1212"/>
    <d v="2013-03-07T00:00:00"/>
    <s v="Standard Class"/>
    <s v="RR-19525"/>
    <s v="Rick Reed"/>
    <s v="Corporate"/>
    <s v="United States"/>
    <s v="New York City"/>
    <s v="New York"/>
    <n v="10035"/>
    <s v="East"/>
    <s v="OFF-FA-10003495"/>
    <s v="Office Supplies"/>
    <s v="Fasteners"/>
    <s v="Staples"/>
    <n v="36.480000000000004"/>
    <n v="6"/>
    <n v="0"/>
    <n v="18.240000000000002"/>
  </r>
  <r>
    <n v="9064"/>
    <s v="US-2011-151015"/>
    <x v="2"/>
    <x v="1005"/>
    <d v="2011-10-20T00:00:00"/>
    <s v="Standard Class"/>
    <s v="BD-11500"/>
    <s v="Bradley Drucker"/>
    <s v="Consumer"/>
    <s v="United States"/>
    <s v="Chicago"/>
    <s v="Illinois"/>
    <n v="60653"/>
    <s v="Central"/>
    <s v="OFF-PA-10002581"/>
    <s v="Office Supplies"/>
    <s v="Paper"/>
    <s v="Xerox 1951"/>
    <n v="322.19200000000001"/>
    <n v="13"/>
    <n v="0.2"/>
    <n v="100.68499999999997"/>
  </r>
  <r>
    <n v="9065"/>
    <s v="US-2011-151015"/>
    <x v="2"/>
    <x v="1005"/>
    <d v="2011-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1-151015"/>
    <x v="2"/>
    <x v="1005"/>
    <d v="2011-10-20T00:00:00"/>
    <s v="Standard Class"/>
    <s v="BD-11500"/>
    <s v="Bradley Drucker"/>
    <s v="Consumer"/>
    <s v="United States"/>
    <s v="Chicago"/>
    <s v="Illinois"/>
    <n v="60653"/>
    <s v="Central"/>
    <s v="OFF-PA-10001184"/>
    <s v="Office Supplies"/>
    <s v="Paper"/>
    <s v="Xerox 1903"/>
    <n v="19.136000000000003"/>
    <n v="4"/>
    <n v="0.2"/>
    <n v="6.9367999999999999"/>
  </r>
  <r>
    <n v="9067"/>
    <s v="CA-2014-152968"/>
    <x v="3"/>
    <x v="1143"/>
    <d v="2014-05-31T00:00:00"/>
    <s v="Standard Class"/>
    <s v="BM-11785"/>
    <s v="Bryan Mills"/>
    <s v="Consumer"/>
    <s v="United States"/>
    <s v="Harrisonburg"/>
    <s v="Virginia"/>
    <n v="22801"/>
    <s v="South"/>
    <s v="TEC-AC-10000521"/>
    <s v="Technology"/>
    <s v="Accessories"/>
    <s v="Verbatim Slim CD and DVD Storage Cases, 50/Pack"/>
    <n v="23.08"/>
    <n v="2"/>
    <n v="0"/>
    <n v="6.9239999999999995"/>
  </r>
  <r>
    <n v="9068"/>
    <s v="CA-2013-150077"/>
    <x v="0"/>
    <x v="1084"/>
    <d v="2013-02-10T00:00:00"/>
    <s v="Standard Class"/>
    <s v="MS-17365"/>
    <s v="Maribeth Schnelling"/>
    <s v="Consumer"/>
    <s v="United States"/>
    <s v="Rockville"/>
    <s v="Maryland"/>
    <n v="20852"/>
    <s v="East"/>
    <s v="TEC-PH-10002890"/>
    <s v="Technology"/>
    <s v="Phones"/>
    <s v="AT&amp;T 17929 Lendline Telephone"/>
    <n v="90.48"/>
    <n v="2"/>
    <n v="0"/>
    <n v="23.524799999999999"/>
  </r>
  <r>
    <n v="9069"/>
    <s v="CA-2013-106278"/>
    <x v="0"/>
    <x v="476"/>
    <d v="2013-09-06T00:00:00"/>
    <s v="Second Class"/>
    <s v="BM-11140"/>
    <s v="Becky Martin"/>
    <s v="Consumer"/>
    <s v="United States"/>
    <s v="Des Moines"/>
    <s v="Washington"/>
    <n v="98198"/>
    <s v="West"/>
    <s v="FUR-CH-10003061"/>
    <s v="Furniture"/>
    <s v="Chairs"/>
    <s v="Global Leather Task Chair, Black"/>
    <n v="215.976"/>
    <n v="3"/>
    <n v="0.2"/>
    <n v="-2.6997000000000355"/>
  </r>
  <r>
    <n v="9070"/>
    <s v="CA-2013-106278"/>
    <x v="0"/>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4-147550"/>
    <x v="3"/>
    <x v="769"/>
    <d v="2014-12-06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2-136105"/>
    <x v="1"/>
    <x v="821"/>
    <d v="2012-06-16T00:00:00"/>
    <s v="Standard Class"/>
    <s v="SZ-20035"/>
    <s v="Sam Zeldin"/>
    <s v="Home Office"/>
    <s v="United States"/>
    <s v="Columbus"/>
    <s v="Indiana"/>
    <n v="47201"/>
    <s v="Central"/>
    <s v="OFF-ST-10002444"/>
    <s v="Office Supplies"/>
    <s v="Storage"/>
    <s v="Recycled Eldon Regeneration Jumbo File"/>
    <n v="24.56"/>
    <n v="2"/>
    <n v="0"/>
    <n v="6.8767999999999994"/>
  </r>
  <r>
    <n v="9073"/>
    <s v="CA-2013-142524"/>
    <x v="0"/>
    <x v="913"/>
    <d v="2013-09-09T00:00:00"/>
    <s v="Standard Class"/>
    <s v="MB-18085"/>
    <s v="Mick Brown"/>
    <s v="Consumer"/>
    <s v="United States"/>
    <s v="Springfield"/>
    <s v="Missouri"/>
    <n v="65807"/>
    <s v="Central"/>
    <s v="OFF-EN-10003286"/>
    <s v="Office Supplies"/>
    <s v="Envelopes"/>
    <s v="Staples"/>
    <n v="16.559999999999999"/>
    <n v="2"/>
    <n v="0"/>
    <n v="7.783199999999999"/>
  </r>
  <r>
    <n v="9074"/>
    <s v="CA-2013-142524"/>
    <x v="0"/>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17"/>
  </r>
  <r>
    <n v="9075"/>
    <s v="CA-2011-136336"/>
    <x v="2"/>
    <x v="419"/>
    <d v="2011-04-26T00:00:00"/>
    <s v="Standard Class"/>
    <s v="DB-13555"/>
    <s v="Dorothy Badders"/>
    <s v="Corporate"/>
    <s v="United States"/>
    <s v="Henderson"/>
    <s v="Kentucky"/>
    <n v="42420"/>
    <s v="South"/>
    <s v="OFF-ST-10002574"/>
    <s v="Office Supplies"/>
    <s v="Storage"/>
    <s v="SAFCO Commercial Wire Shelving, Black"/>
    <n v="828.83999999999992"/>
    <n v="6"/>
    <n v="0"/>
    <n v="0"/>
  </r>
  <r>
    <n v="9076"/>
    <s v="US-2012-136259"/>
    <x v="1"/>
    <x v="599"/>
    <d v="2012-11-08T00:00:00"/>
    <s v="First Class"/>
    <s v="CB-12415"/>
    <s v="Christy Brittain"/>
    <s v="Consumer"/>
    <s v="United States"/>
    <s v="Lakewood"/>
    <s v="Ohio"/>
    <n v="44107"/>
    <s v="East"/>
    <s v="OFF-BI-10000773"/>
    <s v="Office Supplies"/>
    <s v="Binders"/>
    <s v="Insertable Tab Post Binder Dividers"/>
    <n v="7.218"/>
    <n v="3"/>
    <n v="0.7"/>
    <n v="-5.5338000000000012"/>
  </r>
  <r>
    <n v="9077"/>
    <s v="US-2012-136259"/>
    <x v="1"/>
    <x v="599"/>
    <d v="2012-11-08T00:00:00"/>
    <s v="First Class"/>
    <s v="CB-12415"/>
    <s v="Christy Brittain"/>
    <s v="Consumer"/>
    <s v="United States"/>
    <s v="Lakewood"/>
    <s v="Ohio"/>
    <n v="44107"/>
    <s v="East"/>
    <s v="OFF-SU-10004661"/>
    <s v="Office Supplies"/>
    <s v="Supplies"/>
    <s v="Acme Titanium Bonded Scissors"/>
    <n v="27.200000000000003"/>
    <n v="4"/>
    <n v="0.2"/>
    <n v="2.0399999999999991"/>
  </r>
  <r>
    <n v="9078"/>
    <s v="US-2011-124625"/>
    <x v="2"/>
    <x v="935"/>
    <d v="2011-11-07T00:00:00"/>
    <s v="Standard Class"/>
    <s v="SP-20650"/>
    <s v="Stephanie Phelps"/>
    <s v="Corporate"/>
    <s v="United States"/>
    <s v="Omaha"/>
    <s v="Nebraska"/>
    <n v="68104"/>
    <s v="Central"/>
    <s v="TEC-AC-10003280"/>
    <s v="Technology"/>
    <s v="Accessories"/>
    <s v="Belkin F8E887 USB Wired Ergonomic Keyboard"/>
    <n v="89.97"/>
    <n v="3"/>
    <n v="0"/>
    <n v="18.893699999999995"/>
  </r>
  <r>
    <n v="9079"/>
    <s v="CA-2013-108105"/>
    <x v="0"/>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3-108105"/>
    <x v="0"/>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4-166898"/>
    <x v="3"/>
    <x v="220"/>
    <d v="2014-09-14T00:00:00"/>
    <s v="Second Class"/>
    <s v="KH-16630"/>
    <s v="Ken Heidel"/>
    <s v="Corporate"/>
    <s v="United States"/>
    <s v="Santa Ana"/>
    <s v="California"/>
    <n v="92704"/>
    <s v="West"/>
    <s v="TEC-PH-10002564"/>
    <s v="Technology"/>
    <s v="Phones"/>
    <s v="OtterBox Defender Series Case - Samsung Galaxy S4"/>
    <n v="143.952"/>
    <n v="6"/>
    <n v="0.2"/>
    <n v="17.993999999999978"/>
  </r>
  <r>
    <n v="9082"/>
    <s v="CA-2014-166898"/>
    <x v="3"/>
    <x v="220"/>
    <d v="2014-09-14T00:00:00"/>
    <s v="Second Class"/>
    <s v="KH-16630"/>
    <s v="Ken Heidel"/>
    <s v="Corporate"/>
    <s v="United States"/>
    <s v="Santa Ana"/>
    <s v="California"/>
    <n v="92704"/>
    <s v="West"/>
    <s v="OFF-PA-10002262"/>
    <s v="Office Supplies"/>
    <s v="Paper"/>
    <s v="Xerox 192"/>
    <n v="19.440000000000001"/>
    <n v="3"/>
    <n v="0"/>
    <n v="9.3312000000000008"/>
  </r>
  <r>
    <n v="9083"/>
    <s v="CA-2014-169005"/>
    <x v="3"/>
    <x v="808"/>
    <d v="2014-11-07T00:00:00"/>
    <s v="Standard Class"/>
    <s v="BG-11035"/>
    <s v="Barry Gonzalez"/>
    <s v="Consumer"/>
    <s v="United States"/>
    <s v="Springfield"/>
    <s v="Virginia"/>
    <n v="22153"/>
    <s v="South"/>
    <s v="OFF-AR-10000246"/>
    <s v="Office Supplies"/>
    <s v="Art"/>
    <s v="Newell 318"/>
    <n v="5.56"/>
    <n v="2"/>
    <n v="0"/>
    <n v="1.4455999999999998"/>
  </r>
  <r>
    <n v="9084"/>
    <s v="CA-2012-104038"/>
    <x v="1"/>
    <x v="525"/>
    <d v="2012-02-08T00:00:00"/>
    <s v="First Class"/>
    <s v="LO-17170"/>
    <s v="Lori Olson"/>
    <s v="Corporate"/>
    <s v="United States"/>
    <s v="Suffolk"/>
    <s v="Virginia"/>
    <n v="23434"/>
    <s v="South"/>
    <s v="OFF-ST-10002554"/>
    <s v="Office Supplies"/>
    <s v="Storage"/>
    <s v="Tennsco Industrial Shelving"/>
    <n v="146.72999999999999"/>
    <n v="3"/>
    <n v="0"/>
    <n v="2.9346000000000032"/>
  </r>
  <r>
    <n v="9085"/>
    <s v="CA-2012-104038"/>
    <x v="1"/>
    <x v="525"/>
    <d v="2012-02-08T00:00:00"/>
    <s v="First Class"/>
    <s v="LO-17170"/>
    <s v="Lori Olson"/>
    <s v="Corporate"/>
    <s v="United States"/>
    <s v="Suffolk"/>
    <s v="Virginia"/>
    <n v="23434"/>
    <s v="South"/>
    <s v="OFF-PA-10002751"/>
    <s v="Office Supplies"/>
    <s v="Paper"/>
    <s v="Xerox 1920"/>
    <n v="29.900000000000002"/>
    <n v="5"/>
    <n v="0"/>
    <n v="13.454999999999998"/>
  </r>
  <r>
    <n v="9086"/>
    <s v="CA-2013-126102"/>
    <x v="0"/>
    <x v="545"/>
    <d v="2013-09-13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3-143406"/>
    <x v="0"/>
    <x v="182"/>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3-143406"/>
    <x v="0"/>
    <x v="182"/>
    <d v="2013-10-01T00:00:00"/>
    <s v="Standard Class"/>
    <s v="LR-17035"/>
    <s v="Lisa Ryan"/>
    <s v="Corporate"/>
    <s v="United States"/>
    <s v="Houston"/>
    <s v="Texas"/>
    <n v="77041"/>
    <s v="Central"/>
    <s v="FUR-CH-10000513"/>
    <s v="Furniture"/>
    <s v="Chairs"/>
    <s v="High-Back Leather Manager's Chair"/>
    <n v="454.96499999999997"/>
    <n v="5"/>
    <n v="0.3"/>
    <n v="-136.48950000000002"/>
  </r>
  <r>
    <n v="9089"/>
    <s v="CA-2012-150308"/>
    <x v="1"/>
    <x v="83"/>
    <d v="2012-12-20T00:00:00"/>
    <s v="Standard Class"/>
    <s v="RR-19525"/>
    <s v="Rick Reed"/>
    <s v="Corporate"/>
    <s v="United States"/>
    <s v="Cary"/>
    <s v="North Carolina"/>
    <n v="27511"/>
    <s v="South"/>
    <s v="TEC-PH-10001433"/>
    <s v="Technology"/>
    <s v="Phones"/>
    <s v="Cisco Small Business SPA 502G VoIP phone"/>
    <n v="246.16800000000001"/>
    <n v="3"/>
    <n v="0.2"/>
    <n v="21.539699999999996"/>
  </r>
  <r>
    <n v="9090"/>
    <s v="CA-2013-131093"/>
    <x v="0"/>
    <x v="42"/>
    <d v="2013-09-21T00:00:00"/>
    <s v="Second Class"/>
    <s v="TS-21610"/>
    <s v="Troy Staebel"/>
    <s v="Consumer"/>
    <s v="United States"/>
    <s v="Springfield"/>
    <s v="Ohio"/>
    <n v="45503"/>
    <s v="East"/>
    <s v="OFF-ST-10002790"/>
    <s v="Office Supplies"/>
    <s v="Storage"/>
    <s v="Safco Industrial Shelving"/>
    <n v="295.39999999999998"/>
    <n v="5"/>
    <n v="0.2"/>
    <n v="-62.772499999999965"/>
  </r>
  <r>
    <n v="9091"/>
    <s v="US-2014-148831"/>
    <x v="3"/>
    <x v="119"/>
    <d v="2014-10-16T00:00:00"/>
    <s v="First Class"/>
    <s v="AH-10210"/>
    <s v="Alan Hwang"/>
    <s v="Consumer"/>
    <s v="United States"/>
    <s v="Louisville"/>
    <s v="Kentucky"/>
    <n v="40214"/>
    <s v="South"/>
    <s v="OFF-ST-10002974"/>
    <s v="Office Supplies"/>
    <s v="Storage"/>
    <s v="Trav-L-File Heavy-Duty Shuttle II, Black"/>
    <n v="348.56"/>
    <n v="8"/>
    <n v="0"/>
    <n v="104.56799999999998"/>
  </r>
  <r>
    <n v="9092"/>
    <s v="CA-2012-162950"/>
    <x v="1"/>
    <x v="1141"/>
    <d v="2012-07-03T00:00:00"/>
    <s v="Second Class"/>
    <s v="DW-13585"/>
    <s v="Dorothy Wardle"/>
    <s v="Corporate"/>
    <s v="United States"/>
    <s v="Troy"/>
    <s v="Ohio"/>
    <n v="45373"/>
    <s v="East"/>
    <s v="OFF-PA-10003177"/>
    <s v="Office Supplies"/>
    <s v="Paper"/>
    <s v="Xerox 1999"/>
    <n v="15.552000000000003"/>
    <n v="3"/>
    <n v="0.2"/>
    <n v="5.4432"/>
  </r>
  <r>
    <n v="9093"/>
    <s v="CA-2012-162950"/>
    <x v="1"/>
    <x v="1141"/>
    <d v="2012-07-03T00:00:00"/>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2-132836"/>
    <x v="1"/>
    <x v="932"/>
    <d v="2012-06-05T00:00:00"/>
    <s v="Standard Class"/>
    <s v="AJ-10945"/>
    <s v="Ashley Jarboe"/>
    <s v="Consumer"/>
    <s v="United States"/>
    <s v="Detroit"/>
    <s v="Michigan"/>
    <n v="48227"/>
    <s v="Central"/>
    <s v="TEC-PH-10001299"/>
    <s v="Technology"/>
    <s v="Phones"/>
    <s v="Polycom CX300 Desktop Phone USB VoIP phone"/>
    <n v="299.98"/>
    <n v="2"/>
    <n v="0"/>
    <n v="83.994400000000013"/>
  </r>
  <r>
    <n v="9095"/>
    <s v="US-2012-132836"/>
    <x v="1"/>
    <x v="932"/>
    <d v="2012-06-05T00:00:00"/>
    <s v="Standard Class"/>
    <s v="AJ-10945"/>
    <s v="Ashley Jarboe"/>
    <s v="Consumer"/>
    <s v="United States"/>
    <s v="Detroit"/>
    <s v="Michigan"/>
    <n v="48227"/>
    <s v="Central"/>
    <s v="OFF-BI-10004224"/>
    <s v="Office Supplies"/>
    <s v="Binders"/>
    <s v="Catalog Binders with Expanding Posts"/>
    <n v="403.68"/>
    <n v="6"/>
    <n v="0"/>
    <n v="181.65599999999998"/>
  </r>
  <r>
    <n v="9096"/>
    <s v="US-2012-132836"/>
    <x v="1"/>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s v="Michigan"/>
    <n v="48227"/>
    <s v="Central"/>
    <s v="OFF-LA-10004178"/>
    <s v="Office Supplies"/>
    <s v="Labels"/>
    <s v="Avery 491"/>
    <n v="28.91"/>
    <n v="7"/>
    <n v="0"/>
    <n v="13.2986"/>
  </r>
  <r>
    <n v="9098"/>
    <s v="US-2011-158365"/>
    <x v="2"/>
    <x v="791"/>
    <d v="2011-04-17T00:00:00"/>
    <s v="Standard Class"/>
    <s v="SV-20785"/>
    <s v="Stewart Visinsky"/>
    <s v="Consumer"/>
    <s v="United States"/>
    <s v="Bloomington"/>
    <s v="Indiana"/>
    <n v="47401"/>
    <s v="Central"/>
    <s v="OFF-PA-10000289"/>
    <s v="Office Supplies"/>
    <s v="Paper"/>
    <s v="Xerox 213"/>
    <n v="32.400000000000006"/>
    <n v="5"/>
    <n v="0"/>
    <n v="15.552000000000001"/>
  </r>
  <r>
    <n v="9099"/>
    <s v="CA-2014-152933"/>
    <x v="3"/>
    <x v="386"/>
    <d v="2014-10-17T00:00:00"/>
    <s v="Standard Class"/>
    <s v="MG-17650"/>
    <s v="Matthew Grinstein"/>
    <s v="Home Office"/>
    <s v="United States"/>
    <s v="Dallas"/>
    <s v="Texas"/>
    <n v="75081"/>
    <s v="Central"/>
    <s v="TEC-PH-10002085"/>
    <s v="Technology"/>
    <s v="Phones"/>
    <s v="Clarity 53712"/>
    <n v="369.54399999999998"/>
    <n v="7"/>
    <n v="0.2"/>
    <n v="27.71580000000003"/>
  </r>
  <r>
    <n v="9100"/>
    <s v="CA-2014-152933"/>
    <x v="3"/>
    <x v="386"/>
    <d v="2014-10-17T00:00:00"/>
    <s v="Standard Class"/>
    <s v="MG-17650"/>
    <s v="Matthew Grinstein"/>
    <s v="Home Office"/>
    <s v="United States"/>
    <s v="Dallas"/>
    <s v="Texas"/>
    <n v="75081"/>
    <s v="Central"/>
    <s v="OFF-PA-10001934"/>
    <s v="Office Supplies"/>
    <s v="Paper"/>
    <s v="Xerox 1993"/>
    <n v="10.368000000000002"/>
    <n v="2"/>
    <n v="0.2"/>
    <n v="3.7584"/>
  </r>
  <r>
    <n v="9101"/>
    <s v="CA-2014-152933"/>
    <x v="3"/>
    <x v="386"/>
    <d v="2014-10-17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2-163181"/>
    <x v="1"/>
    <x v="209"/>
    <d v="2012-11-12T00:00:00"/>
    <s v="Standard Class"/>
    <s v="AB-10105"/>
    <s v="Adrian Barton"/>
    <s v="Consumer"/>
    <s v="United States"/>
    <s v="Houston"/>
    <s v="Texas"/>
    <n v="77041"/>
    <s v="Central"/>
    <s v="OFF-AR-10001683"/>
    <s v="Office Supplies"/>
    <s v="Art"/>
    <s v="Lumber Crayons"/>
    <n v="23.64"/>
    <n v="3"/>
    <n v="0.2"/>
    <n v="5.3190000000000008"/>
  </r>
  <r>
    <n v="9103"/>
    <s v="CA-2012-163181"/>
    <x v="1"/>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2-163181"/>
    <x v="1"/>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2-163181"/>
    <x v="1"/>
    <x v="209"/>
    <d v="2012-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2-163181"/>
    <x v="1"/>
    <x v="209"/>
    <d v="2012-11-12T00:00:00"/>
    <s v="Standard Class"/>
    <s v="AB-10105"/>
    <s v="Adrian Barton"/>
    <s v="Consumer"/>
    <s v="United States"/>
    <s v="Houston"/>
    <s v="Texas"/>
    <n v="77041"/>
    <s v="Central"/>
    <s v="OFF-ST-10000129"/>
    <s v="Office Supplies"/>
    <s v="Storage"/>
    <s v="Fellowes Recycled Storage Drawers"/>
    <n v="177.64800000000002"/>
    <n v="2"/>
    <n v="0.2"/>
    <n v="-28.867800000000017"/>
  </r>
  <r>
    <n v="9107"/>
    <s v="CA-2012-163181"/>
    <x v="1"/>
    <x v="209"/>
    <d v="2012-11-12T00:00:00"/>
    <s v="Standard Class"/>
    <s v="AB-10105"/>
    <s v="Adrian Barton"/>
    <s v="Consumer"/>
    <s v="United States"/>
    <s v="Houston"/>
    <s v="Texas"/>
    <n v="77041"/>
    <s v="Central"/>
    <s v="TEC-MA-10001016"/>
    <s v="Technology"/>
    <s v="Machines"/>
    <s v="Canon PC170 Desktop Personal Copier"/>
    <n v="287.90999999999997"/>
    <n v="3"/>
    <n v="0.4"/>
    <n v="33.589499999999987"/>
  </r>
  <r>
    <n v="9108"/>
    <s v="CA-2012-132941"/>
    <x v="1"/>
    <x v="442"/>
    <d v="2012-05-28T00:00:00"/>
    <s v="First Class"/>
    <s v="MM-18280"/>
    <s v="Muhammed MacIntyre"/>
    <s v="Corporate"/>
    <s v="United States"/>
    <s v="Haltom City"/>
    <s v="Texas"/>
    <n v="76117"/>
    <s v="Central"/>
    <s v="OFF-SU-10002557"/>
    <s v="Office Supplies"/>
    <s v="Supplies"/>
    <s v="Fiskars Spring-Action Scissors"/>
    <n v="22.368000000000002"/>
    <n v="2"/>
    <n v="0.2"/>
    <n v="1.6776"/>
  </r>
  <r>
    <n v="9109"/>
    <s v="CA-2012-132941"/>
    <x v="1"/>
    <x v="442"/>
    <d v="2012-05-28T00:00:00"/>
    <s v="First Class"/>
    <s v="MM-18280"/>
    <s v="Muhammed MacIntyre"/>
    <s v="Corporate"/>
    <s v="United States"/>
    <s v="Haltom City"/>
    <s v="Texas"/>
    <n v="76117"/>
    <s v="Central"/>
    <s v="OFF-PA-10002160"/>
    <s v="Office Supplies"/>
    <s v="Paper"/>
    <s v="Xerox 1978"/>
    <n v="32.368000000000002"/>
    <n v="7"/>
    <n v="0.2"/>
    <n v="11.733400000000001"/>
  </r>
  <r>
    <n v="9110"/>
    <s v="CA-2012-132941"/>
    <x v="1"/>
    <x v="442"/>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1-132010"/>
    <x v="2"/>
    <x v="303"/>
    <d v="2011-10-15T00:00:00"/>
    <s v="First Class"/>
    <s v="MA-17995"/>
    <s v="Michelle Arnett"/>
    <s v="Home Office"/>
    <s v="United States"/>
    <s v="Richmond"/>
    <s v="Virginia"/>
    <n v="23223"/>
    <s v="South"/>
    <s v="OFF-EN-10003160"/>
    <s v="Office Supplies"/>
    <s v="Envelopes"/>
    <s v="Pastel Pink Envelopes"/>
    <n v="36.4"/>
    <n v="5"/>
    <n v="0"/>
    <n v="17.472000000000001"/>
  </r>
  <r>
    <n v="9112"/>
    <s v="CA-2011-132010"/>
    <x v="2"/>
    <x v="303"/>
    <d v="2011-10-15T00:00:00"/>
    <s v="First Class"/>
    <s v="MA-17995"/>
    <s v="Michelle Arnett"/>
    <s v="Home Office"/>
    <s v="United States"/>
    <s v="Richmond"/>
    <s v="Virginia"/>
    <n v="23223"/>
    <s v="South"/>
    <s v="TEC-AC-10001542"/>
    <s v="Technology"/>
    <s v="Accessories"/>
    <s v="SanDisk Cruzer 16 GB USB Flash Drive"/>
    <n v="22.96"/>
    <n v="2"/>
    <n v="0"/>
    <n v="4.3623999999999974"/>
  </r>
  <r>
    <n v="9113"/>
    <s v="CA-2011-132010"/>
    <x v="2"/>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1-132010"/>
    <x v="2"/>
    <x v="303"/>
    <d v="2011-10-15T00:00:00"/>
    <s v="First Class"/>
    <s v="MA-17995"/>
    <s v="Michelle Arnett"/>
    <s v="Home Office"/>
    <s v="United States"/>
    <s v="Richmond"/>
    <s v="Virginia"/>
    <n v="23223"/>
    <s v="South"/>
    <s v="OFF-BI-10002432"/>
    <s v="Office Supplies"/>
    <s v="Binders"/>
    <s v="Wilson Jones Standard D-Ring Binders"/>
    <n v="15.18"/>
    <n v="3"/>
    <n v="0"/>
    <n v="7.1345999999999989"/>
  </r>
  <r>
    <n v="9115"/>
    <s v="CA-2013-135461"/>
    <x v="0"/>
    <x v="569"/>
    <d v="2013-02-10T00:00:00"/>
    <s v="Second Class"/>
    <s v="EB-13975"/>
    <s v="Erica Bern"/>
    <s v="Corporate"/>
    <s v="United States"/>
    <s v="Los Angeles"/>
    <s v="California"/>
    <n v="90049"/>
    <s v="West"/>
    <s v="TEC-PH-10004094"/>
    <s v="Technology"/>
    <s v="Phones"/>
    <s v="Motorola L703CM"/>
    <n v="623.96"/>
    <n v="5"/>
    <n v="0.2"/>
    <n v="38.997500000000002"/>
  </r>
  <r>
    <n v="9116"/>
    <s v="CA-2014-153045"/>
    <x v="3"/>
    <x v="617"/>
    <d v="2014-01-25T00:00:00"/>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4-153045"/>
    <x v="3"/>
    <x v="617"/>
    <d v="2014-01-25T00:00:00"/>
    <s v="Second Class"/>
    <s v="NS-18505"/>
    <s v="Neola Schneider"/>
    <s v="Consumer"/>
    <s v="United States"/>
    <s v="Philadelphia"/>
    <s v="Pennsylvania"/>
    <n v="19140"/>
    <s v="East"/>
    <s v="FUR-FU-10002759"/>
    <s v="Furniture"/>
    <s v="Furnishings"/>
    <s v="12-1/2 Diameter Round Wall Clock"/>
    <n v="31.968000000000004"/>
    <n v="2"/>
    <n v="0.2"/>
    <n v="6.3935999999999993"/>
  </r>
  <r>
    <n v="9118"/>
    <s v="CA-2014-153045"/>
    <x v="3"/>
    <x v="617"/>
    <d v="2014-01-25T00:00:00"/>
    <s v="Second Class"/>
    <s v="NS-18505"/>
    <s v="Neola Schneider"/>
    <s v="Consumer"/>
    <s v="United States"/>
    <s v="Philadelphia"/>
    <s v="Pennsylvania"/>
    <n v="19140"/>
    <s v="East"/>
    <s v="FUR-CH-10000309"/>
    <s v="Furniture"/>
    <s v="Chairs"/>
    <s v="Global Comet Stacking Arm Chair"/>
    <n v="887.27099999999984"/>
    <n v="3"/>
    <n v="0.3"/>
    <n v="-63.376499999999965"/>
  </r>
  <r>
    <n v="9119"/>
    <s v="CA-2014-153045"/>
    <x v="3"/>
    <x v="617"/>
    <d v="2014-01-25T00:00:00"/>
    <s v="Second Class"/>
    <s v="NS-18505"/>
    <s v="Neola Schneider"/>
    <s v="Consumer"/>
    <s v="United States"/>
    <s v="Philadelphia"/>
    <s v="Pennsylvania"/>
    <n v="19140"/>
    <s v="East"/>
    <s v="OFF-PA-10003673"/>
    <s v="Office Supplies"/>
    <s v="Paper"/>
    <s v="Strathmore Photo Mount Cards"/>
    <n v="21.696000000000002"/>
    <n v="4"/>
    <n v="0.2"/>
    <n v="7.0511999999999988"/>
  </r>
  <r>
    <n v="9120"/>
    <s v="US-2013-155971"/>
    <x v="0"/>
    <x v="112"/>
    <d v="2013-06-13T00:00:00"/>
    <s v="Standard Class"/>
    <s v="RB-19795"/>
    <s v="Ross Baird"/>
    <s v="Home Office"/>
    <s v="United States"/>
    <s v="Los Angeles"/>
    <s v="California"/>
    <n v="90036"/>
    <s v="West"/>
    <s v="OFF-LA-10000452"/>
    <s v="Office Supplies"/>
    <s v="Labels"/>
    <s v="Avery 488"/>
    <n v="22.05"/>
    <n v="7"/>
    <n v="0"/>
    <n v="10.584"/>
  </r>
  <r>
    <n v="9121"/>
    <s v="US-2013-155971"/>
    <x v="0"/>
    <x v="112"/>
    <d v="2013-06-13T00:00:00"/>
    <s v="Standard Class"/>
    <s v="RB-19795"/>
    <s v="Ross Baird"/>
    <s v="Home Office"/>
    <s v="United States"/>
    <s v="Los Angeles"/>
    <s v="California"/>
    <n v="90036"/>
    <s v="West"/>
    <s v="OFF-PA-10000210"/>
    <s v="Office Supplies"/>
    <s v="Paper"/>
    <s v="Xerox Blank Computer Paper"/>
    <n v="99.9"/>
    <n v="5"/>
    <n v="0"/>
    <n v="46.952999999999996"/>
  </r>
  <r>
    <n v="9122"/>
    <s v="CA-2014-122007"/>
    <x v="3"/>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4-162250"/>
    <x v="3"/>
    <x v="221"/>
    <d v="2014-11-25T00:00:00"/>
    <s v="Same Day"/>
    <s v="PR-18880"/>
    <s v="Patrick Ryan"/>
    <s v="Consumer"/>
    <s v="United States"/>
    <s v="San Francisco"/>
    <s v="California"/>
    <n v="94109"/>
    <s v="West"/>
    <s v="OFF-PA-10002137"/>
    <s v="Office Supplies"/>
    <s v="Paper"/>
    <s v="Southworth 100% Résumé Paper, 24lb."/>
    <n v="7.78"/>
    <n v="1"/>
    <n v="0"/>
    <n v="3.5009999999999994"/>
  </r>
  <r>
    <n v="9124"/>
    <s v="US-2013-158288"/>
    <x v="0"/>
    <x v="491"/>
    <d v="2013-11-29T00:00:00"/>
    <s v="Second Class"/>
    <s v="EH-13945"/>
    <s v="Eric Hoffmann"/>
    <s v="Consumer"/>
    <s v="United States"/>
    <s v="Philadelphia"/>
    <s v="Pennsylvania"/>
    <n v="19120"/>
    <s v="East"/>
    <s v="OFF-BI-10003364"/>
    <s v="Office Supplies"/>
    <s v="Binders"/>
    <s v="Binding Machine Supplies"/>
    <n v="78.759000000000015"/>
    <n v="9"/>
    <n v="0.7"/>
    <n v="-57.75660000000002"/>
  </r>
  <r>
    <n v="9125"/>
    <s v="CA-2013-128916"/>
    <x v="0"/>
    <x v="298"/>
    <d v="2013-08-21T00:00:00"/>
    <s v="Second Class"/>
    <s v="MA-17560"/>
    <s v="Matt Abelman"/>
    <s v="Home Office"/>
    <s v="United States"/>
    <s v="Houston"/>
    <s v="Texas"/>
    <n v="77070"/>
    <s v="Central"/>
    <s v="FUR-FU-10001940"/>
    <s v="Furniture"/>
    <s v="Furnishings"/>
    <s v="Staples"/>
    <n v="9.5519999999999996"/>
    <n v="3"/>
    <n v="0.6"/>
    <n v="-3.8207999999999984"/>
  </r>
  <r>
    <n v="9126"/>
    <s v="CA-2013-128916"/>
    <x v="0"/>
    <x v="298"/>
    <d v="2013-08-21T00:00:00"/>
    <s v="Second Class"/>
    <s v="MA-17560"/>
    <s v="Matt Abelman"/>
    <s v="Home Office"/>
    <s v="United States"/>
    <s v="Houston"/>
    <s v="Texas"/>
    <n v="77070"/>
    <s v="Central"/>
    <s v="FUR-FU-10000320"/>
    <s v="Furniture"/>
    <s v="Furnishings"/>
    <s v="OIC Stacking Trays"/>
    <n v="5.3440000000000003"/>
    <n v="4"/>
    <n v="0.6"/>
    <n v="-2.1375999999999991"/>
  </r>
  <r>
    <n v="9127"/>
    <s v="CA-2012-157028"/>
    <x v="1"/>
    <x v="109"/>
    <d v="2012-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4-112473"/>
    <x v="3"/>
    <x v="1126"/>
    <d v="2014-06-02T00:00:00"/>
    <s v="Standard Class"/>
    <s v="JL-15505"/>
    <s v="Jeremy Lonsdale"/>
    <s v="Consumer"/>
    <s v="United States"/>
    <s v="Houston"/>
    <s v="Texas"/>
    <n v="77070"/>
    <s v="Central"/>
    <s v="OFF-ST-10002182"/>
    <s v="Office Supplies"/>
    <s v="Storage"/>
    <s v="Iris 3-Drawer Stacking Bin, Black"/>
    <n v="50.135999999999996"/>
    <n v="3"/>
    <n v="0.2"/>
    <n v="-11.2806"/>
  </r>
  <r>
    <n v="9129"/>
    <s v="US-2014-147655"/>
    <x v="3"/>
    <x v="507"/>
    <d v="2014-09-06T00:00:00"/>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3-130911"/>
    <x v="0"/>
    <x v="830"/>
    <d v="2013-03-27T00:00:00"/>
    <s v="Second Class"/>
    <s v="DC-12850"/>
    <s v="Dan Campbell"/>
    <s v="Consumer"/>
    <s v="United States"/>
    <s v="Cleveland"/>
    <s v="Ohio"/>
    <n v="44105"/>
    <s v="East"/>
    <s v="FUR-BO-10004357"/>
    <s v="Furniture"/>
    <s v="Bookcases"/>
    <s v="O'Sullivan Living Dimensions 3-Shelf Bookcases"/>
    <n v="301.46999999999997"/>
    <n v="3"/>
    <n v="0.5"/>
    <n v="-241.17600000000002"/>
  </r>
  <r>
    <n v="9131"/>
    <s v="CA-2013-130911"/>
    <x v="0"/>
    <x v="830"/>
    <d v="2013-03-27T00:00:00"/>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4-100055"/>
    <x v="3"/>
    <x v="39"/>
    <d v="2014-06-02T00:00:00"/>
    <s v="Standard Class"/>
    <s v="MD-17860"/>
    <s v="Michael Dominguez"/>
    <s v="Corporate"/>
    <s v="United States"/>
    <s v="Laurel"/>
    <s v="Maryland"/>
    <n v="20707"/>
    <s v="East"/>
    <s v="FUR-FU-10001473"/>
    <s v="Furniture"/>
    <s v="Furnishings"/>
    <s v="DAX Wood Document Frame"/>
    <n v="27.46"/>
    <n v="2"/>
    <n v="0"/>
    <n v="9.8856000000000002"/>
  </r>
  <r>
    <n v="9133"/>
    <s v="CA-2014-100055"/>
    <x v="3"/>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2-157805"/>
    <x v="1"/>
    <x v="284"/>
    <d v="2012-09-04T00:00:00"/>
    <s v="Standard Class"/>
    <s v="RH-19510"/>
    <s v="Rick Huthwaite"/>
    <s v="Home Office"/>
    <s v="United States"/>
    <s v="San Diego"/>
    <s v="California"/>
    <n v="92037"/>
    <s v="West"/>
    <s v="TEC-PH-10004447"/>
    <s v="Technology"/>
    <s v="Phones"/>
    <s v="Toshiba IPT2010-SD IP Telephone"/>
    <n v="555.96"/>
    <n v="5"/>
    <n v="0.2"/>
    <n v="41.697000000000003"/>
  </r>
  <r>
    <n v="9135"/>
    <s v="CA-2013-124254"/>
    <x v="0"/>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3-124254"/>
    <x v="0"/>
    <x v="40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3-124254"/>
    <x v="0"/>
    <x v="408"/>
    <d v="2013-04-18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s v="Florida"/>
    <n v="33710"/>
    <s v="South"/>
    <s v="OFF-BI-10000666"/>
    <s v="Office Supplies"/>
    <s v="Binders"/>
    <s v="Surelock Post Binders"/>
    <n v="18.336000000000002"/>
    <n v="2"/>
    <n v="0.7"/>
    <n v="-12.224"/>
  </r>
  <r>
    <n v="9139"/>
    <s v="CA-2011-123400"/>
    <x v="2"/>
    <x v="563"/>
    <d v="2011-02-10T00:00:00"/>
    <s v="Standard Class"/>
    <s v="EB-13930"/>
    <s v="Eric Barreto"/>
    <s v="Consumer"/>
    <s v="United States"/>
    <s v="Saint Petersburg"/>
    <s v="Florida"/>
    <n v="33710"/>
    <s v="South"/>
    <s v="TEC-PH-10002890"/>
    <s v="Technology"/>
    <s v="Phones"/>
    <s v="AT&amp;T 17929 Lendline Telephone"/>
    <n v="180.96"/>
    <n v="5"/>
    <n v="0.2"/>
    <n v="13.571999999999996"/>
  </r>
  <r>
    <n v="9140"/>
    <s v="CA-2011-106971"/>
    <x v="2"/>
    <x v="814"/>
    <d v="2011-09-08T00:00:00"/>
    <s v="Standard Class"/>
    <s v="BM-11785"/>
    <s v="Bryan Mills"/>
    <s v="Consumer"/>
    <s v="United States"/>
    <s v="Buffalo Grove"/>
    <s v="Illinois"/>
    <n v="60089"/>
    <s v="Central"/>
    <s v="TEC-AC-10000844"/>
    <s v="Technology"/>
    <s v="Accessories"/>
    <s v="Logitech Gaming G510s - Keyboard"/>
    <n v="475.94400000000002"/>
    <n v="7"/>
    <n v="0.2"/>
    <n v="95.188799999999972"/>
  </r>
  <r>
    <n v="9141"/>
    <s v="CA-2014-123029"/>
    <x v="3"/>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3-139409"/>
    <x v="0"/>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s v="Nevada"/>
    <n v="89115"/>
    <s v="West"/>
    <s v="OFF-BI-10004040"/>
    <s v="Office Supplies"/>
    <s v="Binders"/>
    <s v="Wilson Jones Impact Binders"/>
    <n v="8.2880000000000003"/>
    <n v="2"/>
    <n v="0.2"/>
    <n v="3.0043999999999995"/>
  </r>
  <r>
    <n v="9144"/>
    <s v="US-2014-166688"/>
    <x v="3"/>
    <x v="968"/>
    <d v="2014-05-27T00:00:00"/>
    <s v="Standard Class"/>
    <s v="RD-19480"/>
    <s v="Rick Duston"/>
    <s v="Consumer"/>
    <s v="United States"/>
    <s v="Las Vegas"/>
    <s v="Nevada"/>
    <n v="89115"/>
    <s v="West"/>
    <s v="TEC-PH-10004094"/>
    <s v="Technology"/>
    <s v="Phones"/>
    <s v="Motorola L703CM"/>
    <n v="1123.1280000000002"/>
    <n v="9"/>
    <n v="0.2"/>
    <n v="70.195499999999981"/>
  </r>
  <r>
    <n v="9145"/>
    <s v="US-2014-166688"/>
    <x v="3"/>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2-126970"/>
    <x v="1"/>
    <x v="1181"/>
    <d v="2012-09-24T00:00:00"/>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3-165505"/>
    <x v="0"/>
    <x v="1156"/>
    <d v="2013-01-27T00:00:00"/>
    <s v="Standard Class"/>
    <s v="CB-12535"/>
    <s v="Claudia Bergmann"/>
    <s v="Corporate"/>
    <s v="United States"/>
    <s v="Burlington"/>
    <s v="Vermont"/>
    <s v="05408"/>
    <s v="East"/>
    <s v="TEC-AC-10002926"/>
    <s v="Technology"/>
    <s v="Accessories"/>
    <s v="Logitech Wireless Marathon Mouse M705"/>
    <n v="99.98"/>
    <n v="2"/>
    <n v="0"/>
    <n v="42.991400000000006"/>
  </r>
  <r>
    <n v="9148"/>
    <s v="US-2013-165505"/>
    <x v="0"/>
    <x v="1156"/>
    <d v="2013-01-27T00:00:00"/>
    <s v="Standard Class"/>
    <s v="CB-12535"/>
    <s v="Claudia Bergmann"/>
    <s v="Corporate"/>
    <s v="United States"/>
    <s v="Burlington"/>
    <s v="Vermont"/>
    <s v="05408"/>
    <s v="East"/>
    <s v="OFF-AR-10003477"/>
    <s v="Office Supplies"/>
    <s v="Art"/>
    <s v="4009 Highlighters"/>
    <n v="8.0400000000000009"/>
    <n v="6"/>
    <n v="0"/>
    <n v="2.7336"/>
  </r>
  <r>
    <n v="9149"/>
    <s v="US-2013-165505"/>
    <x v="0"/>
    <x v="1156"/>
    <d v="2013-01-27T00:00:00"/>
    <s v="Standard Class"/>
    <s v="CB-12535"/>
    <s v="Claudia Bergmann"/>
    <s v="Corporate"/>
    <s v="United States"/>
    <s v="Burlington"/>
    <s v="Vermont"/>
    <s v="05408"/>
    <s v="East"/>
    <s v="OFF-ST-10001526"/>
    <s v="Office Supplies"/>
    <s v="Storage"/>
    <s v="Iceberg Mobile Mega Data/Printer Cart "/>
    <n v="1564.29"/>
    <n v="13"/>
    <n v="0"/>
    <n v="406.71539999999993"/>
  </r>
  <r>
    <n v="9150"/>
    <s v="US-2011-157070"/>
    <x v="2"/>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1-157070"/>
    <x v="2"/>
    <x v="106"/>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2-106873"/>
    <x v="1"/>
    <x v="496"/>
    <d v="2012-09-29T00:00:00"/>
    <s v="Second Class"/>
    <s v="KM-16720"/>
    <s v="Kunst Miller"/>
    <s v="Consumer"/>
    <s v="United States"/>
    <s v="Avondale"/>
    <s v="Arizona"/>
    <n v="85323"/>
    <s v="West"/>
    <s v="OFF-AR-10003179"/>
    <s v="Office Supplies"/>
    <s v="Art"/>
    <s v="Dixon Ticonderoga Core-Lock Colored Pencils"/>
    <n v="14.576000000000001"/>
    <n v="2"/>
    <n v="0.2"/>
    <n v="2.3685999999999989"/>
  </r>
  <r>
    <n v="9153"/>
    <s v="US-2012-106873"/>
    <x v="1"/>
    <x v="496"/>
    <d v="2012-09-29T00:00:00"/>
    <s v="Second Class"/>
    <s v="KM-16720"/>
    <s v="Kunst Miller"/>
    <s v="Consumer"/>
    <s v="United States"/>
    <s v="Avondale"/>
    <s v="Arizona"/>
    <n v="85323"/>
    <s v="West"/>
    <s v="TEC-AC-10002345"/>
    <s v="Technology"/>
    <s v="Accessories"/>
    <s v="HP Standard 104 key PS/2 Keyboard"/>
    <n v="23.200000000000003"/>
    <n v="2"/>
    <n v="0.2"/>
    <n v="1.4499999999999993"/>
  </r>
  <r>
    <n v="9154"/>
    <s v="US-2012-106873"/>
    <x v="1"/>
    <x v="496"/>
    <d v="2012-09-29T00:00:00"/>
    <s v="Second Class"/>
    <s v="KM-16720"/>
    <s v="Kunst Miller"/>
    <s v="Consumer"/>
    <s v="United States"/>
    <s v="Avondale"/>
    <s v="Arizona"/>
    <n v="85323"/>
    <s v="West"/>
    <s v="OFF-AR-10001246"/>
    <s v="Office Supplies"/>
    <s v="Art"/>
    <s v="Newell 317"/>
    <n v="16.463999999999999"/>
    <n v="7"/>
    <n v="0.2"/>
    <n v="1.852199999999999"/>
  </r>
  <r>
    <n v="9155"/>
    <s v="CA-2013-132990"/>
    <x v="0"/>
    <x v="1147"/>
    <d v="2013-08-04T00:00:00"/>
    <s v="Second Class"/>
    <s v="KM-16660"/>
    <s v="Khloe Miller"/>
    <s v="Consumer"/>
    <s v="United States"/>
    <s v="Philadelphia"/>
    <s v="Pennsylvania"/>
    <n v="19140"/>
    <s v="East"/>
    <s v="FUR-FU-10004864"/>
    <s v="Furniture"/>
    <s v="Furnishings"/>
    <s v="Eldon 500 Class Desk Accessories"/>
    <n v="19.312000000000001"/>
    <n v="2"/>
    <n v="0.2"/>
    <n v="3.1382000000000003"/>
  </r>
  <r>
    <n v="9156"/>
    <s v="CA-2011-102645"/>
    <x v="2"/>
    <x v="1213"/>
    <d v="2011-01-29T00:00:00"/>
    <s v="Standard Class"/>
    <s v="IM-15055"/>
    <s v="Ionia McGrath"/>
    <s v="Consumer"/>
    <s v="United States"/>
    <s v="Las Vegas"/>
    <s v="Nevada"/>
    <n v="89115"/>
    <s v="West"/>
    <s v="OFF-PA-10001804"/>
    <s v="Office Supplies"/>
    <s v="Paper"/>
    <s v="Xerox 195"/>
    <n v="40.08"/>
    <n v="6"/>
    <n v="0"/>
    <n v="19.238399999999999"/>
  </r>
  <r>
    <n v="9157"/>
    <s v="CA-2011-134215"/>
    <x v="2"/>
    <x v="472"/>
    <d v="2011-08-08T00:00:00"/>
    <s v="Standard Class"/>
    <s v="ML-17395"/>
    <s v="Marina Lichtenstein"/>
    <s v="Corporate"/>
    <s v="United States"/>
    <s v="Bangor"/>
    <s v="Maine"/>
    <n v="4401"/>
    <s v="East"/>
    <s v="OFF-AP-10001271"/>
    <s v="Office Supplies"/>
    <s v="Appliances"/>
    <s v="Eureka The Boss Cordless Rechargeable Stick Vac"/>
    <n v="101.96"/>
    <n v="2"/>
    <n v="0"/>
    <n v="27.529200000000003"/>
  </r>
  <r>
    <n v="9158"/>
    <s v="CA-2011-134215"/>
    <x v="2"/>
    <x v="472"/>
    <d v="2011-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1-134215"/>
    <x v="2"/>
    <x v="472"/>
    <d v="2011-08-08T00:00:00"/>
    <s v="Standard Class"/>
    <s v="ML-17395"/>
    <s v="Marina Lichtenstein"/>
    <s v="Corporate"/>
    <s v="United States"/>
    <s v="Bangor"/>
    <s v="Maine"/>
    <n v="4401"/>
    <s v="East"/>
    <s v="TEC-AC-10002473"/>
    <s v="Technology"/>
    <s v="Accessories"/>
    <s v="Maxell 4.7GB DVD-R"/>
    <n v="255.42"/>
    <n v="9"/>
    <n v="0"/>
    <n v="104.7222"/>
  </r>
  <r>
    <n v="9160"/>
    <s v="CA-2013-118934"/>
    <x v="0"/>
    <x v="888"/>
    <d v="2013-08-15T00:00:00"/>
    <s v="Standard Class"/>
    <s v="GH-14410"/>
    <s v="Gary Hansen"/>
    <s v="Home Office"/>
    <s v="United States"/>
    <s v="Hendersonville"/>
    <s v="Tennessee"/>
    <n v="37075"/>
    <s v="South"/>
    <s v="OFF-BI-10003314"/>
    <s v="Office Supplies"/>
    <s v="Binders"/>
    <s v="Tuff Stuff Recycled Round Ring Binders"/>
    <n v="4.338000000000001"/>
    <n v="3"/>
    <n v="0.7"/>
    <n v="-3.0366"/>
  </r>
  <r>
    <n v="9161"/>
    <s v="CA-2013-118934"/>
    <x v="0"/>
    <x v="888"/>
    <d v="2013-08-15T00:00:00"/>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3-160108"/>
    <x v="0"/>
    <x v="16"/>
    <d v="2013-12-13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3-160108"/>
    <x v="0"/>
    <x v="16"/>
    <d v="2013-12-13T00:00:00"/>
    <s v="Standard Class"/>
    <s v="AG-10900"/>
    <s v="Arthur Gainer"/>
    <s v="Consumer"/>
    <s v="United States"/>
    <s v="Eau Claire"/>
    <s v="Wisconsin"/>
    <n v="54703"/>
    <s v="Central"/>
    <s v="FUR-CH-10002335"/>
    <s v="Furniture"/>
    <s v="Chairs"/>
    <s v="Hon GuestStacker Chair"/>
    <n v="680.01"/>
    <n v="3"/>
    <n v="0"/>
    <n v="176.80260000000001"/>
  </r>
  <r>
    <n v="9164"/>
    <s v="CA-2012-164007"/>
    <x v="1"/>
    <x v="1214"/>
    <d v="2012-06-12T00:00:00"/>
    <s v="Standard Class"/>
    <s v="MG-17695"/>
    <s v="Maureen Gnade"/>
    <s v="Consumer"/>
    <s v="United States"/>
    <s v="Chicago"/>
    <s v="Illinois"/>
    <n v="60610"/>
    <s v="Central"/>
    <s v="TEC-AC-10003433"/>
    <s v="Technology"/>
    <s v="Accessories"/>
    <s v="Maxell 4.7GB DVD+R 5/Pack"/>
    <n v="2.3760000000000003"/>
    <n v="3"/>
    <n v="0.2"/>
    <n v="0.74249999999999994"/>
  </r>
  <r>
    <n v="9165"/>
    <s v="CA-2012-164007"/>
    <x v="1"/>
    <x v="1214"/>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3-100300"/>
    <x v="0"/>
    <x v="890"/>
    <d v="2013-06-27T00:00:00"/>
    <s v="Second Class"/>
    <s v="MJ-17740"/>
    <s v="Max Jones"/>
    <s v="Consumer"/>
    <s v="United States"/>
    <s v="San Diego"/>
    <s v="California"/>
    <n v="92037"/>
    <s v="West"/>
    <s v="TEC-MA-10000984"/>
    <s v="Technology"/>
    <s v="Machines"/>
    <s v="Okidata MB760 Printer"/>
    <n v="4476.8"/>
    <n v="4"/>
    <n v="0.2"/>
    <n v="503.63999999999965"/>
  </r>
  <r>
    <n v="9167"/>
    <s v="CA-2013-100300"/>
    <x v="0"/>
    <x v="890"/>
    <d v="2013-06-27T00:00:00"/>
    <s v="Second Class"/>
    <s v="MJ-17740"/>
    <s v="Max Jones"/>
    <s v="Consumer"/>
    <s v="United States"/>
    <s v="San Diego"/>
    <s v="California"/>
    <n v="92037"/>
    <s v="West"/>
    <s v="OFF-PA-10000418"/>
    <s v="Office Supplies"/>
    <s v="Paper"/>
    <s v="Xerox 189"/>
    <n v="104.85"/>
    <n v="1"/>
    <n v="0"/>
    <n v="50.327999999999996"/>
  </r>
  <r>
    <n v="9168"/>
    <s v="CA-2013-100300"/>
    <x v="0"/>
    <x v="890"/>
    <d v="2013-06-27T00:00:00"/>
    <s v="Second Class"/>
    <s v="MJ-17740"/>
    <s v="Max Jones"/>
    <s v="Consumer"/>
    <s v="United States"/>
    <s v="San Diego"/>
    <s v="California"/>
    <n v="92037"/>
    <s v="West"/>
    <s v="OFF-AP-10001242"/>
    <s v="Office Supplies"/>
    <s v="Appliances"/>
    <s v="APC 7 Outlet Network SurgeArrest Surge Protector"/>
    <n v="241.44"/>
    <n v="3"/>
    <n v="0"/>
    <n v="72.431999999999988"/>
  </r>
  <r>
    <n v="9169"/>
    <s v="CA-2013-140571"/>
    <x v="0"/>
    <x v="543"/>
    <d v="2013-03-20T00:00:00"/>
    <s v="Standard Class"/>
    <s v="SJ-20125"/>
    <s v="Sanjit Jacobs"/>
    <s v="Home Office"/>
    <s v="United States"/>
    <s v="Jackson"/>
    <s v="Mississippi"/>
    <n v="39212"/>
    <s v="South"/>
    <s v="OFF-PA-10001954"/>
    <s v="Office Supplies"/>
    <s v="Paper"/>
    <s v="Xerox 1964"/>
    <n v="319.76"/>
    <n v="14"/>
    <n v="0"/>
    <n v="147.08959999999999"/>
  </r>
  <r>
    <n v="9170"/>
    <s v="CA-2013-140571"/>
    <x v="0"/>
    <x v="543"/>
    <d v="2013-03-20T00:00:00"/>
    <s v="Standard Class"/>
    <s v="SJ-20125"/>
    <s v="Sanjit Jacobs"/>
    <s v="Home Office"/>
    <s v="United States"/>
    <s v="Jackson"/>
    <s v="Mississippi"/>
    <n v="39212"/>
    <s v="South"/>
    <s v="OFF-PA-10001954"/>
    <s v="Office Supplies"/>
    <s v="Paper"/>
    <s v="Xerox 1964"/>
    <n v="45.68"/>
    <n v="2"/>
    <n v="0"/>
    <n v="21.012799999999999"/>
  </r>
  <r>
    <n v="9171"/>
    <s v="US-2013-155768"/>
    <x v="0"/>
    <x v="49"/>
    <d v="2013-12-02T00:00:00"/>
    <s v="Same Day"/>
    <s v="LB-16795"/>
    <s v="Laurel Beltran"/>
    <s v="Home Office"/>
    <s v="United States"/>
    <s v="Oxnard"/>
    <s v="California"/>
    <n v="93030"/>
    <s v="West"/>
    <s v="FUR-FU-10000448"/>
    <s v="Furniture"/>
    <s v="Furnishings"/>
    <s v="Tenex Chairmats For Use With Carpeted Floors"/>
    <n v="31.96"/>
    <n v="2"/>
    <n v="0"/>
    <n v="1.597999999999999"/>
  </r>
  <r>
    <n v="9172"/>
    <s v="US-2013-155768"/>
    <x v="0"/>
    <x v="49"/>
    <d v="2013-12-02T00:00:00"/>
    <s v="Same Day"/>
    <s v="LB-16795"/>
    <s v="Laurel Beltran"/>
    <s v="Home Office"/>
    <s v="United States"/>
    <s v="Oxnard"/>
    <s v="California"/>
    <n v="93030"/>
    <s v="West"/>
    <s v="OFF-PA-10001357"/>
    <s v="Office Supplies"/>
    <s v="Paper"/>
    <s v="Xerox 1886"/>
    <n v="47.9"/>
    <n v="1"/>
    <n v="0"/>
    <n v="22.991999999999997"/>
  </r>
  <r>
    <n v="9173"/>
    <s v="US-2013-155768"/>
    <x v="0"/>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3-155768"/>
    <x v="0"/>
    <x v="49"/>
    <d v="2013-12-02T00:00:00"/>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4-119424"/>
    <x v="3"/>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r>
  <r>
    <n v="9176"/>
    <s v="CA-2014-119424"/>
    <x v="3"/>
    <x v="492"/>
    <d v="2014-06-15T00:00:00"/>
    <s v="Second Class"/>
    <s v="SB-20185"/>
    <s v="Sarah Brown"/>
    <s v="Consumer"/>
    <s v="United States"/>
    <s v="Kent"/>
    <s v="Washington"/>
    <n v="98031"/>
    <s v="West"/>
    <s v="OFF-PA-10001639"/>
    <s v="Office Supplies"/>
    <s v="Paper"/>
    <s v="Xerox 203"/>
    <n v="19.440000000000001"/>
    <n v="3"/>
    <n v="0"/>
    <n v="9.3312000000000008"/>
  </r>
  <r>
    <n v="9177"/>
    <s v="CA-2013-118178"/>
    <x v="0"/>
    <x v="690"/>
    <d v="2013-03-25T00:00:00"/>
    <s v="Standard Class"/>
    <s v="CC-12610"/>
    <s v="Corey Catlett"/>
    <s v="Corporate"/>
    <s v="United States"/>
    <s v="Nashville"/>
    <s v="Tennessee"/>
    <n v="37211"/>
    <s v="South"/>
    <s v="OFF-BI-10001153"/>
    <s v="Office Supplies"/>
    <s v="Binders"/>
    <s v="Ibico Recycled Grain-Textured Covers"/>
    <n v="31.086000000000006"/>
    <n v="3"/>
    <n v="0.7"/>
    <n v="-20.72399999999999"/>
  </r>
  <r>
    <n v="9178"/>
    <s v="CA-2013-166618"/>
    <x v="0"/>
    <x v="696"/>
    <d v="2013-11-19T00:00:00"/>
    <s v="Standard Class"/>
    <s v="DP-13000"/>
    <s v="Darren Powers"/>
    <s v="Consumer"/>
    <s v="United States"/>
    <s v="New York City"/>
    <s v="New York"/>
    <n v="10035"/>
    <s v="East"/>
    <s v="TEC-PH-10003356"/>
    <s v="Technology"/>
    <s v="Phones"/>
    <s v="SmartStand Mobile Device Holder, Assorted Colors"/>
    <n v="13.98"/>
    <n v="2"/>
    <n v="0"/>
    <n v="3.9144000000000005"/>
  </r>
  <r>
    <n v="9179"/>
    <s v="CA-2013-166618"/>
    <x v="0"/>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4-156776"/>
    <x v="3"/>
    <x v="783"/>
    <d v="2014-08-12T00:00:00"/>
    <s v="Standard Class"/>
    <s v="JL-15505"/>
    <s v="Jeremy Lonsdale"/>
    <s v="Consumer"/>
    <s v="United States"/>
    <s v="Westminster"/>
    <s v="California"/>
    <n v="92683"/>
    <s v="West"/>
    <s v="TEC-PH-10002415"/>
    <s v="Technology"/>
    <s v="Phones"/>
    <s v="Polycom VoiceStation 500 Conference phone"/>
    <n v="707.88"/>
    <n v="3"/>
    <n v="0.2"/>
    <n v="44.242500000000035"/>
  </r>
  <r>
    <n v="9181"/>
    <s v="CA-2014-156776"/>
    <x v="3"/>
    <x v="783"/>
    <d v="2014-08-12T00:00:00"/>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4-156776"/>
    <x v="3"/>
    <x v="783"/>
    <d v="2014-08-12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4-156776"/>
    <x v="3"/>
    <x v="783"/>
    <d v="2014-08-12T00:00:00"/>
    <s v="Standard Class"/>
    <s v="JL-15505"/>
    <s v="Jeremy Lonsdale"/>
    <s v="Consumer"/>
    <s v="United States"/>
    <s v="Westminster"/>
    <s v="California"/>
    <n v="92683"/>
    <s v="West"/>
    <s v="TEC-AC-10004803"/>
    <s v="Technology"/>
    <s v="Accessories"/>
    <s v="Sony Micro Vault Click 4 GB USB 2.0 Flash Drive"/>
    <n v="55.76"/>
    <n v="4"/>
    <n v="0"/>
    <n v="7.8064000000000036"/>
  </r>
  <r>
    <n v="9184"/>
    <s v="CA-2014-156776"/>
    <x v="3"/>
    <x v="783"/>
    <d v="2014-08-12T00:00:00"/>
    <s v="Standard Class"/>
    <s v="JL-15505"/>
    <s v="Jeremy Lonsdale"/>
    <s v="Consumer"/>
    <s v="United States"/>
    <s v="Westminster"/>
    <s v="California"/>
    <n v="92683"/>
    <s v="West"/>
    <s v="OFF-PA-10001970"/>
    <s v="Office Supplies"/>
    <s v="Paper"/>
    <s v="Xerox 1881"/>
    <n v="24.56"/>
    <n v="2"/>
    <n v="0"/>
    <n v="11.543199999999999"/>
  </r>
  <r>
    <n v="9185"/>
    <s v="CA-2014-156776"/>
    <x v="3"/>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4-156776"/>
    <x v="3"/>
    <x v="783"/>
    <d v="2014-08-12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4-156776"/>
    <x v="3"/>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2-130512"/>
    <x v="1"/>
    <x v="291"/>
    <d v="2012-08-25T00:00:00"/>
    <s v="Standard Class"/>
    <s v="SM-20320"/>
    <s v="Sean Miller"/>
    <s v="Home Office"/>
    <s v="United States"/>
    <s v="Allentown"/>
    <s v="Pennsylvania"/>
    <n v="18103"/>
    <s v="East"/>
    <s v="OFF-SU-10001935"/>
    <s v="Office Supplies"/>
    <s v="Supplies"/>
    <s v="Staples"/>
    <n v="3.4880000000000004"/>
    <n v="2"/>
    <n v="0.2"/>
    <n v="-0.69760000000000066"/>
  </r>
  <r>
    <n v="9189"/>
    <s v="US-2012-130512"/>
    <x v="1"/>
    <x v="291"/>
    <d v="2012-08-25T00:00:00"/>
    <s v="Standard Class"/>
    <s v="SM-20320"/>
    <s v="Sean Miller"/>
    <s v="Home Office"/>
    <s v="United States"/>
    <s v="Allentown"/>
    <s v="Pennsylvania"/>
    <n v="18103"/>
    <s v="East"/>
    <s v="TEC-AC-10000290"/>
    <s v="Technology"/>
    <s v="Accessories"/>
    <s v="Sabrent 4-Port USB 2.0 Hub"/>
    <n v="21.728000000000002"/>
    <n v="4"/>
    <n v="0.2"/>
    <n v="3.8024000000000004"/>
  </r>
  <r>
    <n v="9190"/>
    <s v="US-2012-130512"/>
    <x v="1"/>
    <x v="291"/>
    <d v="2012-08-25T00:00:00"/>
    <s v="Standard Class"/>
    <s v="SM-20320"/>
    <s v="Sean Miller"/>
    <s v="Home Office"/>
    <s v="United States"/>
    <s v="Allentown"/>
    <s v="Pennsylvania"/>
    <n v="18103"/>
    <s v="East"/>
    <s v="OFF-ST-10002574"/>
    <s v="Office Supplies"/>
    <s v="Storage"/>
    <s v="SAFCO Commercial Wire Shelving, Black"/>
    <n v="663.072"/>
    <n v="6"/>
    <n v="0.2"/>
    <n v="-165.768"/>
  </r>
  <r>
    <n v="9191"/>
    <s v="US-2012-130512"/>
    <x v="1"/>
    <x v="291"/>
    <d v="2012-08-25T00:00:00"/>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2-130512"/>
    <x v="1"/>
    <x v="291"/>
    <d v="2012-08-25T00:00:00"/>
    <s v="Standard Class"/>
    <s v="SM-20320"/>
    <s v="Sean Miller"/>
    <s v="Home Office"/>
    <s v="United States"/>
    <s v="Allentown"/>
    <s v="Pennsylvania"/>
    <n v="18103"/>
    <s v="East"/>
    <s v="OFF-PA-10003625"/>
    <s v="Office Supplies"/>
    <s v="Paper"/>
    <s v="Xerox 1979"/>
    <n v="49.568000000000005"/>
    <n v="2"/>
    <n v="0.2"/>
    <n v="15.489999999999997"/>
  </r>
  <r>
    <n v="9193"/>
    <s v="CA-2012-141810"/>
    <x v="1"/>
    <x v="121"/>
    <d v="2012-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2-141810"/>
    <x v="1"/>
    <x v="121"/>
    <d v="2012-11-07T00:00:00"/>
    <s v="Standard Class"/>
    <s v="BB-10990"/>
    <s v="Barry Blumstein"/>
    <s v="Corporate"/>
    <s v="United States"/>
    <s v="San Antonio"/>
    <s v="Texas"/>
    <n v="78207"/>
    <s v="Central"/>
    <s v="TEC-PH-10002200"/>
    <s v="Technology"/>
    <s v="Phones"/>
    <s v="Aastra 6757i CT Wireless VoIP phone"/>
    <n v="344.70400000000001"/>
    <n v="2"/>
    <n v="0.2"/>
    <n v="38.779199999999989"/>
  </r>
  <r>
    <n v="9195"/>
    <s v="CA-2011-146843"/>
    <x v="2"/>
    <x v="953"/>
    <d v="2011-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1-146843"/>
    <x v="2"/>
    <x v="953"/>
    <d v="2011-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1-103310"/>
    <x v="2"/>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1-103310"/>
    <x v="2"/>
    <x v="1025"/>
    <d v="2011-05-15T00:00:00"/>
    <s v="Standard Class"/>
    <s v="GM-14680"/>
    <s v="Greg Matthias"/>
    <s v="Consumer"/>
    <s v="United States"/>
    <s v="San Jose"/>
    <s v="California"/>
    <n v="95123"/>
    <s v="West"/>
    <s v="TEC-PH-10001817"/>
    <s v="Technology"/>
    <s v="Phones"/>
    <s v="Wilson Electronics DB Pro Signal Booster"/>
    <n v="1432.0000000000002"/>
    <n v="5"/>
    <n v="0.2"/>
    <n v="125.30000000000007"/>
  </r>
  <r>
    <n v="9199"/>
    <s v="CA-2011-103310"/>
    <x v="2"/>
    <x v="1025"/>
    <d v="2011-05-15T00:00:00"/>
    <s v="Standard Class"/>
    <s v="GM-14680"/>
    <s v="Greg Matthias"/>
    <s v="Consumer"/>
    <s v="United States"/>
    <s v="San Jose"/>
    <s v="California"/>
    <n v="95123"/>
    <s v="West"/>
    <s v="OFF-SU-10004737"/>
    <s v="Office Supplies"/>
    <s v="Supplies"/>
    <s v="Acme Design Stainless Steel Bent Scissors"/>
    <n v="41.04"/>
    <n v="6"/>
    <n v="0"/>
    <n v="11.0808"/>
  </r>
  <r>
    <n v="9200"/>
    <s v="CA-2011-103310"/>
    <x v="2"/>
    <x v="1025"/>
    <d v="2011-05-15T00:00:00"/>
    <s v="Standard Class"/>
    <s v="GM-14680"/>
    <s v="Greg Matthias"/>
    <s v="Consumer"/>
    <s v="United States"/>
    <s v="San Jose"/>
    <s v="California"/>
    <n v="95123"/>
    <s v="West"/>
    <s v="FUR-CH-10002320"/>
    <s v="Furniture"/>
    <s v="Chairs"/>
    <s v="Hon Pagoda Stacking Chairs"/>
    <n v="256.78400000000005"/>
    <n v="1"/>
    <n v="0.2"/>
    <n v="32.097999999999971"/>
  </r>
  <r>
    <n v="9201"/>
    <s v="CA-2013-152688"/>
    <x v="0"/>
    <x v="508"/>
    <d v="2013-10-21T00:00:00"/>
    <s v="First Class"/>
    <s v="NR-18550"/>
    <s v="Nick Radford"/>
    <s v="Consumer"/>
    <s v="United States"/>
    <s v="Perth Amboy"/>
    <s v="New Jersey"/>
    <n v="8861"/>
    <s v="East"/>
    <s v="FUR-BO-10001337"/>
    <s v="Furniture"/>
    <s v="Bookcases"/>
    <s v="O'Sullivan Living Dimensions 2-Shelf Bookcases"/>
    <n v="120.98"/>
    <n v="1"/>
    <n v="0"/>
    <n v="12.097999999999999"/>
  </r>
  <r>
    <n v="9202"/>
    <s v="CA-2013-152688"/>
    <x v="0"/>
    <x v="508"/>
    <d v="2013-10-21T00:00:00"/>
    <s v="First Class"/>
    <s v="NR-18550"/>
    <s v="Nick Radford"/>
    <s v="Consumer"/>
    <s v="United States"/>
    <s v="Perth Amboy"/>
    <s v="New Jersey"/>
    <n v="8861"/>
    <s v="East"/>
    <s v="OFF-BI-10004584"/>
    <s v="Office Supplies"/>
    <s v="Binders"/>
    <s v="GBC ProClick 150 Presentation Binding System"/>
    <n v="315.98"/>
    <n v="1"/>
    <n v="0"/>
    <n v="148.51060000000001"/>
  </r>
  <r>
    <n v="9203"/>
    <s v="CA-2013-153836"/>
    <x v="0"/>
    <x v="859"/>
    <d v="2013-11-04T00:00:00"/>
    <s v="Standard Class"/>
    <s v="EH-13765"/>
    <s v="Edward Hooks"/>
    <s v="Corporate"/>
    <s v="United States"/>
    <s v="New York City"/>
    <s v="New York"/>
    <n v="10011"/>
    <s v="East"/>
    <s v="OFF-BI-10004817"/>
    <s v="Office Supplies"/>
    <s v="Binders"/>
    <s v="GBC Personal VeloBind Strips"/>
    <n v="28.752000000000002"/>
    <n v="3"/>
    <n v="0.2"/>
    <n v="10.0632"/>
  </r>
  <r>
    <n v="9204"/>
    <s v="CA-2013-153836"/>
    <x v="0"/>
    <x v="859"/>
    <d v="2013-11-04T00:00:00"/>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3-104689"/>
    <x v="0"/>
    <x v="49"/>
    <d v="2013-12-06T00:00:00"/>
    <s v="Standard Class"/>
    <s v="FH-14365"/>
    <s v="Fred Hopkins"/>
    <s v="Corporate"/>
    <s v="United States"/>
    <s v="Los Angeles"/>
    <s v="California"/>
    <n v="90004"/>
    <s v="West"/>
    <s v="OFF-AR-10001149"/>
    <s v="Office Supplies"/>
    <s v="Art"/>
    <s v="Sanford Colorific Colored Pencils, 12/Box"/>
    <n v="23.04"/>
    <n v="8"/>
    <n v="0"/>
    <n v="6.911999999999999"/>
  </r>
  <r>
    <n v="9206"/>
    <s v="CA-2013-146423"/>
    <x v="0"/>
    <x v="438"/>
    <d v="2013-04-22T00:00:00"/>
    <s v="Same Day"/>
    <s v="BT-11680"/>
    <s v="Brian Thompson"/>
    <s v="Consumer"/>
    <s v="United States"/>
    <s v="Milford"/>
    <s v="Connecticut"/>
    <n v="6460"/>
    <s v="East"/>
    <s v="OFF-AR-10004817"/>
    <s v="Office Supplies"/>
    <s v="Art"/>
    <s v="Colorific Watercolor Pencils"/>
    <n v="15.48"/>
    <n v="3"/>
    <n v="0"/>
    <n v="4.4891999999999985"/>
  </r>
  <r>
    <n v="9207"/>
    <s v="CA-2013-146423"/>
    <x v="0"/>
    <x v="438"/>
    <d v="2013-04-22T00:00:00"/>
    <s v="Same Day"/>
    <s v="BT-11680"/>
    <s v="Brian Thompson"/>
    <s v="Consumer"/>
    <s v="United States"/>
    <s v="Milford"/>
    <s v="Connecticut"/>
    <n v="6460"/>
    <s v="East"/>
    <s v="OFF-PA-10003797"/>
    <s v="Office Supplies"/>
    <s v="Paper"/>
    <s v="Xerox 209"/>
    <n v="51.84"/>
    <n v="8"/>
    <n v="0"/>
    <n v="24.883200000000002"/>
  </r>
  <r>
    <n v="9208"/>
    <s v="CA-2014-140781"/>
    <x v="3"/>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4-141747"/>
    <x v="3"/>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4-142776"/>
    <x v="3"/>
    <x v="157"/>
    <d v="2014-12-15T00:00:00"/>
    <s v="Second Class"/>
    <s v="RS-19870"/>
    <s v="Roy Skaria"/>
    <s v="Home Office"/>
    <s v="United States"/>
    <s v="Burlington"/>
    <s v="Iowa"/>
    <n v="52601"/>
    <s v="Central"/>
    <s v="OFF-EN-10003160"/>
    <s v="Office Supplies"/>
    <s v="Envelopes"/>
    <s v="Pastel Pink Envelopes"/>
    <n v="7.28"/>
    <n v="1"/>
    <n v="0"/>
    <n v="3.4944000000000002"/>
  </r>
  <r>
    <n v="9211"/>
    <s v="CA-2014-142776"/>
    <x v="3"/>
    <x v="157"/>
    <d v="2014-12-15T00:00:00"/>
    <s v="Second Class"/>
    <s v="RS-19870"/>
    <s v="Roy Skaria"/>
    <s v="Home Office"/>
    <s v="United States"/>
    <s v="Burlington"/>
    <s v="Iowa"/>
    <n v="52601"/>
    <s v="Central"/>
    <s v="OFF-BI-10002012"/>
    <s v="Office Supplies"/>
    <s v="Binders"/>
    <s v="Wilson Jones Easy Flow II Sheet Lifters"/>
    <n v="5.4"/>
    <n v="3"/>
    <n v="0"/>
    <n v="2.5920000000000001"/>
  </r>
  <r>
    <n v="9212"/>
    <s v="CA-2012-167479"/>
    <x v="1"/>
    <x v="948"/>
    <d v="2012-03-19T00:00:00"/>
    <s v="Standard Class"/>
    <s v="AI-10855"/>
    <s v="Arianne Irving"/>
    <s v="Consumer"/>
    <s v="United States"/>
    <s v="Roseville"/>
    <s v="California"/>
    <n v="95661"/>
    <s v="West"/>
    <s v="OFF-PA-10002105"/>
    <s v="Office Supplies"/>
    <s v="Paper"/>
    <s v="Xerox 223"/>
    <n v="19.440000000000001"/>
    <n v="3"/>
    <n v="0"/>
    <n v="9.3312000000000008"/>
  </r>
  <r>
    <n v="9213"/>
    <s v="CA-2011-144071"/>
    <x v="2"/>
    <x v="589"/>
    <d v="2011-12-15T00:00:00"/>
    <s v="Standard Class"/>
    <s v="DJ-13420"/>
    <s v="Denny Joy"/>
    <s v="Corporate"/>
    <s v="United States"/>
    <s v="San Francisco"/>
    <s v="California"/>
    <n v="94110"/>
    <s v="West"/>
    <s v="FUR-FU-10000397"/>
    <s v="Furniture"/>
    <s v="Furnishings"/>
    <s v="Luxo Economy Swing Arm Lamp"/>
    <n v="39.880000000000003"/>
    <n v="2"/>
    <n v="0"/>
    <n v="11.166400000000003"/>
  </r>
  <r>
    <n v="9214"/>
    <s v="CA-2011-144071"/>
    <x v="2"/>
    <x v="589"/>
    <d v="2011-12-15T00:00:00"/>
    <s v="Standard Class"/>
    <s v="DJ-13420"/>
    <s v="Denny Joy"/>
    <s v="Corporate"/>
    <s v="United States"/>
    <s v="San Francisco"/>
    <s v="California"/>
    <n v="94110"/>
    <s v="West"/>
    <s v="FUR-FU-10000758"/>
    <s v="Furniture"/>
    <s v="Furnishings"/>
    <s v="DAX Natural Wood-Tone Poster Frame"/>
    <n v="79.44"/>
    <n v="3"/>
    <n v="0"/>
    <n v="28.598399999999994"/>
  </r>
  <r>
    <n v="9215"/>
    <s v="US-2014-120908"/>
    <x v="3"/>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3-152646"/>
    <x v="0"/>
    <x v="831"/>
    <d v="2013-11-27T00:00:00"/>
    <s v="Standard Class"/>
    <s v="TH-21235"/>
    <s v="Tiffany House"/>
    <s v="Corporate"/>
    <s v="United States"/>
    <s v="Los Angeles"/>
    <s v="California"/>
    <n v="90049"/>
    <s v="West"/>
    <s v="OFF-PA-10004451"/>
    <s v="Office Supplies"/>
    <s v="Paper"/>
    <s v="Xerox 222"/>
    <n v="32.400000000000006"/>
    <n v="5"/>
    <n v="0"/>
    <n v="15.552000000000001"/>
  </r>
  <r>
    <n v="9217"/>
    <s v="CA-2014-103765"/>
    <x v="3"/>
    <x v="221"/>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s v="Minnesota"/>
    <n v="55407"/>
    <s v="Central"/>
    <s v="OFF-EN-10004459"/>
    <s v="Office Supplies"/>
    <s v="Envelopes"/>
    <s v="Security-Tint Envelopes"/>
    <n v="15.28"/>
    <n v="2"/>
    <n v="0"/>
    <n v="7.4871999999999996"/>
  </r>
  <r>
    <n v="9219"/>
    <s v="US-2012-164238"/>
    <x v="1"/>
    <x v="748"/>
    <d v="2012-08-20T00:00:00"/>
    <s v="Standard Class"/>
    <s v="JW-15955"/>
    <s v="Joni Wasserman"/>
    <s v="Consumer"/>
    <s v="United States"/>
    <s v="Philadelphia"/>
    <s v="Pennsylvania"/>
    <n v="19120"/>
    <s v="East"/>
    <s v="OFF-ST-10002352"/>
    <s v="Office Supplies"/>
    <s v="Storage"/>
    <s v="Iris Project Case"/>
    <n v="44.688000000000002"/>
    <n v="7"/>
    <n v="0.2"/>
    <n v="3.3515999999999977"/>
  </r>
  <r>
    <n v="9220"/>
    <s v="US-2012-164238"/>
    <x v="1"/>
    <x v="748"/>
    <d v="2012-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4-103212"/>
    <x v="3"/>
    <x v="119"/>
    <d v="2014-10-15T00:00:00"/>
    <s v="First Class"/>
    <s v="MH-18025"/>
    <s v="Michelle Huthwaite"/>
    <s v="Consumer"/>
    <s v="United States"/>
    <s v="Lafayette"/>
    <s v="Louisiana"/>
    <n v="70506"/>
    <s v="South"/>
    <s v="OFF-LA-10000248"/>
    <s v="Office Supplies"/>
    <s v="Labels"/>
    <s v="Avery 52"/>
    <n v="11.07"/>
    <n v="3"/>
    <n v="0"/>
    <n v="5.2028999999999996"/>
  </r>
  <r>
    <n v="9222"/>
    <s v="CA-2014-103212"/>
    <x v="3"/>
    <x v="119"/>
    <d v="2014-10-15T00:00:00"/>
    <s v="First Class"/>
    <s v="MH-18025"/>
    <s v="Michelle Huthwaite"/>
    <s v="Consumer"/>
    <s v="United States"/>
    <s v="Lafayette"/>
    <s v="Louisiana"/>
    <n v="70506"/>
    <s v="South"/>
    <s v="FUR-TA-10003473"/>
    <s v="Furniture"/>
    <s v="Tables"/>
    <s v="Bretford Rectangular Conference Table Tops"/>
    <n v="1504.52"/>
    <n v="4"/>
    <n v="0"/>
    <n v="346.03960000000006"/>
  </r>
  <r>
    <n v="9223"/>
    <s v="CA-2014-103212"/>
    <x v="3"/>
    <x v="119"/>
    <d v="2014-10-15T00:00:00"/>
    <s v="First Class"/>
    <s v="MH-18025"/>
    <s v="Michelle Huthwaite"/>
    <s v="Consumer"/>
    <s v="United States"/>
    <s v="Lafayette"/>
    <s v="Louisiana"/>
    <n v="70506"/>
    <s v="South"/>
    <s v="OFF-PA-10004355"/>
    <s v="Office Supplies"/>
    <s v="Paper"/>
    <s v="Xerox 231"/>
    <n v="25.92"/>
    <n v="4"/>
    <n v="0"/>
    <n v="12.441600000000001"/>
  </r>
  <r>
    <n v="9224"/>
    <s v="CA-2014-121160"/>
    <x v="3"/>
    <x v="259"/>
    <d v="2014-11-05T00:00:00"/>
    <s v="Same Day"/>
    <s v="FM-14290"/>
    <s v="Frank Merwin"/>
    <s v="Home Office"/>
    <s v="United States"/>
    <s v="Bryan"/>
    <s v="Texas"/>
    <n v="77803"/>
    <s v="Central"/>
    <s v="OFF-BI-10001308"/>
    <s v="Office Supplies"/>
    <s v="Binders"/>
    <s v="GBC Standard Plastic Binding Systems' Combs"/>
    <n v="7.5359999999999987"/>
    <n v="6"/>
    <n v="0.8"/>
    <n v="-13.188000000000009"/>
  </r>
  <r>
    <n v="9225"/>
    <s v="CA-2014-121160"/>
    <x v="3"/>
    <x v="259"/>
    <d v="2014-11-05T00:00:00"/>
    <s v="Same Day"/>
    <s v="FM-14290"/>
    <s v="Frank Merwin"/>
    <s v="Home Office"/>
    <s v="United States"/>
    <s v="Bryan"/>
    <s v="Texas"/>
    <n v="77803"/>
    <s v="Central"/>
    <s v="OFF-BI-10003094"/>
    <s v="Office Supplies"/>
    <s v="Binders"/>
    <s v="Self-Adhesive Ring Binder Labels"/>
    <n v="1.4079999999999997"/>
    <n v="2"/>
    <n v="0.8"/>
    <n v="-2.3232000000000008"/>
  </r>
  <r>
    <n v="9226"/>
    <s v="CA-2014-121160"/>
    <x v="3"/>
    <x v="259"/>
    <d v="2014-11-05T00:00:00"/>
    <s v="Same Day"/>
    <s v="FM-14290"/>
    <s v="Frank Merwin"/>
    <s v="Home Office"/>
    <s v="United States"/>
    <s v="Bryan"/>
    <s v="Texas"/>
    <n v="77803"/>
    <s v="Central"/>
    <s v="OFF-BI-10004040"/>
    <s v="Office Supplies"/>
    <s v="Binders"/>
    <s v="Wilson Jones Impact Binders"/>
    <n v="4.1439999999999992"/>
    <n v="4"/>
    <n v="0.8"/>
    <n v="-6.4232000000000014"/>
  </r>
  <r>
    <n v="9227"/>
    <s v="CA-2014-121160"/>
    <x v="3"/>
    <x v="259"/>
    <d v="2014-11-05T00:00:00"/>
    <s v="Same Day"/>
    <s v="FM-14290"/>
    <s v="Frank Merwin"/>
    <s v="Home Office"/>
    <s v="United States"/>
    <s v="Bryan"/>
    <s v="Texas"/>
    <n v="77803"/>
    <s v="Central"/>
    <s v="OFF-ST-10002485"/>
    <s v="Office Supplies"/>
    <s v="Storage"/>
    <s v="Rogers Deluxe File Chest"/>
    <n v="52.751999999999995"/>
    <n v="3"/>
    <n v="0.2"/>
    <n v="-12.528600000000001"/>
  </r>
  <r>
    <n v="9228"/>
    <s v="CA-2014-140515"/>
    <x v="3"/>
    <x v="498"/>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1-153619"/>
    <x v="2"/>
    <x v="935"/>
    <d v="2011-11-03T00:00:00"/>
    <s v="Same Day"/>
    <s v="TC-21535"/>
    <s v="Tracy Collins"/>
    <s v="Home Office"/>
    <s v="United States"/>
    <s v="Los Angeles"/>
    <s v="California"/>
    <n v="90049"/>
    <s v="West"/>
    <s v="OFF-AR-10001868"/>
    <s v="Office Supplies"/>
    <s v="Art"/>
    <s v="Prang Dustless Chalk Sticks"/>
    <n v="6.72"/>
    <n v="4"/>
    <n v="0"/>
    <n v="3.36"/>
  </r>
  <r>
    <n v="9230"/>
    <s v="CA-2014-133718"/>
    <x v="3"/>
    <x v="283"/>
    <d v="2014-07-27T00:00:00"/>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4-133718"/>
    <x v="3"/>
    <x v="283"/>
    <d v="2014-07-27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1-148383"/>
    <x v="2"/>
    <x v="422"/>
    <d v="2011-12-31T00:00:00"/>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3-126732"/>
    <x v="0"/>
    <x v="476"/>
    <d v="2013-09-07T00:00:00"/>
    <s v="Standard Class"/>
    <s v="LR-16915"/>
    <s v="Lena Radford"/>
    <s v="Consumer"/>
    <s v="United States"/>
    <s v="Los Angeles"/>
    <s v="California"/>
    <n v="90036"/>
    <s v="West"/>
    <s v="FUR-FU-10001889"/>
    <s v="Furniture"/>
    <s v="Furnishings"/>
    <s v="Ultra Door Pull Handle"/>
    <n v="94.679999999999993"/>
    <n v="9"/>
    <n v="0"/>
    <n v="31.244399999999995"/>
  </r>
  <r>
    <n v="9234"/>
    <s v="CA-2013-126732"/>
    <x v="0"/>
    <x v="476"/>
    <d v="2013-09-07T00:00:00"/>
    <s v="Standard Class"/>
    <s v="LR-16915"/>
    <s v="Lena Radford"/>
    <s v="Consumer"/>
    <s v="United States"/>
    <s v="Los Angeles"/>
    <s v="California"/>
    <n v="90036"/>
    <s v="West"/>
    <s v="OFF-ST-10000321"/>
    <s v="Office Supplies"/>
    <s v="Storage"/>
    <s v="Akro Stacking Bins"/>
    <n v="23.669999999999998"/>
    <n v="3"/>
    <n v="0"/>
    <n v="0.94679999999999698"/>
  </r>
  <r>
    <n v="9235"/>
    <s v="CA-2013-126732"/>
    <x v="0"/>
    <x v="476"/>
    <d v="2013-09-07T00:00:00"/>
    <s v="Standard Class"/>
    <s v="LR-16915"/>
    <s v="Lena Radford"/>
    <s v="Consumer"/>
    <s v="United States"/>
    <s v="Los Angeles"/>
    <s v="California"/>
    <n v="90036"/>
    <s v="West"/>
    <s v="TEC-PH-10001530"/>
    <s v="Technology"/>
    <s v="Phones"/>
    <s v="Cisco Unified IP Phone 7945G VoIP phone"/>
    <n v="1091.1680000000001"/>
    <n v="4"/>
    <n v="0.2"/>
    <n v="68.197999999999979"/>
  </r>
  <r>
    <n v="9236"/>
    <s v="CA-2013-126732"/>
    <x v="0"/>
    <x v="476"/>
    <d v="2013-09-07T00:00:00"/>
    <s v="Standard Class"/>
    <s v="LR-16915"/>
    <s v="Lena Radford"/>
    <s v="Consumer"/>
    <s v="United States"/>
    <s v="Los Angeles"/>
    <s v="California"/>
    <n v="90036"/>
    <s v="West"/>
    <s v="OFF-AR-10004752"/>
    <s v="Office Supplies"/>
    <s v="Art"/>
    <s v="Blackstonian Pencils"/>
    <n v="18.689999999999998"/>
    <n v="7"/>
    <n v="0"/>
    <n v="5.2332000000000001"/>
  </r>
  <r>
    <n v="9237"/>
    <s v="CA-2013-126732"/>
    <x v="0"/>
    <x v="476"/>
    <d v="2013-09-07T00:00:00"/>
    <s v="Standard Class"/>
    <s v="LR-16915"/>
    <s v="Lena Radford"/>
    <s v="Consumer"/>
    <s v="United States"/>
    <s v="Los Angeles"/>
    <s v="California"/>
    <n v="90036"/>
    <s v="West"/>
    <s v="FUR-TA-10001539"/>
    <s v="Furniture"/>
    <s v="Tables"/>
    <s v="Chromcraft Rectangular Conference Tables"/>
    <n v="568.72800000000007"/>
    <n v="3"/>
    <n v="0.2"/>
    <n v="28.436399999999935"/>
  </r>
  <r>
    <n v="9238"/>
    <s v="CA-2013-126732"/>
    <x v="0"/>
    <x v="476"/>
    <d v="2013-09-07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4-138156"/>
    <x v="3"/>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4-110310"/>
    <x v="3"/>
    <x v="855"/>
    <d v="2014-11-03T00:00:00"/>
    <s v="Standard Class"/>
    <s v="NB-18655"/>
    <s v="Nona Balk"/>
    <s v="Corporate"/>
    <s v="United States"/>
    <s v="Tallahassee"/>
    <s v="Florida"/>
    <n v="32303"/>
    <s v="South"/>
    <s v="OFF-PA-10001685"/>
    <s v="Office Supplies"/>
    <s v="Paper"/>
    <s v="Staples"/>
    <n v="56.783999999999999"/>
    <n v="7"/>
    <n v="0.2"/>
    <n v="20.584200000000003"/>
  </r>
  <r>
    <n v="9241"/>
    <s v="CA-2014-110310"/>
    <x v="3"/>
    <x v="855"/>
    <d v="2014-11-03T00:00:00"/>
    <s v="Standard Class"/>
    <s v="NB-18655"/>
    <s v="Nona Balk"/>
    <s v="Corporate"/>
    <s v="United States"/>
    <s v="Tallahassee"/>
    <s v="Florida"/>
    <n v="32303"/>
    <s v="South"/>
    <s v="OFF-BI-10001097"/>
    <s v="Office Supplies"/>
    <s v="Binders"/>
    <s v="Avery Hole Reinforcements"/>
    <n v="5.6070000000000011"/>
    <n v="3"/>
    <n v="0.7"/>
    <n v="-3.9248999999999974"/>
  </r>
  <r>
    <n v="9242"/>
    <s v="CA-2014-110310"/>
    <x v="3"/>
    <x v="855"/>
    <d v="2014-11-03T00:00:00"/>
    <s v="Standard Class"/>
    <s v="NB-18655"/>
    <s v="Nona Balk"/>
    <s v="Corporate"/>
    <s v="United States"/>
    <s v="Tallahassee"/>
    <s v="Florida"/>
    <n v="32303"/>
    <s v="South"/>
    <s v="OFF-AR-10001662"/>
    <s v="Office Supplies"/>
    <s v="Art"/>
    <s v="Rogers Handheld Barrel Pencil Sharpener"/>
    <n v="6.5760000000000005"/>
    <n v="3"/>
    <n v="0.2"/>
    <n v="0.57540000000000058"/>
  </r>
  <r>
    <n v="9243"/>
    <s v="CA-2011-113271"/>
    <x v="2"/>
    <x v="868"/>
    <d v="2011-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1-113271"/>
    <x v="2"/>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s v="California"/>
    <n v="94122"/>
    <s v="West"/>
    <s v="OFF-AR-10003251"/>
    <s v="Office Supplies"/>
    <s v="Art"/>
    <s v="Prang Drawing Pencil Set"/>
    <n v="5.56"/>
    <n v="2"/>
    <n v="0"/>
    <n v="2.2239999999999998"/>
  </r>
  <r>
    <n v="9246"/>
    <s v="CA-2011-113271"/>
    <x v="2"/>
    <x v="868"/>
    <d v="2011-07-14T00:00:00"/>
    <s v="Standard Class"/>
    <s v="DS-13030"/>
    <s v="Darrin Sayre"/>
    <s v="Home Office"/>
    <s v="United States"/>
    <s v="San Francisco"/>
    <s v="California"/>
    <n v="94122"/>
    <s v="West"/>
    <s v="OFF-PA-10002365"/>
    <s v="Office Supplies"/>
    <s v="Paper"/>
    <s v="Xerox 1967"/>
    <n v="32.400000000000006"/>
    <n v="5"/>
    <n v="0"/>
    <n v="15.552000000000001"/>
  </r>
  <r>
    <n v="9247"/>
    <s v="CA-2014-130106"/>
    <x v="3"/>
    <x v="1053"/>
    <d v="2014-05-27T00:00:00"/>
    <s v="Standard Class"/>
    <s v="VF-21715"/>
    <s v="Vicky Freymann"/>
    <s v="Home Office"/>
    <s v="United States"/>
    <s v="San Francisco"/>
    <s v="California"/>
    <n v="94109"/>
    <s v="West"/>
    <s v="OFF-AR-10003651"/>
    <s v="Office Supplies"/>
    <s v="Art"/>
    <s v="Newell 350"/>
    <n v="9.84"/>
    <n v="3"/>
    <n v="0"/>
    <n v="2.8535999999999988"/>
  </r>
  <r>
    <n v="9248"/>
    <s v="CA-2014-130106"/>
    <x v="3"/>
    <x v="1053"/>
    <d v="2014-05-27T00:00:00"/>
    <s v="Standard Class"/>
    <s v="VF-21715"/>
    <s v="Vicky Freymann"/>
    <s v="Home Office"/>
    <s v="United States"/>
    <s v="San Francisco"/>
    <s v="California"/>
    <n v="94109"/>
    <s v="West"/>
    <s v="OFF-AR-10003732"/>
    <s v="Office Supplies"/>
    <s v="Art"/>
    <s v="Newell 333"/>
    <n v="2.78"/>
    <n v="1"/>
    <n v="0"/>
    <n v="0.72279999999999989"/>
  </r>
  <r>
    <n v="9249"/>
    <s v="CA-2013-127761"/>
    <x v="0"/>
    <x v="338"/>
    <d v="2013-11-15T00:00:00"/>
    <s v="Standard Class"/>
    <s v="SW-20275"/>
    <s v="Scott Williamson"/>
    <s v="Consumer"/>
    <s v="United States"/>
    <s v="New York City"/>
    <s v="New York"/>
    <n v="10009"/>
    <s v="East"/>
    <s v="OFF-BI-10002557"/>
    <s v="Office Supplies"/>
    <s v="Binders"/>
    <s v="Presstex Flexible Ring Binders"/>
    <n v="3.64"/>
    <n v="1"/>
    <n v="0.2"/>
    <n v="1.3649999999999998"/>
  </r>
  <r>
    <n v="9250"/>
    <s v="CA-2013-127761"/>
    <x v="0"/>
    <x v="338"/>
    <d v="2013-11-15T00:00:00"/>
    <s v="Standard Class"/>
    <s v="SW-20275"/>
    <s v="Scott Williamson"/>
    <s v="Consumer"/>
    <s v="United States"/>
    <s v="New York City"/>
    <s v="New York"/>
    <n v="10009"/>
    <s v="East"/>
    <s v="TEC-PH-10003691"/>
    <s v="Technology"/>
    <s v="Phones"/>
    <s v="BlackBerry Q10"/>
    <n v="881.93"/>
    <n v="7"/>
    <n v="0"/>
    <n v="220.48250000000002"/>
  </r>
  <r>
    <n v="9251"/>
    <s v="CA-2013-105354"/>
    <x v="0"/>
    <x v="499"/>
    <d v="2013-12-07T00:00:00"/>
    <s v="Standard Class"/>
    <s v="PW-19030"/>
    <s v="Pauline Webber"/>
    <s v="Corporate"/>
    <s v="United States"/>
    <s v="Marion"/>
    <s v="Iowa"/>
    <n v="52302"/>
    <s v="Central"/>
    <s v="OFF-BI-10001107"/>
    <s v="Office Supplies"/>
    <s v="Binders"/>
    <s v="GBC White Gloss Covers, Plain Front"/>
    <n v="115.84"/>
    <n v="8"/>
    <n v="0"/>
    <n v="54.444800000000001"/>
  </r>
  <r>
    <n v="9252"/>
    <s v="CA-2014-155712"/>
    <x v="3"/>
    <x v="580"/>
    <d v="2014-03-09T00:00:00"/>
    <s v="Standard Class"/>
    <s v="KD-16615"/>
    <s v="Ken Dana"/>
    <s v="Corporate"/>
    <s v="United States"/>
    <s v="Los Angeles"/>
    <s v="California"/>
    <n v="90008"/>
    <s v="West"/>
    <s v="OFF-BI-10004224"/>
    <s v="Office Supplies"/>
    <s v="Binders"/>
    <s v="Catalog Binders with Expanding Posts"/>
    <n v="107.64800000000001"/>
    <n v="2"/>
    <n v="0.2"/>
    <n v="33.639999999999986"/>
  </r>
  <r>
    <n v="9253"/>
    <s v="CA-2014-102309"/>
    <x v="3"/>
    <x v="397"/>
    <d v="2014-09-26T00:00:00"/>
    <s v="Second Class"/>
    <s v="DO-13645"/>
    <s v="Doug O'Connell"/>
    <s v="Consumer"/>
    <s v="United States"/>
    <s v="Pine Bluff"/>
    <s v="Arkansas"/>
    <n v="71603"/>
    <s v="South"/>
    <s v="TEC-AC-10001114"/>
    <s v="Technology"/>
    <s v="Accessories"/>
    <s v="Microsoft Wireless Mobile Mouse 4000"/>
    <n v="199.95000000000002"/>
    <n v="5"/>
    <n v="0"/>
    <n v="63.983999999999988"/>
  </r>
  <r>
    <n v="9254"/>
    <s v="CA-2014-102309"/>
    <x v="3"/>
    <x v="397"/>
    <d v="2014-09-26T00:00:00"/>
    <s v="Second Class"/>
    <s v="DO-13645"/>
    <s v="Doug O'Connell"/>
    <s v="Consumer"/>
    <s v="United States"/>
    <s v="Pine Bluff"/>
    <s v="Arkansas"/>
    <n v="71603"/>
    <s v="South"/>
    <s v="OFF-PA-10002005"/>
    <s v="Office Supplies"/>
    <s v="Paper"/>
    <s v="Xerox 225"/>
    <n v="12.96"/>
    <n v="2"/>
    <n v="0"/>
    <n v="6.2208000000000006"/>
  </r>
  <r>
    <n v="9255"/>
    <s v="CA-2011-168368"/>
    <x v="2"/>
    <x v="1058"/>
    <d v="2011-02-16T00:00:00"/>
    <s v="Second Class"/>
    <s v="GA-14725"/>
    <s v="Guy Armstrong"/>
    <s v="Consumer"/>
    <s v="United States"/>
    <s v="Columbia"/>
    <s v="Missouri"/>
    <n v="65203"/>
    <s v="Central"/>
    <s v="FUR-CH-10001146"/>
    <s v="Furniture"/>
    <s v="Chairs"/>
    <s v="Global Value Mid-Back Manager's Chair, Gray"/>
    <n v="60.89"/>
    <n v="1"/>
    <n v="0"/>
    <n v="15.222499999999997"/>
  </r>
  <r>
    <n v="9256"/>
    <s v="CA-2011-168368"/>
    <x v="2"/>
    <x v="1058"/>
    <d v="2011-02-16T00:00:00"/>
    <s v="Second Class"/>
    <s v="GA-14725"/>
    <s v="Guy Armstrong"/>
    <s v="Consumer"/>
    <s v="United States"/>
    <s v="Columbia"/>
    <s v="Missouri"/>
    <n v="65203"/>
    <s v="Central"/>
    <s v="OFF-LA-10004853"/>
    <s v="Office Supplies"/>
    <s v="Labels"/>
    <s v="Avery 483"/>
    <n v="14.940000000000001"/>
    <n v="3"/>
    <n v="0"/>
    <n v="6.8723999999999998"/>
  </r>
  <r>
    <n v="9257"/>
    <s v="CA-2011-168368"/>
    <x v="2"/>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1-168368"/>
    <x v="2"/>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s v="Missouri"/>
    <n v="65203"/>
    <s v="Central"/>
    <s v="OFF-BI-10004654"/>
    <s v="Office Supplies"/>
    <s v="Binders"/>
    <s v="VariCap6 Expandable Binder"/>
    <n v="51.900000000000006"/>
    <n v="3"/>
    <n v="0"/>
    <n v="24.393000000000001"/>
  </r>
  <r>
    <n v="9260"/>
    <s v="CA-2011-168368"/>
    <x v="2"/>
    <x v="1058"/>
    <d v="2011-02-16T00:00:00"/>
    <s v="Second Class"/>
    <s v="GA-14725"/>
    <s v="Guy Armstrong"/>
    <s v="Consumer"/>
    <s v="United States"/>
    <s v="Columbia"/>
    <s v="Missouri"/>
    <n v="65203"/>
    <s v="Central"/>
    <s v="OFF-ST-10002583"/>
    <s v="Office Supplies"/>
    <s v="Storage"/>
    <s v="Fellowes Neat Ideas Storage Cubes"/>
    <n v="64.959999999999994"/>
    <n v="2"/>
    <n v="0"/>
    <n v="2.598399999999998"/>
  </r>
  <r>
    <n v="9261"/>
    <s v="CA-2014-167976"/>
    <x v="3"/>
    <x v="343"/>
    <d v="2014-11-15T00:00:00"/>
    <s v="Second Class"/>
    <s v="JL-15505"/>
    <s v="Jeremy Lonsdale"/>
    <s v="Consumer"/>
    <s v="United States"/>
    <s v="Aberdeen"/>
    <s v="South Dakota"/>
    <n v="57401"/>
    <s v="Central"/>
    <s v="OFF-SU-10004661"/>
    <s v="Office Supplies"/>
    <s v="Supplies"/>
    <s v="Acme Titanium Bonded Scissors"/>
    <n v="25.5"/>
    <n v="3"/>
    <n v="0"/>
    <n v="6.63"/>
  </r>
  <r>
    <n v="9262"/>
    <s v="CA-2014-111388"/>
    <x v="3"/>
    <x v="264"/>
    <d v="2014-09-03T00:00:00"/>
    <s v="Same Day"/>
    <s v="SU-20665"/>
    <s v="Stephanie Ulpright"/>
    <s v="Home Office"/>
    <s v="United States"/>
    <s v="Seattle"/>
    <s v="Washington"/>
    <n v="98103"/>
    <s v="West"/>
    <s v="FUR-CH-10003061"/>
    <s v="Furniture"/>
    <s v="Chairs"/>
    <s v="Global Leather Task Chair, Black"/>
    <n v="215.976"/>
    <n v="3"/>
    <n v="0.2"/>
    <n v="-2.6997000000000355"/>
  </r>
  <r>
    <n v="9263"/>
    <s v="CA-2012-124499"/>
    <x v="1"/>
    <x v="330"/>
    <d v="2012-10-13T00:00:00"/>
    <s v="Standard Class"/>
    <s v="FM-14380"/>
    <s v="Fred McMath"/>
    <s v="Consumer"/>
    <s v="United States"/>
    <s v="Detroit"/>
    <s v="Michigan"/>
    <n v="48227"/>
    <s v="Central"/>
    <s v="FUR-CH-10000513"/>
    <s v="Furniture"/>
    <s v="Chairs"/>
    <s v="High-Back Leather Manager's Chair"/>
    <n v="389.97"/>
    <n v="3"/>
    <n v="0"/>
    <n v="35.097300000000004"/>
  </r>
  <r>
    <n v="9264"/>
    <s v="CA-2012-124499"/>
    <x v="1"/>
    <x v="330"/>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4-128118"/>
    <x v="3"/>
    <x v="221"/>
    <d v="2014-12-02T00:00:00"/>
    <s v="Standard Class"/>
    <s v="MY-17380"/>
    <s v="Maribeth Yedwab"/>
    <s v="Corporate"/>
    <s v="United States"/>
    <s v="Memphis"/>
    <s v="Tennessee"/>
    <n v="38109"/>
    <s v="South"/>
    <s v="OFF-BI-10000216"/>
    <s v="Office Supplies"/>
    <s v="Binders"/>
    <s v="Mead 1st Gear 2&quot; Zipper Binder, Asst. Colors"/>
    <n v="11.673000000000002"/>
    <n v="3"/>
    <n v="0.7"/>
    <n v="-7.782"/>
  </r>
  <r>
    <n v="9266"/>
    <s v="US-2014-128118"/>
    <x v="3"/>
    <x v="221"/>
    <d v="2014-12-02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1-125759"/>
    <x v="2"/>
    <x v="1215"/>
    <d v="2011-02-10T00:00:00"/>
    <s v="First Class"/>
    <s v="NM-18445"/>
    <s v="Nathan Mautz"/>
    <s v="Home Office"/>
    <s v="United States"/>
    <s v="North Las Vegas"/>
    <s v="Nevada"/>
    <n v="89031"/>
    <s v="West"/>
    <s v="FUR-FU-10002111"/>
    <s v="Furniture"/>
    <s v="Furnishings"/>
    <s v="Master Caster Door Stop, Large Brown"/>
    <n v="14.56"/>
    <n v="2"/>
    <n v="0"/>
    <n v="5.5327999999999999"/>
  </r>
  <r>
    <n v="9268"/>
    <s v="CA-2012-151869"/>
    <x v="1"/>
    <x v="12"/>
    <d v="2012-09-25T00:00:00"/>
    <s v="Same Day"/>
    <s v="CS-11950"/>
    <s v="Carlos Soltero"/>
    <s v="Consumer"/>
    <s v="United States"/>
    <s v="Freeport"/>
    <s v="New York"/>
    <n v="11520"/>
    <s v="East"/>
    <s v="FUR-CH-10001545"/>
    <s v="Furniture"/>
    <s v="Chairs"/>
    <s v="Hon Comfortask Task/Swivel Chairs"/>
    <n v="102.58200000000001"/>
    <n v="1"/>
    <n v="0.1"/>
    <n v="6.8388000000000009"/>
  </r>
  <r>
    <n v="9269"/>
    <s v="CA-2012-151869"/>
    <x v="1"/>
    <x v="12"/>
    <d v="2012-09-25T00:00:00"/>
    <s v="Same Day"/>
    <s v="CS-11950"/>
    <s v="Carlos Soltero"/>
    <s v="Consumer"/>
    <s v="United States"/>
    <s v="Freeport"/>
    <s v="New York"/>
    <n v="11520"/>
    <s v="East"/>
    <s v="OFF-PA-10002947"/>
    <s v="Office Supplies"/>
    <s v="Paper"/>
    <s v="Xerox 1923"/>
    <n v="20.04"/>
    <n v="3"/>
    <n v="0"/>
    <n v="9.6191999999999993"/>
  </r>
  <r>
    <n v="9270"/>
    <s v="US-2014-102183"/>
    <x v="3"/>
    <x v="170"/>
    <d v="2014-08-29T00:00:00"/>
    <s v="Standard Class"/>
    <s v="PK-19075"/>
    <s v="Pete Kriz"/>
    <s v="Consumer"/>
    <s v="United States"/>
    <s v="New York City"/>
    <s v="New York"/>
    <n v="10035"/>
    <s v="East"/>
    <s v="OFF-BI-10003476"/>
    <s v="Office Supplies"/>
    <s v="Binders"/>
    <s v="Avery Metallic Poly Binders"/>
    <n v="32.088000000000001"/>
    <n v="7"/>
    <n v="0.2"/>
    <n v="11.2308"/>
  </r>
  <r>
    <n v="9271"/>
    <s v="US-2014-102183"/>
    <x v="3"/>
    <x v="170"/>
    <d v="2014-08-29T00:00:00"/>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3-100510"/>
    <x v="0"/>
    <x v="536"/>
    <d v="2013-05-18T00:00:00"/>
    <s v="Standard Class"/>
    <s v="HM-14860"/>
    <s v="Harry Marie"/>
    <s v="Corporate"/>
    <s v="United States"/>
    <s v="New York City"/>
    <s v="New York"/>
    <n v="10024"/>
    <s v="East"/>
    <s v="FUR-FU-10000320"/>
    <s v="Furniture"/>
    <s v="Furnishings"/>
    <s v="OIC Stacking Trays"/>
    <n v="10.02"/>
    <n v="3"/>
    <n v="0"/>
    <n v="4.4088000000000012"/>
  </r>
  <r>
    <n v="9273"/>
    <s v="CA-2013-100510"/>
    <x v="0"/>
    <x v="536"/>
    <d v="2013-05-18T00:00:00"/>
    <s v="Standard Class"/>
    <s v="HM-14860"/>
    <s v="Harry Marie"/>
    <s v="Corporate"/>
    <s v="United States"/>
    <s v="New York City"/>
    <s v="New York"/>
    <n v="10024"/>
    <s v="East"/>
    <s v="TEC-PH-10001835"/>
    <s v="Technology"/>
    <s v="Phones"/>
    <s v="Jawbone JAMBOX Wireless Bluetooth Speaker"/>
    <n v="631.96"/>
    <n v="4"/>
    <n v="0"/>
    <n v="303.3408"/>
  </r>
  <r>
    <n v="9274"/>
    <s v="CA-2014-146983"/>
    <x v="3"/>
    <x v="264"/>
    <d v="2014-09-07T00:00:00"/>
    <s v="Standard Class"/>
    <s v="AH-10210"/>
    <s v="Alan Hwang"/>
    <s v="Consumer"/>
    <s v="United States"/>
    <s v="Henderson"/>
    <s v="Kentucky"/>
    <n v="42420"/>
    <s v="South"/>
    <s v="OFF-BI-10003650"/>
    <s v="Office Supplies"/>
    <s v="Binders"/>
    <s v="GBC DocuBind 300 Electric Binding Machine"/>
    <n v="1577.94"/>
    <n v="3"/>
    <n v="0"/>
    <n v="757.41120000000001"/>
  </r>
  <r>
    <n v="9275"/>
    <s v="US-2011-134054"/>
    <x v="2"/>
    <x v="982"/>
    <d v="2011-10-10T00:00:00"/>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3-113236"/>
    <x v="0"/>
    <x v="439"/>
    <d v="2013-05-30T00:00:00"/>
    <s v="Second Class"/>
    <s v="CP-12085"/>
    <s v="Cathy Prescott"/>
    <s v="Corporate"/>
    <s v="United States"/>
    <s v="Delray Beach"/>
    <s v="Florida"/>
    <n v="33445"/>
    <s v="South"/>
    <s v="OFF-ST-10000532"/>
    <s v="Office Supplies"/>
    <s v="Storage"/>
    <s v="Advantus Rolling Drawer Organizers"/>
    <n v="184.70400000000001"/>
    <n v="6"/>
    <n v="0.2"/>
    <n v="13.852799999999995"/>
  </r>
  <r>
    <n v="9277"/>
    <s v="CA-2013-113236"/>
    <x v="0"/>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4-122539"/>
    <x v="3"/>
    <x v="96"/>
    <d v="2014-12-06T00:00:00"/>
    <s v="Standard Class"/>
    <s v="SC-20305"/>
    <s v="Sean Christensen"/>
    <s v="Consumer"/>
    <s v="United States"/>
    <s v="Philadelphia"/>
    <s v="Pennsylvania"/>
    <n v="19140"/>
    <s v="East"/>
    <s v="OFF-LA-10004853"/>
    <s v="Office Supplies"/>
    <s v="Labels"/>
    <s v="Avery 483"/>
    <n v="15.936000000000002"/>
    <n v="4"/>
    <n v="0.2"/>
    <n v="5.1791999999999998"/>
  </r>
  <r>
    <n v="9279"/>
    <s v="CA-2014-122539"/>
    <x v="3"/>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3-166772"/>
    <x v="0"/>
    <x v="873"/>
    <d v="2013-09-25T00:00:00"/>
    <s v="Standard Class"/>
    <s v="HJ-14875"/>
    <s v="Heather Jas"/>
    <s v="Home Office"/>
    <s v="United States"/>
    <s v="Seattle"/>
    <s v="Washington"/>
    <n v="98105"/>
    <s v="West"/>
    <s v="FUR-BO-10002853"/>
    <s v="Furniture"/>
    <s v="Bookcases"/>
    <s v="O'Sullivan 5-Shelf Heavy-Duty Bookcases"/>
    <n v="163.88"/>
    <n v="2"/>
    <n v="0"/>
    <n v="40.97"/>
  </r>
  <r>
    <n v="9282"/>
    <s v="US-2014-152898"/>
    <x v="3"/>
    <x v="220"/>
    <d v="2014-09-16T00:00:00"/>
    <s v="Standard Class"/>
    <s v="CB-12025"/>
    <s v="Cassandra Brandow"/>
    <s v="Consumer"/>
    <s v="United States"/>
    <s v="Richmond"/>
    <s v="Virginia"/>
    <n v="23223"/>
    <s v="South"/>
    <s v="OFF-AP-10000027"/>
    <s v="Office Supplies"/>
    <s v="Appliances"/>
    <s v="Hoover Commercial SteamVac"/>
    <n v="67.900000000000006"/>
    <n v="5"/>
    <n v="0"/>
    <n v="20.369999999999997"/>
  </r>
  <r>
    <n v="9283"/>
    <s v="CA-2013-160486"/>
    <x v="0"/>
    <x v="945"/>
    <d v="2014-01-05T00:00:00"/>
    <s v="Standard Class"/>
    <s v="EH-14185"/>
    <s v="Evan Henry"/>
    <s v="Consumer"/>
    <s v="United States"/>
    <s v="West Palm Beach"/>
    <s v="Florida"/>
    <n v="33407"/>
    <s v="South"/>
    <s v="OFF-PA-10002421"/>
    <s v="Office Supplies"/>
    <s v="Paper"/>
    <s v="Embossed Ink Jet Note Cards"/>
    <n v="72.224000000000004"/>
    <n v="4"/>
    <n v="0.2"/>
    <n v="25.278400000000001"/>
  </r>
  <r>
    <n v="9284"/>
    <s v="CA-2014-102218"/>
    <x v="3"/>
    <x v="264"/>
    <d v="2014-09-05T00:00:00"/>
    <s v="Second Class"/>
    <s v="LW-17215"/>
    <s v="Luke Weiss"/>
    <s v="Consumer"/>
    <s v="United States"/>
    <s v="Fort Collins"/>
    <s v="Colorado"/>
    <n v="80525"/>
    <s v="West"/>
    <s v="OFF-LA-10002475"/>
    <s v="Office Supplies"/>
    <s v="Labels"/>
    <s v="Avery 519"/>
    <n v="11.696"/>
    <n v="2"/>
    <n v="0.2"/>
    <n v="3.9473999999999996"/>
  </r>
  <r>
    <n v="9285"/>
    <s v="CA-2011-161032"/>
    <x v="2"/>
    <x v="728"/>
    <d v="2011-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2-102778"/>
    <x v="1"/>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4-154011"/>
    <x v="3"/>
    <x v="249"/>
    <d v="2014-06-27T00:00:00"/>
    <s v="Standard Class"/>
    <s v="DB-13270"/>
    <s v="Deborah Brumfield"/>
    <s v="Home Office"/>
    <s v="United States"/>
    <s v="Dallas"/>
    <s v="Texas"/>
    <n v="75081"/>
    <s v="Central"/>
    <s v="OFF-BI-10003166"/>
    <s v="Office Supplies"/>
    <s v="Binders"/>
    <s v="GBC Plasticlear Binding Covers"/>
    <n v="6.8879999999999981"/>
    <n v="3"/>
    <n v="0.8"/>
    <n v="-11.020800000000005"/>
  </r>
  <r>
    <n v="9288"/>
    <s v="CA-2014-154011"/>
    <x v="3"/>
    <x v="249"/>
    <d v="2014-06-27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4-165456"/>
    <x v="3"/>
    <x v="329"/>
    <d v="2014-12-04T00:00:00"/>
    <s v="First Class"/>
    <s v="TB-21625"/>
    <s v="Trudy Brown"/>
    <s v="Consumer"/>
    <s v="United States"/>
    <s v="Philadelphia"/>
    <s v="Pennsylvania"/>
    <n v="19134"/>
    <s v="East"/>
    <s v="FUR-CH-10003981"/>
    <s v="Furniture"/>
    <s v="Chairs"/>
    <s v="Global Commerce Series Low-Back Swivel/Tilt Chairs"/>
    <n v="1079.316"/>
    <n v="6"/>
    <n v="0.3"/>
    <n v="-15.418800000000203"/>
  </r>
  <r>
    <n v="9290"/>
    <s v="CA-2011-111857"/>
    <x v="2"/>
    <x v="488"/>
    <d v="2011-04-26T00:00:00"/>
    <s v="Second Class"/>
    <s v="NM-18445"/>
    <s v="Nathan Mautz"/>
    <s v="Home Office"/>
    <s v="United States"/>
    <s v="San Francisco"/>
    <s v="California"/>
    <n v="94109"/>
    <s v="West"/>
    <s v="OFF-PA-10001878"/>
    <s v="Office Supplies"/>
    <s v="Paper"/>
    <s v="Xerox 1891"/>
    <n v="48.91"/>
    <n v="1"/>
    <n v="0"/>
    <n v="22.987699999999997"/>
  </r>
  <r>
    <n v="9291"/>
    <s v="CA-2011-163650"/>
    <x v="2"/>
    <x v="865"/>
    <d v="2011-09-25T00:00:00"/>
    <s v="First Class"/>
    <s v="TT-21220"/>
    <s v="Thomas Thornton"/>
    <s v="Consumer"/>
    <s v="United States"/>
    <s v="Dover"/>
    <s v="Delaware"/>
    <n v="19901"/>
    <s v="East"/>
    <s v="OFF-AR-10002375"/>
    <s v="Office Supplies"/>
    <s v="Art"/>
    <s v="Newell 351"/>
    <n v="9.84"/>
    <n v="3"/>
    <n v="0"/>
    <n v="2.8535999999999988"/>
  </r>
  <r>
    <n v="9292"/>
    <s v="CA-2011-163650"/>
    <x v="2"/>
    <x v="865"/>
    <d v="2011-09-25T00:00:00"/>
    <s v="First Class"/>
    <s v="TT-21220"/>
    <s v="Thomas Thornton"/>
    <s v="Consumer"/>
    <s v="United States"/>
    <s v="Dover"/>
    <s v="Delaware"/>
    <n v="19901"/>
    <s v="East"/>
    <s v="OFF-BI-10004965"/>
    <s v="Office Supplies"/>
    <s v="Binders"/>
    <s v="Ibico Covers for Plastic or Wire Binding Elements"/>
    <n v="34.5"/>
    <n v="3"/>
    <n v="0"/>
    <n v="15.524999999999999"/>
  </r>
  <r>
    <n v="9293"/>
    <s v="CA-2014-124114"/>
    <x v="3"/>
    <x v="580"/>
    <d v="2014-03-03T00:00:00"/>
    <s v="Same Day"/>
    <s v="RS-19765"/>
    <s v="Roland Schwarz"/>
    <s v="Corporate"/>
    <s v="United States"/>
    <s v="Waco"/>
    <s v="Texas"/>
    <n v="76706"/>
    <s v="Central"/>
    <s v="OFF-BI-10004022"/>
    <s v="Office Supplies"/>
    <s v="Binders"/>
    <s v="Acco Suede Grain Vinyl Round Ring Binder"/>
    <n v="0.55599999999999983"/>
    <n v="1"/>
    <n v="0.8"/>
    <n v="-0.94520000000000004"/>
  </r>
  <r>
    <n v="9294"/>
    <s v="US-2014-116505"/>
    <x v="3"/>
    <x v="701"/>
    <d v="2014-11-22T00:00:00"/>
    <s v="Second Class"/>
    <s v="TB-21625"/>
    <s v="Trudy Brown"/>
    <s v="Consumer"/>
    <s v="United States"/>
    <s v="Hagerstown"/>
    <s v="Maryland"/>
    <n v="21740"/>
    <s v="East"/>
    <s v="OFF-BI-10000050"/>
    <s v="Office Supplies"/>
    <s v="Binders"/>
    <s v="Angle-D Binders with Locking Rings, Label Holders"/>
    <n v="43.8"/>
    <n v="6"/>
    <n v="0"/>
    <n v="20.585999999999999"/>
  </r>
  <r>
    <n v="9295"/>
    <s v="CA-2014-161340"/>
    <x v="3"/>
    <x v="39"/>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4-161340"/>
    <x v="3"/>
    <x v="39"/>
    <d v="2014-06-02T00:00:00"/>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2-163433"/>
    <x v="1"/>
    <x v="24"/>
    <d v="2012-04-22T00:00:00"/>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2-163433"/>
    <x v="1"/>
    <x v="24"/>
    <d v="2012-04-22T00:00:00"/>
    <s v="Second Class"/>
    <s v="MP-17965"/>
    <s v="Michael Paige"/>
    <s v="Corporate"/>
    <s v="United States"/>
    <s v="Mcallen"/>
    <s v="Texas"/>
    <n v="78501"/>
    <s v="Central"/>
    <s v="TEC-PH-10003357"/>
    <s v="Technology"/>
    <s v="Phones"/>
    <s v="Grandstream GXP2100 Mainstream Business Phone"/>
    <n v="244.768"/>
    <n v="4"/>
    <n v="0.2"/>
    <n v="24.476800000000004"/>
  </r>
  <r>
    <n v="9299"/>
    <s v="US-2012-163433"/>
    <x v="1"/>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2-163433"/>
    <x v="1"/>
    <x v="24"/>
    <d v="2012-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2-163433"/>
    <x v="1"/>
    <x v="24"/>
    <d v="2012-04-22T00:00:00"/>
    <s v="Second Class"/>
    <s v="MP-17965"/>
    <s v="Michael Paige"/>
    <s v="Corporate"/>
    <s v="United States"/>
    <s v="Mcallen"/>
    <s v="Texas"/>
    <n v="78501"/>
    <s v="Central"/>
    <s v="FUR-CH-10000225"/>
    <s v="Furniture"/>
    <s v="Chairs"/>
    <s v="Global Geo Office Task Chair, Gray"/>
    <n v="56.686"/>
    <n v="1"/>
    <n v="0.3"/>
    <n v="-20.245000000000008"/>
  </r>
  <r>
    <n v="9302"/>
    <s v="US-2012-163433"/>
    <x v="1"/>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2-163433"/>
    <x v="1"/>
    <x v="24"/>
    <d v="2012-04-22T00:00:00"/>
    <s v="Second Class"/>
    <s v="MP-17965"/>
    <s v="Michael Paige"/>
    <s v="Corporate"/>
    <s v="United States"/>
    <s v="Mcallen"/>
    <s v="Texas"/>
    <n v="78501"/>
    <s v="Central"/>
    <s v="OFF-AR-10003481"/>
    <s v="Office Supplies"/>
    <s v="Art"/>
    <s v="Newell 348"/>
    <n v="7.8719999999999999"/>
    <n v="3"/>
    <n v="0.2"/>
    <n v="0.88559999999999883"/>
  </r>
  <r>
    <n v="9304"/>
    <s v="US-2012-163433"/>
    <x v="1"/>
    <x v="24"/>
    <d v="2012-04-22T00:00:00"/>
    <s v="Second Class"/>
    <s v="MP-17965"/>
    <s v="Michael Paige"/>
    <s v="Corporate"/>
    <s v="United States"/>
    <s v="Mcallen"/>
    <s v="Texas"/>
    <n v="78501"/>
    <s v="Central"/>
    <s v="OFF-PA-10003936"/>
    <s v="Office Supplies"/>
    <s v="Paper"/>
    <s v="Xerox 1994"/>
    <n v="15.552000000000003"/>
    <n v="3"/>
    <n v="0.2"/>
    <n v="5.4432"/>
  </r>
  <r>
    <n v="9305"/>
    <s v="US-2012-163433"/>
    <x v="1"/>
    <x v="24"/>
    <d v="2012-04-22T00:00:00"/>
    <s v="Second Class"/>
    <s v="MP-17965"/>
    <s v="Michael Paige"/>
    <s v="Corporate"/>
    <s v="United States"/>
    <s v="Mcallen"/>
    <s v="Texas"/>
    <n v="78501"/>
    <s v="Central"/>
    <s v="OFF-BI-10000320"/>
    <s v="Office Supplies"/>
    <s v="Binders"/>
    <s v="GBC Plastic Binding Combs"/>
    <n v="1.4759999999999998"/>
    <n v="1"/>
    <n v="0.8"/>
    <n v="-2.2877999999999998"/>
  </r>
  <r>
    <n v="9306"/>
    <s v="CA-2012-137603"/>
    <x v="1"/>
    <x v="444"/>
    <d v="2012-09-24T00:00:00"/>
    <s v="Standard Class"/>
    <s v="MH-17290"/>
    <s v="Marc Harrigan"/>
    <s v="Home Office"/>
    <s v="United States"/>
    <s v="Santa Fe"/>
    <s v="New Mexico"/>
    <n v="87505"/>
    <s v="West"/>
    <s v="OFF-AR-10001972"/>
    <s v="Office Supplies"/>
    <s v="Art"/>
    <s v="Newell 323"/>
    <n v="8.4"/>
    <n v="5"/>
    <n v="0"/>
    <n v="2.1840000000000002"/>
  </r>
  <r>
    <n v="9307"/>
    <s v="CA-2011-128237"/>
    <x v="2"/>
    <x v="727"/>
    <d v="2011-03-30T00:00:00"/>
    <s v="Standard Class"/>
    <s v="CA-12265"/>
    <s v="Christina Anderson"/>
    <s v="Consumer"/>
    <s v="United States"/>
    <s v="San Francisco"/>
    <s v="California"/>
    <n v="94110"/>
    <s v="West"/>
    <s v="OFF-AR-10003829"/>
    <s v="Office Supplies"/>
    <s v="Art"/>
    <s v="Newell 35"/>
    <n v="6.56"/>
    <n v="2"/>
    <n v="0"/>
    <n v="1.9023999999999992"/>
  </r>
  <r>
    <n v="9308"/>
    <s v="CA-2011-128237"/>
    <x v="2"/>
    <x v="727"/>
    <d v="2011-03-30T00:00:00"/>
    <s v="Standard Class"/>
    <s v="CA-12265"/>
    <s v="Christina Anderson"/>
    <s v="Consumer"/>
    <s v="United States"/>
    <s v="San Francisco"/>
    <s v="California"/>
    <n v="94110"/>
    <s v="West"/>
    <s v="OFF-AR-10003338"/>
    <s v="Office Supplies"/>
    <s v="Art"/>
    <s v="Eberhard Faber 3 1/2&quot; Golf Pencils"/>
    <n v="14.88"/>
    <n v="2"/>
    <n v="0"/>
    <n v="3.7200000000000006"/>
  </r>
  <r>
    <n v="9309"/>
    <s v="CA-2011-128237"/>
    <x v="2"/>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1-128237"/>
    <x v="2"/>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3-102141"/>
    <x v="0"/>
    <x v="370"/>
    <d v="2013-09-01T00:00:00"/>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4-148642"/>
    <x v="3"/>
    <x v="904"/>
    <d v="2014-03-13T00:00:00"/>
    <s v="Standard Class"/>
    <s v="DW-13540"/>
    <s v="Don Weiss"/>
    <s v="Consumer"/>
    <s v="United States"/>
    <s v="Dallas"/>
    <s v="Texas"/>
    <n v="75220"/>
    <s v="Central"/>
    <s v="OFF-LA-10000134"/>
    <s v="Office Supplies"/>
    <s v="Labels"/>
    <s v="Avery 511"/>
    <n v="4.9280000000000008"/>
    <n v="2"/>
    <n v="0.2"/>
    <n v="1.7247999999999997"/>
  </r>
  <r>
    <n v="9313"/>
    <s v="CA-2014-148642"/>
    <x v="3"/>
    <x v="904"/>
    <d v="2014-03-13T00:00:00"/>
    <s v="Standard Class"/>
    <s v="DW-13540"/>
    <s v="Don Weiss"/>
    <s v="Consumer"/>
    <s v="United States"/>
    <s v="Dallas"/>
    <s v="Texas"/>
    <n v="75220"/>
    <s v="Central"/>
    <s v="OFF-AR-10000588"/>
    <s v="Office Supplies"/>
    <s v="Art"/>
    <s v="Newell 345"/>
    <n v="63.488"/>
    <n v="4"/>
    <n v="0.2"/>
    <n v="4.7616000000000014"/>
  </r>
  <r>
    <n v="9314"/>
    <s v="CA-2012-111948"/>
    <x v="1"/>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2-111948"/>
    <x v="1"/>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3-161907"/>
    <x v="0"/>
    <x v="41"/>
    <d v="2013-04-10T00:00:00"/>
    <s v="Standard Class"/>
    <s v="JH-16180"/>
    <s v="Justin Hirsh"/>
    <s v="Consumer"/>
    <s v="United States"/>
    <s v="Philadelphia"/>
    <s v="Pennsylvania"/>
    <n v="19140"/>
    <s v="East"/>
    <s v="TEC-PH-10000141"/>
    <s v="Technology"/>
    <s v="Phones"/>
    <s v="Clearsounds A400"/>
    <n v="118.78199999999998"/>
    <n v="3"/>
    <n v="0.4"/>
    <n v="-27.715799999999994"/>
  </r>
  <r>
    <n v="9317"/>
    <s v="CA-2013-161907"/>
    <x v="0"/>
    <x v="41"/>
    <d v="2013-04-10T00:00:00"/>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4-124940"/>
    <x v="3"/>
    <x v="1217"/>
    <d v="2014-02-27T00:00:00"/>
    <s v="Standard Class"/>
    <s v="DK-13090"/>
    <s v="Dave Kipp"/>
    <s v="Consumer"/>
    <s v="United States"/>
    <s v="Carrollton"/>
    <s v="Texas"/>
    <n v="75007"/>
    <s v="Central"/>
    <s v="TEC-AC-10002076"/>
    <s v="Technology"/>
    <s v="Accessories"/>
    <s v="Microsoft Natural Keyboard Elite"/>
    <n v="47.904000000000003"/>
    <n v="1"/>
    <n v="0.2"/>
    <n v="-2.9940000000000015"/>
  </r>
  <r>
    <n v="9319"/>
    <s v="US-2014-108343"/>
    <x v="3"/>
    <x v="228"/>
    <d v="2014-07-26T00:00:00"/>
    <s v="Standard Class"/>
    <s v="AR-10825"/>
    <s v="Anthony Rawles"/>
    <s v="Corporate"/>
    <s v="United States"/>
    <s v="New York City"/>
    <s v="New York"/>
    <n v="10009"/>
    <s v="East"/>
    <s v="OFF-PA-10000743"/>
    <s v="Office Supplies"/>
    <s v="Paper"/>
    <s v="Xerox 1977"/>
    <n v="13.36"/>
    <n v="2"/>
    <n v="0"/>
    <n v="6.4127999999999998"/>
  </r>
  <r>
    <n v="9320"/>
    <s v="US-2014-108343"/>
    <x v="3"/>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4-108343"/>
    <x v="3"/>
    <x v="228"/>
    <d v="2014-07-26T00:00:00"/>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3-111563"/>
    <x v="0"/>
    <x v="254"/>
    <d v="2013-11-09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3-111563"/>
    <x v="0"/>
    <x v="254"/>
    <d v="2013-11-09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4-121853"/>
    <x v="3"/>
    <x v="397"/>
    <d v="2014-09-30T00:00:00"/>
    <s v="Standard Class"/>
    <s v="DB-13660"/>
    <s v="Duane Benoit"/>
    <s v="Consumer"/>
    <s v="United States"/>
    <s v="Los Angeles"/>
    <s v="California"/>
    <n v="90036"/>
    <s v="West"/>
    <s v="OFF-PA-10003641"/>
    <s v="Office Supplies"/>
    <s v="Paper"/>
    <s v="Xerox 1909"/>
    <n v="211.04"/>
    <n v="8"/>
    <n v="0"/>
    <n v="97.078399999999988"/>
  </r>
  <r>
    <n v="9325"/>
    <s v="CA-2014-121853"/>
    <x v="3"/>
    <x v="397"/>
    <d v="2014-09-30T00:00:00"/>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4-121853"/>
    <x v="3"/>
    <x v="397"/>
    <d v="2014-09-30T00:00:00"/>
    <s v="Standard Class"/>
    <s v="DB-13660"/>
    <s v="Duane Benoit"/>
    <s v="Consumer"/>
    <s v="United States"/>
    <s v="Los Angeles"/>
    <s v="California"/>
    <n v="90036"/>
    <s v="West"/>
    <s v="OFF-BI-10000977"/>
    <s v="Office Supplies"/>
    <s v="Binders"/>
    <s v="Ibico Plastic Spiral Binding Combs"/>
    <n v="72.960000000000008"/>
    <n v="3"/>
    <n v="0.2"/>
    <n v="23.711999999999996"/>
  </r>
  <r>
    <n v="9327"/>
    <s v="US-2014-130687"/>
    <x v="3"/>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4-130687"/>
    <x v="3"/>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4-130687"/>
    <x v="3"/>
    <x v="210"/>
    <d v="2014-09-11T00:00:00"/>
    <s v="First Class"/>
    <s v="PF-19225"/>
    <s v="Phillip Flathmann"/>
    <s v="Consumer"/>
    <s v="United States"/>
    <s v="Edmonds"/>
    <s v="Washington"/>
    <n v="98026"/>
    <s v="West"/>
    <s v="OFF-AR-10004260"/>
    <s v="Office Supplies"/>
    <s v="Art"/>
    <s v="Boston 1799 Powerhouse Electric Pencil Sharpener"/>
    <n v="25.98"/>
    <n v="1"/>
    <n v="0"/>
    <n v="7.2744"/>
  </r>
  <r>
    <n v="9330"/>
    <s v="CA-2012-164497"/>
    <x v="1"/>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s v="New York"/>
    <n v="10035"/>
    <s v="East"/>
    <s v="OFF-EN-10001539"/>
    <s v="Office Supplies"/>
    <s v="Envelopes"/>
    <s v="Staples"/>
    <n v="15.56"/>
    <n v="2"/>
    <n v="0"/>
    <n v="7.3132000000000001"/>
  </r>
  <r>
    <n v="9332"/>
    <s v="CA-2013-108056"/>
    <x v="0"/>
    <x v="321"/>
    <d v="2013-10-04T00:00:00"/>
    <s v="Standard Class"/>
    <s v="ES-14080"/>
    <s v="Erin Smith"/>
    <s v="Corporate"/>
    <s v="United States"/>
    <s v="Springfield"/>
    <s v="Oregon"/>
    <n v="97477"/>
    <s v="West"/>
    <s v="TEC-PH-10001817"/>
    <s v="Technology"/>
    <s v="Phones"/>
    <s v="Wilson Electronics DB Pro Signal Booster"/>
    <n v="859.2"/>
    <n v="3"/>
    <n v="0.2"/>
    <n v="75.180000000000064"/>
  </r>
  <r>
    <n v="9333"/>
    <s v="CA-2014-127726"/>
    <x v="3"/>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4-127726"/>
    <x v="3"/>
    <x v="220"/>
    <d v="2014-09-14T00:00:00"/>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4-110198"/>
    <x v="3"/>
    <x v="927"/>
    <d v="2014-05-03T00:00:00"/>
    <s v="First Class"/>
    <s v="AG-10900"/>
    <s v="Arthur Gainer"/>
    <s v="Consumer"/>
    <s v="United States"/>
    <s v="Coral Springs"/>
    <s v="Florida"/>
    <n v="33065"/>
    <s v="South"/>
    <s v="FUR-BO-10001798"/>
    <s v="Furniture"/>
    <s v="Bookcases"/>
    <s v="Bush Somerset Collection Bookcase"/>
    <n v="314.35199999999998"/>
    <n v="3"/>
    <n v="0.2"/>
    <n v="-15.71759999999999"/>
  </r>
  <r>
    <n v="9336"/>
    <s v="CA-2014-110198"/>
    <x v="3"/>
    <x v="927"/>
    <d v="2014-05-03T00:00:00"/>
    <s v="First Class"/>
    <s v="AG-10900"/>
    <s v="Arthur Gainer"/>
    <s v="Consumer"/>
    <s v="United States"/>
    <s v="Coral Springs"/>
    <s v="Florida"/>
    <n v="33065"/>
    <s v="South"/>
    <s v="OFF-LA-10004409"/>
    <s v="Office Supplies"/>
    <s v="Labels"/>
    <s v="Avery 492"/>
    <n v="4.6079999999999997"/>
    <n v="2"/>
    <n v="0.2"/>
    <n v="1.4975999999999996"/>
  </r>
  <r>
    <n v="9337"/>
    <s v="CA-2014-130715"/>
    <x v="3"/>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1-155264"/>
    <x v="2"/>
    <x v="538"/>
    <d v="2011-10-22T00:00:00"/>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1-155264"/>
    <x v="2"/>
    <x v="538"/>
    <d v="2011-10-22T00:00:00"/>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1-155264"/>
    <x v="2"/>
    <x v="538"/>
    <d v="2011-10-22T00:00:00"/>
    <s v="Second Class"/>
    <s v="RP-19270"/>
    <s v="Rachel Payne"/>
    <s v="Corporate"/>
    <s v="United States"/>
    <s v="San Francisco"/>
    <s v="California"/>
    <n v="94110"/>
    <s v="West"/>
    <s v="OFF-PA-10003228"/>
    <s v="Office Supplies"/>
    <s v="Paper"/>
    <s v="Xerox 1917"/>
    <n v="146.72999999999999"/>
    <n v="3"/>
    <n v="0"/>
    <n v="68.963099999999997"/>
  </r>
  <r>
    <n v="9341"/>
    <s v="CA-2011-155264"/>
    <x v="2"/>
    <x v="538"/>
    <d v="2011-10-22T00:00:00"/>
    <s v="Second Class"/>
    <s v="RP-19270"/>
    <s v="Rachel Payne"/>
    <s v="Corporate"/>
    <s v="United States"/>
    <s v="San Francisco"/>
    <s v="California"/>
    <n v="94110"/>
    <s v="West"/>
    <s v="OFF-LA-10002787"/>
    <s v="Office Supplies"/>
    <s v="Labels"/>
    <s v="Avery 480"/>
    <n v="18.75"/>
    <n v="5"/>
    <n v="0"/>
    <n v="9"/>
  </r>
  <r>
    <n v="9342"/>
    <s v="CA-2011-155264"/>
    <x v="2"/>
    <x v="538"/>
    <d v="2011-10-22T00:00:00"/>
    <s v="Second Class"/>
    <s v="RP-19270"/>
    <s v="Rachel Payne"/>
    <s v="Corporate"/>
    <s v="United States"/>
    <s v="San Francisco"/>
    <s v="California"/>
    <n v="94110"/>
    <s v="West"/>
    <s v="TEC-PH-10001305"/>
    <s v="Technology"/>
    <s v="Phones"/>
    <s v="Panasonic KX TS208W Corded phone"/>
    <n v="117.57600000000002"/>
    <n v="3"/>
    <n v="0.2"/>
    <n v="11.757600000000011"/>
  </r>
  <r>
    <n v="9343"/>
    <s v="CA-2013-119123"/>
    <x v="0"/>
    <x v="69"/>
    <d v="2013-03-19T00:00:00"/>
    <s v="Standard Class"/>
    <s v="DB-13360"/>
    <s v="Dennis Bolton"/>
    <s v="Home Office"/>
    <s v="United States"/>
    <s v="Riverside"/>
    <s v="California"/>
    <n v="92503"/>
    <s v="West"/>
    <s v="OFF-BI-10001036"/>
    <s v="Office Supplies"/>
    <s v="Binders"/>
    <s v="Cardinal EasyOpen D-Ring Binders"/>
    <n v="51.184000000000012"/>
    <n v="7"/>
    <n v="0.2"/>
    <n v="19.193999999999999"/>
  </r>
  <r>
    <n v="9344"/>
    <s v="CA-2014-109085"/>
    <x v="3"/>
    <x v="922"/>
    <d v="2014-02-21T00:00:00"/>
    <s v="First Class"/>
    <s v="CK-12325"/>
    <s v="Christine Kargatis"/>
    <s v="Home Office"/>
    <s v="United States"/>
    <s v="Troy"/>
    <s v="Ohio"/>
    <n v="45373"/>
    <s v="East"/>
    <s v="FUR-TA-10001086"/>
    <s v="Furniture"/>
    <s v="Tables"/>
    <s v="SAFCO PlanMaster Boards, 60w x 37-1/2d, White Melamine"/>
    <n v="455.97"/>
    <n v="5"/>
    <n v="0.4"/>
    <n v="-106.39299999999997"/>
  </r>
  <r>
    <n v="9345"/>
    <s v="CA-2014-109085"/>
    <x v="3"/>
    <x v="922"/>
    <d v="2014-02-21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4-109085"/>
    <x v="3"/>
    <x v="922"/>
    <d v="2014-02-21T00:00:00"/>
    <s v="First Class"/>
    <s v="CK-12325"/>
    <s v="Christine Kargatis"/>
    <s v="Home Office"/>
    <s v="United States"/>
    <s v="Troy"/>
    <s v="Ohio"/>
    <n v="45373"/>
    <s v="East"/>
    <s v="TEC-PH-10000526"/>
    <s v="Technology"/>
    <s v="Phones"/>
    <s v="Vtech CS6719"/>
    <n v="57.593999999999994"/>
    <n v="1"/>
    <n v="0.4"/>
    <n v="-11.518799999999999"/>
  </r>
  <r>
    <n v="9347"/>
    <s v="CA-2014-109085"/>
    <x v="3"/>
    <x v="922"/>
    <d v="2014-02-21T00:00:00"/>
    <s v="First Class"/>
    <s v="CK-12325"/>
    <s v="Christine Kargatis"/>
    <s v="Home Office"/>
    <s v="United States"/>
    <s v="Troy"/>
    <s v="Ohio"/>
    <n v="45373"/>
    <s v="East"/>
    <s v="FUR-FU-10004973"/>
    <s v="Furniture"/>
    <s v="Furnishings"/>
    <s v="Flat Face Poster Frame"/>
    <n v="30.144000000000002"/>
    <n v="2"/>
    <n v="0.2"/>
    <n v="8.2896000000000001"/>
  </r>
  <r>
    <n v="9348"/>
    <s v="CA-2014-109085"/>
    <x v="3"/>
    <x v="922"/>
    <d v="2014-02-21T00:00:00"/>
    <s v="First Class"/>
    <s v="CK-12325"/>
    <s v="Christine Kargatis"/>
    <s v="Home Office"/>
    <s v="United States"/>
    <s v="Troy"/>
    <s v="Ohio"/>
    <n v="45373"/>
    <s v="East"/>
    <s v="FUR-CH-10003981"/>
    <s v="Furniture"/>
    <s v="Chairs"/>
    <s v="Global Commerce Series Low-Back Swivel/Tilt Chairs"/>
    <n v="899.43"/>
    <n v="5"/>
    <n v="0.3"/>
    <n v="-12.84900000000016"/>
  </r>
  <r>
    <n v="9349"/>
    <s v="CA-2013-114860"/>
    <x v="0"/>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3-114860"/>
    <x v="0"/>
    <x v="596"/>
    <d v="2013-12-29T00:00:00"/>
    <s v="Standard Class"/>
    <s v="DN-13690"/>
    <s v="Duane Noonan"/>
    <s v="Consumer"/>
    <s v="United States"/>
    <s v="Moreno Valley"/>
    <s v="California"/>
    <n v="92553"/>
    <s v="West"/>
    <s v="FUR-FU-10001934"/>
    <s v="Furniture"/>
    <s v="Furnishings"/>
    <s v="Magnifier Swing Arm Lamp"/>
    <n v="41.96"/>
    <n v="2"/>
    <n v="0"/>
    <n v="10.909600000000001"/>
  </r>
  <r>
    <n v="9351"/>
    <s v="CA-2013-159009"/>
    <x v="0"/>
    <x v="713"/>
    <d v="2013-09-28T00:00:00"/>
    <s v="Standard Class"/>
    <s v="DP-13105"/>
    <s v="Dave Poirier"/>
    <s v="Corporate"/>
    <s v="United States"/>
    <s v="Seattle"/>
    <s v="Washington"/>
    <n v="98115"/>
    <s v="West"/>
    <s v="OFF-BI-10004970"/>
    <s v="Office Supplies"/>
    <s v="Binders"/>
    <s v="ACCOHIDE 3-Ring Binder, Blue, 1&quot;"/>
    <n v="13.216000000000001"/>
    <n v="4"/>
    <n v="0.2"/>
    <n v="4.4603999999999999"/>
  </r>
  <r>
    <n v="9352"/>
    <s v="CA-2013-159009"/>
    <x v="0"/>
    <x v="713"/>
    <d v="2013-09-28T00:00:00"/>
    <s v="Standard Class"/>
    <s v="DP-13105"/>
    <s v="Dave Poirier"/>
    <s v="Corporate"/>
    <s v="United States"/>
    <s v="Seattle"/>
    <s v="Washington"/>
    <n v="98115"/>
    <s v="West"/>
    <s v="FUR-CH-10003396"/>
    <s v="Furniture"/>
    <s v="Chairs"/>
    <s v="Global Deluxe Steno Chair"/>
    <n v="184.75200000000001"/>
    <n v="3"/>
    <n v="0.2"/>
    <n v="-20.784600000000012"/>
  </r>
  <r>
    <n v="9353"/>
    <s v="CA-2014-148411"/>
    <x v="3"/>
    <x v="241"/>
    <d v="2014-09-27T00:00:00"/>
    <s v="First Class"/>
    <s v="RO-19780"/>
    <s v="Rose O'Brian"/>
    <s v="Consumer"/>
    <s v="United States"/>
    <s v="Chicago"/>
    <s v="Illinois"/>
    <n v="60623"/>
    <s v="Central"/>
    <s v="FUR-CH-10003973"/>
    <s v="Furniture"/>
    <s v="Chairs"/>
    <s v="GuestStacker Chair with Chrome Finish Legs"/>
    <n v="520.46399999999994"/>
    <n v="2"/>
    <n v="0.3"/>
    <n v="-14.870399999999961"/>
  </r>
  <r>
    <n v="9354"/>
    <s v="CA-2014-148411"/>
    <x v="3"/>
    <x v="241"/>
    <d v="2014-09-27T00:00:00"/>
    <s v="First Class"/>
    <s v="RO-19780"/>
    <s v="Rose O'Brian"/>
    <s v="Consumer"/>
    <s v="United States"/>
    <s v="Chicago"/>
    <s v="Illinois"/>
    <n v="60623"/>
    <s v="Central"/>
    <s v="OFF-PA-10002109"/>
    <s v="Office Supplies"/>
    <s v="Paper"/>
    <s v="Wirebound Voice Message Log Book"/>
    <n v="11.423999999999999"/>
    <n v="3"/>
    <n v="0.2"/>
    <n v="3.7127999999999988"/>
  </r>
  <r>
    <n v="9355"/>
    <s v="CA-2012-110324"/>
    <x v="1"/>
    <x v="494"/>
    <d v="2012-12-05T00:00:00"/>
    <s v="Standard Class"/>
    <s v="MA-17560"/>
    <s v="Matt Abelman"/>
    <s v="Home Office"/>
    <s v="United States"/>
    <s v="Jackson"/>
    <s v="Michigan"/>
    <n v="49201"/>
    <s v="Central"/>
    <s v="OFF-PA-10001826"/>
    <s v="Office Supplies"/>
    <s v="Paper"/>
    <s v="Xerox 207"/>
    <n v="19.440000000000001"/>
    <n v="3"/>
    <n v="0"/>
    <n v="9.3312000000000008"/>
  </r>
  <r>
    <n v="9356"/>
    <s v="CA-2012-110324"/>
    <x v="1"/>
    <x v="494"/>
    <d v="2012-12-05T00:00:00"/>
    <s v="Standard Class"/>
    <s v="MA-17560"/>
    <s v="Matt Abelman"/>
    <s v="Home Office"/>
    <s v="United States"/>
    <s v="Jackson"/>
    <s v="Michigan"/>
    <n v="49201"/>
    <s v="Central"/>
    <s v="OFF-AR-10000823"/>
    <s v="Office Supplies"/>
    <s v="Art"/>
    <s v="Newell 307"/>
    <n v="3.64"/>
    <n v="2"/>
    <n v="0"/>
    <n v="1.0192000000000001"/>
  </r>
  <r>
    <n v="9357"/>
    <s v="CA-2012-110324"/>
    <x v="1"/>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3-168046"/>
    <x v="0"/>
    <x v="967"/>
    <d v="2013-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3-168046"/>
    <x v="0"/>
    <x v="967"/>
    <d v="2013-01-28T00:00:00"/>
    <s v="Second Class"/>
    <s v="JD-15895"/>
    <s v="Jonathan Doherty"/>
    <s v="Corporate"/>
    <s v="United States"/>
    <s v="New York City"/>
    <s v="New York"/>
    <n v="10024"/>
    <s v="East"/>
    <s v="FUR-TA-10001095"/>
    <s v="Furniture"/>
    <s v="Tables"/>
    <s v="Chromcraft Round Conference Tables"/>
    <n v="313.72199999999998"/>
    <n v="3"/>
    <n v="0.4"/>
    <n v="-99.34529999999998"/>
  </r>
  <r>
    <n v="9360"/>
    <s v="CA-2013-168046"/>
    <x v="0"/>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3-168046"/>
    <x v="0"/>
    <x v="967"/>
    <d v="2013-01-28T00:00:00"/>
    <s v="Second Class"/>
    <s v="JD-15895"/>
    <s v="Jonathan Doherty"/>
    <s v="Corporate"/>
    <s v="United States"/>
    <s v="New York City"/>
    <s v="New York"/>
    <n v="10024"/>
    <s v="East"/>
    <s v="OFF-ST-10004337"/>
    <s v="Office Supplies"/>
    <s v="Storage"/>
    <s v="SAFCO Commercial Wire Shelving, 72h"/>
    <n v="428.68"/>
    <n v="7"/>
    <n v="0"/>
    <n v="0"/>
  </r>
  <r>
    <n v="9362"/>
    <s v="CA-2014-111591"/>
    <x v="3"/>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4-111591"/>
    <x v="3"/>
    <x v="708"/>
    <d v="2014-03-26T00:00:00"/>
    <s v="Standard Class"/>
    <s v="PS-18970"/>
    <s v="Paul Stevenson"/>
    <s v="Home Office"/>
    <s v="United States"/>
    <s v="Seattle"/>
    <s v="Washington"/>
    <n v="98105"/>
    <s v="West"/>
    <s v="OFF-FA-10004838"/>
    <s v="Office Supplies"/>
    <s v="Fasteners"/>
    <s v="Super Bands, 12/Pack"/>
    <n v="13.020000000000001"/>
    <n v="7"/>
    <n v="0"/>
    <n v="0.3906000000000005"/>
  </r>
  <r>
    <n v="9364"/>
    <s v="CA-2014-111591"/>
    <x v="3"/>
    <x v="708"/>
    <d v="2014-03-26T00:00:00"/>
    <s v="Standard Class"/>
    <s v="PS-18970"/>
    <s v="Paul Stevenson"/>
    <s v="Home Office"/>
    <s v="United States"/>
    <s v="Seattle"/>
    <s v="Washington"/>
    <n v="98105"/>
    <s v="West"/>
    <s v="FUR-FU-10002364"/>
    <s v="Furniture"/>
    <s v="Furnishings"/>
    <s v="Eldon Expressions Wood Desk Accessories, Oak"/>
    <n v="22.14"/>
    <n v="3"/>
    <n v="0"/>
    <n v="6.4205999999999976"/>
  </r>
  <r>
    <n v="9365"/>
    <s v="CA-2014-111591"/>
    <x v="3"/>
    <x v="708"/>
    <d v="2014-03-26T00:00:00"/>
    <s v="Standard Class"/>
    <s v="PS-18970"/>
    <s v="Paul Stevenson"/>
    <s v="Home Office"/>
    <s v="United States"/>
    <s v="Seattle"/>
    <s v="Washington"/>
    <n v="98105"/>
    <s v="West"/>
    <s v="OFF-ST-10001809"/>
    <s v="Office Supplies"/>
    <s v="Storage"/>
    <s v="Fellowes Officeware Wire Shelving"/>
    <n v="359.32"/>
    <n v="4"/>
    <n v="0"/>
    <n v="7.1863999999999919"/>
  </r>
  <r>
    <n v="9366"/>
    <s v="US-2011-166828"/>
    <x v="2"/>
    <x v="963"/>
    <d v="2011-08-25T00:00:00"/>
    <s v="First Class"/>
    <s v="JF-15415"/>
    <s v="Jennifer Ferguson"/>
    <s v="Consumer"/>
    <s v="United States"/>
    <s v="Saint Charles"/>
    <s v="Missouri"/>
    <n v="63301"/>
    <s v="Central"/>
    <s v="OFF-PA-10001846"/>
    <s v="Office Supplies"/>
    <s v="Paper"/>
    <s v="Xerox 1899"/>
    <n v="11.56"/>
    <n v="2"/>
    <n v="0"/>
    <n v="5.6644000000000005"/>
  </r>
  <r>
    <n v="9367"/>
    <s v="CA-2011-108147"/>
    <x v="2"/>
    <x v="785"/>
    <d v="2011-06-13T00:00:00"/>
    <s v="Standard Class"/>
    <s v="RD-19480"/>
    <s v="Rick Duston"/>
    <s v="Consumer"/>
    <s v="United States"/>
    <s v="Long Beach"/>
    <s v="New York"/>
    <n v="11561"/>
    <s v="East"/>
    <s v="OFF-BI-10003876"/>
    <s v="Office Supplies"/>
    <s v="Binders"/>
    <s v="Green Canvas Binder for 8-1/2&quot; x 14&quot; Sheets"/>
    <n v="68.48"/>
    <n v="2"/>
    <n v="0.2"/>
    <n v="25.679999999999996"/>
  </r>
  <r>
    <n v="9368"/>
    <s v="CA-2011-108147"/>
    <x v="2"/>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3-154998"/>
    <x v="0"/>
    <x v="281"/>
    <d v="2013-04-10T00:00:00"/>
    <s v="First Class"/>
    <s v="ES-14080"/>
    <s v="Erin Smith"/>
    <s v="Corporate"/>
    <s v="United States"/>
    <s v="Lakewood"/>
    <s v="New Jersey"/>
    <n v="8701"/>
    <s v="East"/>
    <s v="OFF-PA-10004243"/>
    <s v="Office Supplies"/>
    <s v="Paper"/>
    <s v="Xerox 1939"/>
    <n v="37.94"/>
    <n v="2"/>
    <n v="0"/>
    <n v="18.211199999999998"/>
  </r>
  <r>
    <n v="9370"/>
    <s v="CA-2014-113460"/>
    <x v="3"/>
    <x v="659"/>
    <d v="2014-11-10T00:00:00"/>
    <s v="Second Class"/>
    <s v="KN-16390"/>
    <s v="Katherine Nockton"/>
    <s v="Corporate"/>
    <s v="United States"/>
    <s v="Clinton"/>
    <s v="Maryland"/>
    <n v="20735"/>
    <s v="East"/>
    <s v="FUR-CH-10000422"/>
    <s v="Furniture"/>
    <s v="Chairs"/>
    <s v="Global Highback Leather Tilter in Burgundy"/>
    <n v="272.96999999999997"/>
    <n v="3"/>
    <n v="0"/>
    <n v="43.675200000000018"/>
  </r>
  <r>
    <n v="9371"/>
    <s v="CA-2012-111339"/>
    <x v="1"/>
    <x v="352"/>
    <d v="2012-05-31T00:00:00"/>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2-111339"/>
    <x v="1"/>
    <x v="352"/>
    <d v="2012-05-31T00:00:00"/>
    <s v="First Class"/>
    <s v="VP-21760"/>
    <s v="Victoria Pisteka"/>
    <s v="Corporate"/>
    <s v="United States"/>
    <s v="Columbus"/>
    <s v="Ohio"/>
    <n v="43229"/>
    <s v="East"/>
    <s v="FUR-CH-10000863"/>
    <s v="Furniture"/>
    <s v="Chairs"/>
    <s v="Novimex Swivel Fabric Task Chair"/>
    <n v="317.05799999999999"/>
    <n v="3"/>
    <n v="0.3"/>
    <n v="-86.058600000000013"/>
  </r>
  <r>
    <n v="9373"/>
    <s v="CA-2012-111339"/>
    <x v="1"/>
    <x v="352"/>
    <d v="2012-05-31T00:00:00"/>
    <s v="First Class"/>
    <s v="VP-21760"/>
    <s v="Victoria Pisteka"/>
    <s v="Corporate"/>
    <s v="United States"/>
    <s v="Columbus"/>
    <s v="Ohio"/>
    <n v="43229"/>
    <s v="East"/>
    <s v="OFF-FA-10002988"/>
    <s v="Office Supplies"/>
    <s v="Fasteners"/>
    <s v="Ideal Clamps"/>
    <n v="8.0399999999999991"/>
    <n v="5"/>
    <n v="0.2"/>
    <n v="2.9144999999999994"/>
  </r>
  <r>
    <n v="9374"/>
    <s v="CA-2014-102820"/>
    <x v="3"/>
    <x v="917"/>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3-149671"/>
    <x v="0"/>
    <x v="410"/>
    <d v="2013-06-10T00:00:00"/>
    <s v="Standard Class"/>
    <s v="KB-16600"/>
    <s v="Ken Brennan"/>
    <s v="Corporate"/>
    <s v="United States"/>
    <s v="Seattle"/>
    <s v="Washington"/>
    <n v="98105"/>
    <s v="West"/>
    <s v="OFF-SU-10002537"/>
    <s v="Office Supplies"/>
    <s v="Supplies"/>
    <s v="Acme Box Cutter Scissors"/>
    <n v="61.38"/>
    <n v="6"/>
    <n v="0"/>
    <n v="15.958800000000004"/>
  </r>
  <r>
    <n v="9376"/>
    <s v="CA-2012-126347"/>
    <x v="1"/>
    <x v="639"/>
    <d v="2012-12-19T00:00:00"/>
    <s v="Second Class"/>
    <s v="AJ-10945"/>
    <s v="Ashley Jarboe"/>
    <s v="Consumer"/>
    <s v="United States"/>
    <s v="Los Angeles"/>
    <s v="California"/>
    <n v="90045"/>
    <s v="West"/>
    <s v="TEC-AC-10003063"/>
    <s v="Technology"/>
    <s v="Accessories"/>
    <s v="Micro Innovations USB RF Wireless Keyboard with Mouse"/>
    <n v="50"/>
    <n v="2"/>
    <n v="0"/>
    <n v="10.5"/>
  </r>
  <r>
    <n v="9377"/>
    <s v="CA-2014-108756"/>
    <x v="3"/>
    <x v="53"/>
    <d v="2014-12-30T00:00:00"/>
    <s v="Standard Class"/>
    <s v="PO-18865"/>
    <s v="Patrick O'Donnell"/>
    <s v="Consumer"/>
    <s v="United States"/>
    <s v="East Orange"/>
    <s v="New Jersey"/>
    <n v="7017"/>
    <s v="East"/>
    <s v="TEC-AC-10003237"/>
    <s v="Technology"/>
    <s v="Accessories"/>
    <s v="Memorex Micro Travel Drive 4 GB"/>
    <n v="31.799999999999997"/>
    <n v="3"/>
    <n v="0"/>
    <n v="13.674000000000003"/>
  </r>
  <r>
    <n v="9378"/>
    <s v="CA-2014-155362"/>
    <x v="3"/>
    <x v="94"/>
    <d v="2014-12-22T00:00:00"/>
    <s v="Standard Class"/>
    <s v="DP-13105"/>
    <s v="Dave Poirier"/>
    <s v="Corporate"/>
    <s v="United States"/>
    <s v="Eau Claire"/>
    <s v="Wisconsin"/>
    <n v="54703"/>
    <s v="Central"/>
    <s v="OFF-ST-10001031"/>
    <s v="Office Supplies"/>
    <s v="Storage"/>
    <s v="Adjustable Personal File Tote"/>
    <n v="32.56"/>
    <n v="2"/>
    <n v="0"/>
    <n v="8.465600000000002"/>
  </r>
  <r>
    <n v="9379"/>
    <s v="CA-2013-117625"/>
    <x v="0"/>
    <x v="1120"/>
    <d v="2013-05-16T00:00:00"/>
    <s v="Standard Class"/>
    <s v="GM-14500"/>
    <s v="Gene McClure"/>
    <s v="Consumer"/>
    <s v="United States"/>
    <s v="Chicago"/>
    <s v="Illinois"/>
    <n v="60610"/>
    <s v="Central"/>
    <s v="OFF-EN-10001535"/>
    <s v="Office Supplies"/>
    <s v="Envelopes"/>
    <s v="Grip Seal Envelopes"/>
    <n v="7.0720000000000001"/>
    <n v="2"/>
    <n v="0.2"/>
    <n v="2.3868"/>
  </r>
  <r>
    <n v="9380"/>
    <s v="CA-2011-154158"/>
    <x v="2"/>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1-154158"/>
    <x v="2"/>
    <x v="851"/>
    <d v="2011-12-27T00:00:00"/>
    <s v="Second Class"/>
    <s v="CC-12670"/>
    <s v="Craig Carreira"/>
    <s v="Consumer"/>
    <s v="United States"/>
    <s v="Tampa"/>
    <s v="Florida"/>
    <n v="33614"/>
    <s v="South"/>
    <s v="FUR-CH-10004698"/>
    <s v="Furniture"/>
    <s v="Chairs"/>
    <s v="Padded Folding Chairs, Black, 4/Carton"/>
    <n v="64.784000000000006"/>
    <n v="1"/>
    <n v="0.2"/>
    <n v="6.4784000000000042"/>
  </r>
  <r>
    <n v="9382"/>
    <s v="CA-2011-154158"/>
    <x v="2"/>
    <x v="851"/>
    <d v="2011-12-27T00:00:00"/>
    <s v="Second Class"/>
    <s v="CC-12670"/>
    <s v="Craig Carreira"/>
    <s v="Consumer"/>
    <s v="United States"/>
    <s v="Tampa"/>
    <s v="Florida"/>
    <n v="33614"/>
    <s v="South"/>
    <s v="OFF-ST-10000078"/>
    <s v="Office Supplies"/>
    <s v="Storage"/>
    <s v="Tennsco 6- and 18-Compartment Lockers"/>
    <n v="424.27200000000005"/>
    <n v="2"/>
    <n v="0.2"/>
    <n v="-10.60680000000005"/>
  </r>
  <r>
    <n v="9383"/>
    <s v="CA-2011-154158"/>
    <x v="2"/>
    <x v="851"/>
    <d v="2011-12-27T00:00:00"/>
    <s v="Second Class"/>
    <s v="CC-12670"/>
    <s v="Craig Carreira"/>
    <s v="Consumer"/>
    <s v="United States"/>
    <s v="Tampa"/>
    <s v="Florida"/>
    <n v="33614"/>
    <s v="South"/>
    <s v="OFF-AR-10001868"/>
    <s v="Office Supplies"/>
    <s v="Art"/>
    <s v="Prang Dustless Chalk Sticks"/>
    <n v="1.3440000000000001"/>
    <n v="1"/>
    <n v="0.2"/>
    <n v="0.504"/>
  </r>
  <r>
    <n v="9384"/>
    <s v="CA-2011-154158"/>
    <x v="2"/>
    <x v="851"/>
    <d v="2011-12-27T00:00:00"/>
    <s v="Second Class"/>
    <s v="CC-12670"/>
    <s v="Craig Carreira"/>
    <s v="Consumer"/>
    <s v="United States"/>
    <s v="Tampa"/>
    <s v="Florida"/>
    <n v="33614"/>
    <s v="South"/>
    <s v="OFF-ST-10004950"/>
    <s v="Office Supplies"/>
    <s v="Storage"/>
    <s v="Acco Perma 3000 Stacking Storage Drawers"/>
    <n v="83.920000000000016"/>
    <n v="5"/>
    <n v="0.2"/>
    <n v="-1.049000000000003"/>
  </r>
  <r>
    <n v="9385"/>
    <s v="CA-2014-100433"/>
    <x v="3"/>
    <x v="938"/>
    <d v="2014-08-17T00:00:00"/>
    <s v="Standard Class"/>
    <s v="SJ-20125"/>
    <s v="Sanjit Jacobs"/>
    <s v="Home Office"/>
    <s v="United States"/>
    <s v="New York City"/>
    <s v="New York"/>
    <n v="10009"/>
    <s v="East"/>
    <s v="OFF-PA-10003441"/>
    <s v="Office Supplies"/>
    <s v="Paper"/>
    <s v="Xerox 226"/>
    <n v="25.92"/>
    <n v="4"/>
    <n v="0"/>
    <n v="12.441600000000001"/>
  </r>
  <r>
    <n v="9386"/>
    <s v="CA-2014-163097"/>
    <x v="3"/>
    <x v="151"/>
    <d v="2014-09-01T00:00:00"/>
    <s v="Standard Class"/>
    <s v="SF-20200"/>
    <s v="Sarah Foster"/>
    <s v="Consumer"/>
    <s v="United States"/>
    <s v="Mesa"/>
    <s v="Arizona"/>
    <n v="85204"/>
    <s v="West"/>
    <s v="FUR-FU-10004973"/>
    <s v="Furniture"/>
    <s v="Furnishings"/>
    <s v="Flat Face Poster Frame"/>
    <n v="120.57600000000001"/>
    <n v="8"/>
    <n v="0.2"/>
    <n v="33.1584"/>
  </r>
  <r>
    <n v="9387"/>
    <s v="US-2014-127292"/>
    <x v="3"/>
    <x v="617"/>
    <d v="2014-01-24T00:00:00"/>
    <s v="Standard Class"/>
    <s v="RM-19375"/>
    <s v="Raymond Messe"/>
    <s v="Consumer"/>
    <s v="United States"/>
    <s v="Burlington"/>
    <s v="Vermont"/>
    <s v="05408"/>
    <s v="East"/>
    <s v="OFF-PA-10000157"/>
    <s v="Office Supplies"/>
    <s v="Paper"/>
    <s v="Xerox 191"/>
    <n v="79.92"/>
    <n v="4"/>
    <n v="0"/>
    <n v="37.562399999999997"/>
  </r>
  <r>
    <n v="9388"/>
    <s v="US-2014-127292"/>
    <x v="3"/>
    <x v="617"/>
    <d v="2014-01-24T00:00:00"/>
    <s v="Standard Class"/>
    <s v="RM-19375"/>
    <s v="Raymond Messe"/>
    <s v="Consumer"/>
    <s v="United States"/>
    <s v="Burlington"/>
    <s v="Vermont"/>
    <s v="05408"/>
    <s v="East"/>
    <s v="OFF-PA-10001970"/>
    <s v="Office Supplies"/>
    <s v="Paper"/>
    <s v="Xerox 1881"/>
    <n v="12.28"/>
    <n v="1"/>
    <n v="0"/>
    <n v="5.7715999999999994"/>
  </r>
  <r>
    <n v="9389"/>
    <s v="US-2014-127292"/>
    <x v="3"/>
    <x v="617"/>
    <d v="2014-01-24T00:00:00"/>
    <s v="Standard Class"/>
    <s v="RM-19375"/>
    <s v="Raymond Messe"/>
    <s v="Consumer"/>
    <s v="United States"/>
    <s v="Burlington"/>
    <s v="Vermont"/>
    <s v="05408"/>
    <s v="East"/>
    <s v="OFF-AP-10000828"/>
    <s v="Office Supplies"/>
    <s v="Appliances"/>
    <s v="Avanti 4.4 Cu. Ft. Refrigerator"/>
    <n v="542.93999999999994"/>
    <n v="3"/>
    <n v="0"/>
    <n v="152.02319999999997"/>
  </r>
  <r>
    <n v="9390"/>
    <s v="US-2014-127292"/>
    <x v="3"/>
    <x v="617"/>
    <d v="2014-01-24T00:00:00"/>
    <s v="Standard Class"/>
    <s v="RM-19375"/>
    <s v="Raymond Messe"/>
    <s v="Consumer"/>
    <s v="United States"/>
    <s v="Burlington"/>
    <s v="Vermont"/>
    <s v="05408"/>
    <s v="East"/>
    <s v="OFF-EN-10001509"/>
    <s v="Office Supplies"/>
    <s v="Envelopes"/>
    <s v="Poly String Tie Envelopes"/>
    <n v="2.04"/>
    <n v="1"/>
    <n v="0"/>
    <n v="0.95879999999999987"/>
  </r>
  <r>
    <n v="9391"/>
    <s v="CA-2012-163734"/>
    <x v="1"/>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4-162474"/>
    <x v="3"/>
    <x v="677"/>
    <d v="2014-03-17T00:00:00"/>
    <s v="First Class"/>
    <s v="FH-14275"/>
    <s v="Frank Hawley"/>
    <s v="Corporate"/>
    <s v="United States"/>
    <s v="Aurora"/>
    <s v="Illinois"/>
    <n v="60505"/>
    <s v="Central"/>
    <s v="TEC-PH-10004700"/>
    <s v="Technology"/>
    <s v="Phones"/>
    <s v="PowerGen Dual USB Car Charger"/>
    <n v="7.9920000000000009"/>
    <n v="1"/>
    <n v="0.2"/>
    <n v="2.5973999999999995"/>
  </r>
  <r>
    <n v="9393"/>
    <s v="CA-2012-130848"/>
    <x v="1"/>
    <x v="969"/>
    <d v="2012-10-25T00:00:00"/>
    <s v="Same Day"/>
    <s v="DG-13300"/>
    <s v="Deirdre Greer"/>
    <s v="Corporate"/>
    <s v="United States"/>
    <s v="Denver"/>
    <s v="Colorado"/>
    <n v="80219"/>
    <s v="West"/>
    <s v="FUR-CH-10000422"/>
    <s v="Furniture"/>
    <s v="Chairs"/>
    <s v="Global Highback Leather Tilter in Burgundy"/>
    <n v="582.33600000000001"/>
    <n v="8"/>
    <n v="0.2"/>
    <n v="-29.116799999999955"/>
  </r>
  <r>
    <n v="9394"/>
    <s v="CA-2011-125997"/>
    <x v="2"/>
    <x v="59"/>
    <d v="2011-09-23T00:00:00"/>
    <s v="First Class"/>
    <s v="MW-18220"/>
    <s v="Mitch Webber"/>
    <s v="Consumer"/>
    <s v="United States"/>
    <s v="New York City"/>
    <s v="New York"/>
    <n v="10011"/>
    <s v="East"/>
    <s v="TEC-PH-10003484"/>
    <s v="Technology"/>
    <s v="Phones"/>
    <s v="Ooma Telo VoIP Home Phone System"/>
    <n v="629.94999999999993"/>
    <n v="5"/>
    <n v="0"/>
    <n v="157.48750000000001"/>
  </r>
  <r>
    <n v="9395"/>
    <s v="CA-2011-125997"/>
    <x v="2"/>
    <x v="59"/>
    <d v="2011-09-23T00:00:00"/>
    <s v="First Class"/>
    <s v="MW-18220"/>
    <s v="Mitch Webber"/>
    <s v="Consumer"/>
    <s v="United States"/>
    <s v="New York City"/>
    <s v="New York"/>
    <n v="10011"/>
    <s v="East"/>
    <s v="FUR-CH-10001394"/>
    <s v="Furniture"/>
    <s v="Chairs"/>
    <s v="Global Leather Executive Chair"/>
    <n v="631.78200000000004"/>
    <n v="2"/>
    <n v="0.1"/>
    <n v="140.39599999999993"/>
  </r>
  <r>
    <n v="9396"/>
    <s v="CA-2011-125997"/>
    <x v="2"/>
    <x v="59"/>
    <d v="2011-09-23T00:00:00"/>
    <s v="First Class"/>
    <s v="MW-18220"/>
    <s v="Mitch Webber"/>
    <s v="Consumer"/>
    <s v="United States"/>
    <s v="New York City"/>
    <s v="New York"/>
    <n v="10011"/>
    <s v="East"/>
    <s v="FUR-BO-10002213"/>
    <s v="Furniture"/>
    <s v="Bookcases"/>
    <s v="DMI Eclipse Executive Suite Bookcases"/>
    <n v="801.5680000000001"/>
    <n v="2"/>
    <n v="0.2"/>
    <n v="-10.019600000000054"/>
  </r>
  <r>
    <n v="9397"/>
    <s v="CA-2011-125997"/>
    <x v="2"/>
    <x v="59"/>
    <d v="2011-09-23T00:00:00"/>
    <s v="First Class"/>
    <s v="MW-18220"/>
    <s v="Mitch Webber"/>
    <s v="Consumer"/>
    <s v="United States"/>
    <s v="New York City"/>
    <s v="New York"/>
    <n v="10011"/>
    <s v="East"/>
    <s v="OFF-LA-10002762"/>
    <s v="Office Supplies"/>
    <s v="Labels"/>
    <s v="Avery 485"/>
    <n v="75.179999999999993"/>
    <n v="6"/>
    <n v="0"/>
    <n v="35.334599999999995"/>
  </r>
  <r>
    <n v="9398"/>
    <s v="CA-2011-125997"/>
    <x v="2"/>
    <x v="59"/>
    <d v="2011-09-23T00:00:00"/>
    <s v="First Class"/>
    <s v="MW-18220"/>
    <s v="Mitch Webber"/>
    <s v="Consumer"/>
    <s v="United States"/>
    <s v="New York City"/>
    <s v="New York"/>
    <n v="10011"/>
    <s v="East"/>
    <s v="OFF-AP-10003842"/>
    <s v="Office Supplies"/>
    <s v="Appliances"/>
    <s v="Euro-Pro Shark Turbo Vacuum"/>
    <n v="30.98"/>
    <n v="1"/>
    <n v="0"/>
    <n v="8.0548000000000002"/>
  </r>
  <r>
    <n v="9399"/>
    <s v="CA-2011-125997"/>
    <x v="2"/>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s v="Illinois"/>
    <n v="60004"/>
    <s v="Central"/>
    <s v="OFF-AR-10003394"/>
    <s v="Office Supplies"/>
    <s v="Art"/>
    <s v="Newell 332"/>
    <n v="14.111999999999998"/>
    <n v="6"/>
    <n v="0.2"/>
    <n v="1.2348000000000008"/>
  </r>
  <r>
    <n v="9401"/>
    <s v="CA-2012-167696"/>
    <x v="1"/>
    <x v="1218"/>
    <d v="2012-09-21T00:00:00"/>
    <s v="Standard Class"/>
    <s v="BD-11500"/>
    <s v="Bradley Drucker"/>
    <s v="Consumer"/>
    <s v="United States"/>
    <s v="Newport News"/>
    <s v="Virginia"/>
    <n v="23602"/>
    <s v="South"/>
    <s v="OFF-EN-10001539"/>
    <s v="Office Supplies"/>
    <s v="Envelopes"/>
    <s v="Staples"/>
    <n v="31.12"/>
    <n v="4"/>
    <n v="0"/>
    <n v="14.6264"/>
  </r>
  <r>
    <n v="9402"/>
    <s v="CA-2011-159814"/>
    <x v="2"/>
    <x v="1219"/>
    <d v="2011-06-28T00:00:00"/>
    <s v="Standard Class"/>
    <s v="LP-17080"/>
    <s v="Liz Pelletier"/>
    <s v="Consumer"/>
    <s v="United States"/>
    <s v="Tucson"/>
    <s v="Arizona"/>
    <n v="85705"/>
    <s v="West"/>
    <s v="FUR-FU-10001731"/>
    <s v="Furniture"/>
    <s v="Furnishings"/>
    <s v="Acrylic Self-Standing Desk Frames"/>
    <n v="4.2720000000000002"/>
    <n v="2"/>
    <n v="0.2"/>
    <n v="0.96119999999999983"/>
  </r>
  <r>
    <n v="9403"/>
    <s v="CA-2013-105459"/>
    <x v="0"/>
    <x v="399"/>
    <d v="2013-08-18T00:00:00"/>
    <s v="Second Class"/>
    <s v="NP-18700"/>
    <s v="Nora Preis"/>
    <s v="Consumer"/>
    <s v="United States"/>
    <s v="New York City"/>
    <s v="New York"/>
    <n v="10024"/>
    <s v="East"/>
    <s v="FUR-TA-10001095"/>
    <s v="Furniture"/>
    <s v="Tables"/>
    <s v="Chromcraft Round Conference Tables"/>
    <n v="209.148"/>
    <n v="2"/>
    <n v="0.4"/>
    <n v="-66.230199999999996"/>
  </r>
  <r>
    <n v="9404"/>
    <s v="CA-2013-105459"/>
    <x v="0"/>
    <x v="399"/>
    <d v="2013-08-18T00:00:00"/>
    <s v="Second Class"/>
    <s v="NP-18700"/>
    <s v="Nora Preis"/>
    <s v="Consumer"/>
    <s v="United States"/>
    <s v="New York City"/>
    <s v="New York"/>
    <n v="10024"/>
    <s v="East"/>
    <s v="OFF-ST-10000078"/>
    <s v="Office Supplies"/>
    <s v="Storage"/>
    <s v="Tennsco 6- and 18-Compartment Lockers"/>
    <n v="1591.02"/>
    <n v="6"/>
    <n v="0"/>
    <n v="286.38359999999989"/>
  </r>
  <r>
    <n v="9405"/>
    <s v="CA-2014-141663"/>
    <x v="3"/>
    <x v="669"/>
    <d v="2014-04-18T00:00:00"/>
    <s v="Standard Class"/>
    <s v="DP-13105"/>
    <s v="Dave Poirier"/>
    <s v="Corporate"/>
    <s v="United States"/>
    <s v="Philadelphia"/>
    <s v="Pennsylvania"/>
    <n v="19134"/>
    <s v="East"/>
    <s v="OFF-FA-10004076"/>
    <s v="Office Supplies"/>
    <s v="Fasteners"/>
    <s v="Translucent Push Pins by OIC"/>
    <n v="7.92"/>
    <n v="5"/>
    <n v="0.2"/>
    <n v="1.6829999999999994"/>
  </r>
  <r>
    <n v="9406"/>
    <s v="CA-2011-152618"/>
    <x v="2"/>
    <x v="619"/>
    <d v="2011-03-17T00:00:00"/>
    <s v="First Class"/>
    <s v="RB-19465"/>
    <s v="Rick Bensley"/>
    <s v="Home Office"/>
    <s v="United States"/>
    <s v="Chicago"/>
    <s v="Illinois"/>
    <n v="60653"/>
    <s v="Central"/>
    <s v="TEC-MA-10003626"/>
    <s v="Technology"/>
    <s v="Machines"/>
    <s v="Hewlett-Packard Deskjet 6540 Color Inkjet Printer"/>
    <n v="574.91"/>
    <n v="2"/>
    <n v="0.3"/>
    <n v="156.04699999999997"/>
  </r>
  <r>
    <n v="9407"/>
    <s v="CA-2011-152618"/>
    <x v="2"/>
    <x v="619"/>
    <d v="2011-03-17T00:00:00"/>
    <s v="First Class"/>
    <s v="RB-19465"/>
    <s v="Rick Bensley"/>
    <s v="Home Office"/>
    <s v="United States"/>
    <s v="Chicago"/>
    <s v="Illinois"/>
    <n v="60653"/>
    <s v="Central"/>
    <s v="OFF-PA-10001215"/>
    <s v="Office Supplies"/>
    <s v="Paper"/>
    <s v="Xerox 1963"/>
    <n v="8.4480000000000004"/>
    <n v="2"/>
    <n v="0.2"/>
    <n v="2.6399999999999997"/>
  </r>
  <r>
    <n v="9408"/>
    <s v="CA-2014-162789"/>
    <x v="3"/>
    <x v="585"/>
    <d v="2014-09-25T00:00:00"/>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4-162789"/>
    <x v="3"/>
    <x v="585"/>
    <d v="2014-09-25T00:00:00"/>
    <s v="Second Class"/>
    <s v="LC-17140"/>
    <s v="Logan Currie"/>
    <s v="Consumer"/>
    <s v="United States"/>
    <s v="New York City"/>
    <s v="New York"/>
    <n v="10035"/>
    <s v="East"/>
    <s v="FUR-FU-10004864"/>
    <s v="Furniture"/>
    <s v="Furnishings"/>
    <s v="Eldon 500 Class Desk Accessories"/>
    <n v="12.07"/>
    <n v="1"/>
    <n v="0"/>
    <n v="3.9831000000000003"/>
  </r>
  <r>
    <n v="9410"/>
    <s v="US-2014-110149"/>
    <x v="3"/>
    <x v="389"/>
    <d v="2014-12-14T00:00:00"/>
    <s v="First Class"/>
    <s v="WB-21850"/>
    <s v="William Brown"/>
    <s v="Consumer"/>
    <s v="United States"/>
    <s v="Philadelphia"/>
    <s v="Pennsylvania"/>
    <n v="19143"/>
    <s v="East"/>
    <s v="OFF-BI-10000014"/>
    <s v="Office Supplies"/>
    <s v="Binders"/>
    <s v="Heavy-Duty E-Z-D Binders"/>
    <n v="3.2730000000000006"/>
    <n v="1"/>
    <n v="0.7"/>
    <n v="-2.5092999999999996"/>
  </r>
  <r>
    <n v="9411"/>
    <s v="US-2014-110149"/>
    <x v="3"/>
    <x v="389"/>
    <d v="2014-12-14T00:00:00"/>
    <s v="First Class"/>
    <s v="WB-21850"/>
    <s v="William Brown"/>
    <s v="Consumer"/>
    <s v="United States"/>
    <s v="Philadelphia"/>
    <s v="Pennsylvania"/>
    <n v="19143"/>
    <s v="East"/>
    <s v="FUR-FU-10001475"/>
    <s v="Furniture"/>
    <s v="Furnishings"/>
    <s v="Contract Clock, 14&quot;, Brown"/>
    <n v="87.92"/>
    <n v="5"/>
    <n v="0.2"/>
    <n v="15.385999999999999"/>
  </r>
  <r>
    <n v="9412"/>
    <s v="CA-2013-108959"/>
    <x v="0"/>
    <x v="612"/>
    <d v="2013-03-15T00:00:00"/>
    <s v="Second Class"/>
    <s v="MH-17785"/>
    <s v="Maya Herman"/>
    <s v="Corporate"/>
    <s v="United States"/>
    <s v="Glendale"/>
    <s v="Arizona"/>
    <n v="85301"/>
    <s v="West"/>
    <s v="OFF-ST-10001272"/>
    <s v="Office Supplies"/>
    <s v="Storage"/>
    <s v="Mini 13-1/2 Capacity Data Binder Rack, Pearl"/>
    <n v="104.69600000000001"/>
    <n v="1"/>
    <n v="0.2"/>
    <n v="6.5434999999999981"/>
  </r>
  <r>
    <n v="9413"/>
    <s v="CA-2012-164777"/>
    <x v="1"/>
    <x v="746"/>
    <d v="2012-01-29T00:00:00"/>
    <s v="First Class"/>
    <s v="SC-20305"/>
    <s v="Sean Christensen"/>
    <s v="Consumer"/>
    <s v="United States"/>
    <s v="Los Angeles"/>
    <s v="California"/>
    <n v="90036"/>
    <s v="West"/>
    <s v="FUR-CH-10002024"/>
    <s v="Furniture"/>
    <s v="Chairs"/>
    <s v="HON 5400 Series Task Chairs for Big and Tall"/>
    <n v="2803.92"/>
    <n v="5"/>
    <n v="0.2"/>
    <n v="0"/>
  </r>
  <r>
    <n v="9414"/>
    <s v="CA-2013-132017"/>
    <x v="0"/>
    <x v="182"/>
    <d v="2013-09-28T00:00:00"/>
    <s v="First Class"/>
    <s v="MH-17620"/>
    <s v="Matt Hagelstein"/>
    <s v="Corporate"/>
    <s v="United States"/>
    <s v="Houston"/>
    <s v="Texas"/>
    <n v="77041"/>
    <s v="Central"/>
    <s v="OFF-BI-10004001"/>
    <s v="Office Supplies"/>
    <s v="Binders"/>
    <s v="GBC Recycled VeloBinder Covers"/>
    <n v="6.8159999999999981"/>
    <n v="2"/>
    <n v="0.8"/>
    <n v="-11.587200000000003"/>
  </r>
  <r>
    <n v="9415"/>
    <s v="CA-2012-127824"/>
    <x v="1"/>
    <x v="1090"/>
    <d v="2012-10-22T00:00:00"/>
    <s v="Standard Class"/>
    <s v="JC-15775"/>
    <s v="John Castell"/>
    <s v="Consumer"/>
    <s v="United States"/>
    <s v="Seattle"/>
    <s v="Washington"/>
    <n v="98115"/>
    <s v="West"/>
    <s v="TEC-PH-10004094"/>
    <s v="Technology"/>
    <s v="Phones"/>
    <s v="Motorola L703CM"/>
    <n v="249.58400000000003"/>
    <n v="2"/>
    <n v="0.2"/>
    <n v="15.598999999999997"/>
  </r>
  <r>
    <n v="9416"/>
    <s v="CA-2012-127824"/>
    <x v="1"/>
    <x v="1090"/>
    <d v="2012-10-22T00:00:00"/>
    <s v="Standard Class"/>
    <s v="JC-15775"/>
    <s v="John Castell"/>
    <s v="Consumer"/>
    <s v="United States"/>
    <s v="Seattle"/>
    <s v="Washington"/>
    <n v="98115"/>
    <s v="West"/>
    <s v="OFF-PA-10001184"/>
    <s v="Office Supplies"/>
    <s v="Paper"/>
    <s v="Xerox 1903"/>
    <n v="17.940000000000001"/>
    <n v="3"/>
    <n v="0"/>
    <n v="8.7906000000000013"/>
  </r>
  <r>
    <n v="9417"/>
    <s v="CA-2012-127824"/>
    <x v="1"/>
    <x v="1090"/>
    <d v="2012-10-22T00:00:00"/>
    <s v="Standard Class"/>
    <s v="JC-15775"/>
    <s v="John Castell"/>
    <s v="Consumer"/>
    <s v="United States"/>
    <s v="Seattle"/>
    <s v="Washington"/>
    <n v="98115"/>
    <s v="West"/>
    <s v="FUR-FU-10002505"/>
    <s v="Furniture"/>
    <s v="Furnishings"/>
    <s v="Eldon 100 Class Desk Accessories"/>
    <n v="10.11"/>
    <n v="3"/>
    <n v="0"/>
    <n v="3.2351999999999994"/>
  </r>
  <r>
    <n v="9418"/>
    <s v="CA-2011-148285"/>
    <x v="2"/>
    <x v="1220"/>
    <d v="2011-11-01T00:00:00"/>
    <s v="Standard Class"/>
    <s v="RD-19810"/>
    <s v="Ross DeVincentis"/>
    <s v="Home Office"/>
    <s v="United States"/>
    <s v="Fayetteville"/>
    <s v="North Carolina"/>
    <n v="28314"/>
    <s v="South"/>
    <s v="OFF-PA-10001166"/>
    <s v="Office Supplies"/>
    <s v="Paper"/>
    <s v="Xerox 2"/>
    <n v="10.368000000000002"/>
    <n v="2"/>
    <n v="0.2"/>
    <n v="3.6288"/>
  </r>
  <r>
    <n v="9419"/>
    <s v="CA-2011-148285"/>
    <x v="2"/>
    <x v="1220"/>
    <d v="2011-11-01T00:00:00"/>
    <s v="Standard Class"/>
    <s v="RD-19810"/>
    <s v="Ross DeVincentis"/>
    <s v="Home Office"/>
    <s v="United States"/>
    <s v="Fayetteville"/>
    <s v="North Carolina"/>
    <n v="28314"/>
    <s v="South"/>
    <s v="OFF-PA-10000349"/>
    <s v="Office Supplies"/>
    <s v="Paper"/>
    <s v="Staples"/>
    <n v="11.952000000000002"/>
    <n v="3"/>
    <n v="0.2"/>
    <n v="4.0338000000000003"/>
  </r>
  <r>
    <n v="9420"/>
    <s v="CA-2014-152926"/>
    <x v="3"/>
    <x v="28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4-152926"/>
    <x v="3"/>
    <x v="28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1-145254"/>
    <x v="2"/>
    <x v="149"/>
    <d v="2011-07-27T00:00:00"/>
    <s v="Standard Class"/>
    <s v="NC-18535"/>
    <s v="Nick Crebassa"/>
    <s v="Corporate"/>
    <s v="United States"/>
    <s v="San Francisco"/>
    <s v="California"/>
    <n v="94122"/>
    <s v="West"/>
    <s v="TEC-PH-10000441"/>
    <s v="Technology"/>
    <s v="Phones"/>
    <s v="VTech DS6151"/>
    <n v="604.75199999999995"/>
    <n v="6"/>
    <n v="0.2"/>
    <n v="60.475200000000058"/>
  </r>
  <r>
    <n v="9423"/>
    <s v="CA-2011-145254"/>
    <x v="2"/>
    <x v="149"/>
    <d v="2011-07-27T00:00:00"/>
    <s v="Standard Class"/>
    <s v="NC-18535"/>
    <s v="Nick Crebassa"/>
    <s v="Corporate"/>
    <s v="United States"/>
    <s v="San Francisco"/>
    <s v="California"/>
    <n v="94122"/>
    <s v="West"/>
    <s v="OFF-SU-10004664"/>
    <s v="Office Supplies"/>
    <s v="Supplies"/>
    <s v="Acme Softgrip Scissors"/>
    <n v="40.700000000000003"/>
    <n v="5"/>
    <n v="0"/>
    <n v="11.802999999999999"/>
  </r>
  <r>
    <n v="9424"/>
    <s v="CA-2011-145254"/>
    <x v="2"/>
    <x v="149"/>
    <d v="2011-07-27T00:00:00"/>
    <s v="Standard Class"/>
    <s v="NC-18535"/>
    <s v="Nick Crebassa"/>
    <s v="Corporate"/>
    <s v="United States"/>
    <s v="San Francisco"/>
    <s v="California"/>
    <n v="94122"/>
    <s v="West"/>
    <s v="TEC-PH-10004531"/>
    <s v="Technology"/>
    <s v="Phones"/>
    <s v="AT&amp;T CL2909"/>
    <n v="302.37599999999998"/>
    <n v="3"/>
    <n v="0.2"/>
    <n v="37.796999999999997"/>
  </r>
  <r>
    <n v="9425"/>
    <s v="CA-2011-145254"/>
    <x v="2"/>
    <x v="149"/>
    <d v="2011-07-27T00:00:00"/>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1-116246"/>
    <x v="2"/>
    <x v="171"/>
    <d v="2011-09-17T00:00:00"/>
    <s v="Second Class"/>
    <s v="LW-17215"/>
    <s v="Luke Weiss"/>
    <s v="Consumer"/>
    <s v="United States"/>
    <s v="New York City"/>
    <s v="New York"/>
    <n v="10035"/>
    <s v="East"/>
    <s v="FUR-CH-10002024"/>
    <s v="Furniture"/>
    <s v="Chairs"/>
    <s v="HON 5400 Series Task Chairs for Big and Tall"/>
    <n v="3785.2920000000004"/>
    <n v="6"/>
    <n v="0.1"/>
    <n v="420.58800000000019"/>
  </r>
  <r>
    <n v="9427"/>
    <s v="CA-2013-160479"/>
    <x v="0"/>
    <x v="306"/>
    <d v="2013-09-21T00:00:00"/>
    <s v="Standard Class"/>
    <s v="AH-10585"/>
    <s v="Angele Hood"/>
    <s v="Consumer"/>
    <s v="United States"/>
    <s v="Seattle"/>
    <s v="Washington"/>
    <n v="98105"/>
    <s v="West"/>
    <s v="OFF-AR-10002445"/>
    <s v="Office Supplies"/>
    <s v="Art"/>
    <s v="SANFORD Major Accent Highlighters"/>
    <n v="35.4"/>
    <n v="5"/>
    <n v="0"/>
    <n v="13.452000000000002"/>
  </r>
  <r>
    <n v="9428"/>
    <s v="CA-2011-167486"/>
    <x v="2"/>
    <x v="501"/>
    <d v="2011-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1-152100"/>
    <x v="2"/>
    <x v="218"/>
    <d v="2011-05-16T00:00:00"/>
    <s v="Standard Class"/>
    <s v="VW-21775"/>
    <s v="Victoria Wilson"/>
    <s v="Corporate"/>
    <s v="United States"/>
    <s v="Huntsville"/>
    <s v="Texas"/>
    <n v="77340"/>
    <s v="Central"/>
    <s v="FUR-CH-10000015"/>
    <s v="Furniture"/>
    <s v="Chairs"/>
    <s v="Hon Multipurpose Stacking Arm Chairs"/>
    <n v="1212.9599999999998"/>
    <n v="8"/>
    <n v="0.3"/>
    <n v="-69.311999999999898"/>
  </r>
  <r>
    <n v="9430"/>
    <s v="CA-2012-166219"/>
    <x v="1"/>
    <x v="834"/>
    <d v="2012-09-01T00:00:00"/>
    <s v="Standard Class"/>
    <s v="BP-11185"/>
    <s v="Ben Peterman"/>
    <s v="Corporate"/>
    <s v="United States"/>
    <s v="Dallas"/>
    <s v="Texas"/>
    <n v="75081"/>
    <s v="Central"/>
    <s v="TEC-PH-10004165"/>
    <s v="Technology"/>
    <s v="Phones"/>
    <s v="Mitel MiVoice 5330e IP Phone"/>
    <n v="1099.96"/>
    <n v="5"/>
    <n v="0.2"/>
    <n v="82.496999999999957"/>
  </r>
  <r>
    <n v="9431"/>
    <s v="CA-2012-166219"/>
    <x v="1"/>
    <x v="834"/>
    <d v="2012-09-01T00:00:00"/>
    <s v="Standard Class"/>
    <s v="BP-11185"/>
    <s v="Ben Peterman"/>
    <s v="Corporate"/>
    <s v="United States"/>
    <s v="Dallas"/>
    <s v="Texas"/>
    <n v="75081"/>
    <s v="Central"/>
    <s v="FUR-TA-10004607"/>
    <s v="Furniture"/>
    <s v="Tables"/>
    <s v="Hon 2111 Invitation Series Straight Table"/>
    <n v="103.48100000000001"/>
    <n v="1"/>
    <n v="0.3"/>
    <n v="-16.261300000000006"/>
  </r>
  <r>
    <n v="9432"/>
    <s v="CA-2012-111864"/>
    <x v="1"/>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2-119627"/>
    <x v="1"/>
    <x v="493"/>
    <d v="2012-08-23T00:00:00"/>
    <s v="Standard Class"/>
    <s v="SC-20725"/>
    <s v="Steven Cartwright"/>
    <s v="Consumer"/>
    <s v="United States"/>
    <s v="Peoria"/>
    <s v="Arizona"/>
    <n v="85345"/>
    <s v="West"/>
    <s v="TEC-AC-10002217"/>
    <s v="Technology"/>
    <s v="Accessories"/>
    <s v="Imation Clip USB flash drive - 8 GB"/>
    <n v="30.080000000000002"/>
    <n v="2"/>
    <n v="0.2"/>
    <n v="-5.2640000000000002"/>
  </r>
  <r>
    <n v="9434"/>
    <s v="CA-2012-119627"/>
    <x v="1"/>
    <x v="493"/>
    <d v="2012-08-23T00:00:00"/>
    <s v="Standard Class"/>
    <s v="SC-20725"/>
    <s v="Steven Cartwright"/>
    <s v="Consumer"/>
    <s v="United States"/>
    <s v="Peoria"/>
    <s v="Arizona"/>
    <n v="85345"/>
    <s v="West"/>
    <s v="OFF-PA-10001937"/>
    <s v="Office Supplies"/>
    <s v="Paper"/>
    <s v="Xerox 21"/>
    <n v="36.288000000000011"/>
    <n v="7"/>
    <n v="0.2"/>
    <n v="12.700800000000001"/>
  </r>
  <r>
    <n v="9435"/>
    <s v="CA-2012-119627"/>
    <x v="1"/>
    <x v="493"/>
    <d v="2012-08-23T00:00:00"/>
    <s v="Standard Class"/>
    <s v="SC-20725"/>
    <s v="Steven Cartwright"/>
    <s v="Consumer"/>
    <s v="United States"/>
    <s v="Peoria"/>
    <s v="Arizona"/>
    <n v="85345"/>
    <s v="West"/>
    <s v="OFF-AR-10000203"/>
    <s v="Office Supplies"/>
    <s v="Art"/>
    <s v="Newell 336"/>
    <n v="10.272000000000002"/>
    <n v="3"/>
    <n v="0.2"/>
    <n v="1.1555999999999984"/>
  </r>
  <r>
    <n v="9436"/>
    <s v="CA-2012-119627"/>
    <x v="1"/>
    <x v="493"/>
    <d v="2012-08-23T00:00:00"/>
    <s v="Standard Class"/>
    <s v="SC-20725"/>
    <s v="Steven Cartwright"/>
    <s v="Consumer"/>
    <s v="United States"/>
    <s v="Peoria"/>
    <s v="Arizona"/>
    <n v="85345"/>
    <s v="West"/>
    <s v="TEC-AC-10001142"/>
    <s v="Technology"/>
    <s v="Accessories"/>
    <s v="First Data FD10 PIN Pad"/>
    <n v="252.8"/>
    <n v="4"/>
    <n v="0.2"/>
    <n v="-31.600000000000037"/>
  </r>
  <r>
    <n v="9437"/>
    <s v="CA-2012-160787"/>
    <x v="1"/>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4-107853"/>
    <x v="3"/>
    <x v="1143"/>
    <d v="2014-06-01T00:00:00"/>
    <s v="Standard Class"/>
    <s v="CD-11920"/>
    <s v="Carlos Daly"/>
    <s v="Consumer"/>
    <s v="United States"/>
    <s v="Oceanside"/>
    <s v="California"/>
    <n v="92054"/>
    <s v="West"/>
    <s v="OFF-PA-10000520"/>
    <s v="Office Supplies"/>
    <s v="Paper"/>
    <s v="Xerox 201"/>
    <n v="12.96"/>
    <n v="2"/>
    <n v="0"/>
    <n v="6.2208000000000006"/>
  </r>
  <r>
    <n v="9439"/>
    <s v="CA-2014-126144"/>
    <x v="3"/>
    <x v="689"/>
    <d v="2014-08-06T00:00:00"/>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1-154655"/>
    <x v="2"/>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s v="New York"/>
    <n v="10035"/>
    <s v="East"/>
    <s v="OFF-PA-10001471"/>
    <s v="Office Supplies"/>
    <s v="Paper"/>
    <s v="Strathmore Photo Frame Cards"/>
    <n v="14.62"/>
    <n v="2"/>
    <n v="0"/>
    <n v="6.7251999999999992"/>
  </r>
  <r>
    <n v="9442"/>
    <s v="CA-2011-165477"/>
    <x v="2"/>
    <x v="282"/>
    <d v="2011-12-31T00:00:00"/>
    <s v="Second Class"/>
    <s v="RE-19405"/>
    <s v="Ricardo Emerson"/>
    <s v="Consumer"/>
    <s v="United States"/>
    <s v="Kent"/>
    <s v="Ohio"/>
    <n v="44240"/>
    <s v="East"/>
    <s v="OFF-AP-10003281"/>
    <s v="Office Supplies"/>
    <s v="Appliances"/>
    <s v="Acco 6 Outlet Guardian Standard Surge Suppressor"/>
    <n v="48.36"/>
    <n v="5"/>
    <n v="0.2"/>
    <n v="6.0449999999999946"/>
  </r>
  <r>
    <n v="9443"/>
    <s v="CA-2014-165904"/>
    <x v="3"/>
    <x v="104"/>
    <d v="2014-04-12T00:00:00"/>
    <s v="Standard Class"/>
    <s v="HR-14770"/>
    <s v="Hallie Redmond"/>
    <s v="Home Office"/>
    <s v="United States"/>
    <s v="Jacksonville"/>
    <s v="Florida"/>
    <n v="32216"/>
    <s v="South"/>
    <s v="OFF-AR-10003156"/>
    <s v="Office Supplies"/>
    <s v="Art"/>
    <s v="50 Colored Long Pencils"/>
    <n v="16.256"/>
    <n v="2"/>
    <n v="0.2"/>
    <n v="1.2192000000000007"/>
  </r>
  <r>
    <n v="9444"/>
    <s v="CA-2014-165904"/>
    <x v="3"/>
    <x v="104"/>
    <d v="2014-04-12T00:00:00"/>
    <s v="Standard Class"/>
    <s v="HR-14770"/>
    <s v="Hallie Redmond"/>
    <s v="Home Office"/>
    <s v="United States"/>
    <s v="Jacksonville"/>
    <s v="Florida"/>
    <n v="32216"/>
    <s v="South"/>
    <s v="TEC-PH-10000576"/>
    <s v="Technology"/>
    <s v="Phones"/>
    <s v="AT&amp;T 1080 Corded phone"/>
    <n v="219.18400000000003"/>
    <n v="2"/>
    <n v="0.2"/>
    <n v="19.178600000000003"/>
  </r>
  <r>
    <n v="9445"/>
    <s v="CA-2012-104052"/>
    <x v="1"/>
    <x v="1201"/>
    <d v="2012-03-02T00:00:00"/>
    <s v="First Class"/>
    <s v="TP-21565"/>
    <s v="Tracy Poddar"/>
    <s v="Corporate"/>
    <s v="United States"/>
    <s v="Coppell"/>
    <s v="Texas"/>
    <n v="75019"/>
    <s v="Central"/>
    <s v="TEC-PH-10003215"/>
    <s v="Technology"/>
    <s v="Phones"/>
    <s v="Jackery Bar Premium Fast-charging Portable Charger"/>
    <n v="95.84"/>
    <n v="4"/>
    <n v="0.2"/>
    <n v="34.741999999999997"/>
  </r>
  <r>
    <n v="9446"/>
    <s v="CA-2012-168277"/>
    <x v="1"/>
    <x v="352"/>
    <d v="2012-06-03T00:00:00"/>
    <s v="Standard Class"/>
    <s v="KB-16315"/>
    <s v="Karl Braun"/>
    <s v="Consumer"/>
    <s v="United States"/>
    <s v="Indianapolis"/>
    <s v="Indiana"/>
    <n v="46203"/>
    <s v="Central"/>
    <s v="OFF-LA-10004484"/>
    <s v="Office Supplies"/>
    <s v="Labels"/>
    <s v="Avery 476"/>
    <n v="12.39"/>
    <n v="3"/>
    <n v="0"/>
    <n v="5.6993999999999998"/>
  </r>
  <r>
    <n v="9447"/>
    <s v="CA-2013-158617"/>
    <x v="0"/>
    <x v="897"/>
    <d v="2013-09-29T00:00:00"/>
    <s v="Standard Class"/>
    <s v="AC-10660"/>
    <s v="Anna Chung"/>
    <s v="Consumer"/>
    <s v="United States"/>
    <s v="Lawrence"/>
    <s v="Indiana"/>
    <n v="46226"/>
    <s v="Central"/>
    <s v="OFF-PA-10002245"/>
    <s v="Office Supplies"/>
    <s v="Paper"/>
    <s v="Xerox 1895"/>
    <n v="35.880000000000003"/>
    <n v="6"/>
    <n v="0"/>
    <n v="16.146000000000001"/>
  </r>
  <r>
    <n v="9448"/>
    <s v="CA-2014-136882"/>
    <x v="3"/>
    <x v="837"/>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3-148957"/>
    <x v="0"/>
    <x v="42"/>
    <d v="2013-09-24T00:00:00"/>
    <s v="Standard Class"/>
    <s v="CC-12430"/>
    <s v="Chuck Clark"/>
    <s v="Home Office"/>
    <s v="United States"/>
    <s v="Redmond"/>
    <s v="Washington"/>
    <n v="98052"/>
    <s v="West"/>
    <s v="OFF-LA-10002195"/>
    <s v="Office Supplies"/>
    <s v="Labels"/>
    <s v="Avery 481"/>
    <n v="12.32"/>
    <n v="4"/>
    <n v="0"/>
    <n v="5.9135999999999997"/>
  </r>
  <r>
    <n v="9450"/>
    <s v="CA-2011-140032"/>
    <x v="2"/>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4-145506"/>
    <x v="3"/>
    <x v="95"/>
    <d v="2014-06-08T00:00:00"/>
    <s v="Standard Class"/>
    <s v="MO-17800"/>
    <s v="Meg O'Connel"/>
    <s v="Home Office"/>
    <s v="United States"/>
    <s v="Spokane"/>
    <s v="Washington"/>
    <n v="99207"/>
    <s v="West"/>
    <s v="OFF-ST-10004963"/>
    <s v="Office Supplies"/>
    <s v="Storage"/>
    <s v="Eldon Gobal File Keepers"/>
    <n v="136.26"/>
    <n v="9"/>
    <n v="0"/>
    <n v="5.4503999999999913"/>
  </r>
  <r>
    <n v="9452"/>
    <s v="CA-2012-129546"/>
    <x v="1"/>
    <x v="694"/>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2-129546"/>
    <x v="1"/>
    <x v="694"/>
    <d v="2012-10-05T00:00:00"/>
    <s v="Standard Class"/>
    <s v="RP-19855"/>
    <s v="Roy Phan"/>
    <s v="Corporate"/>
    <s v="United States"/>
    <s v="Los Angeles"/>
    <s v="California"/>
    <n v="90032"/>
    <s v="West"/>
    <s v="OFF-BI-10004001"/>
    <s v="Office Supplies"/>
    <s v="Binders"/>
    <s v="GBC Recycled VeloBinder Covers"/>
    <n v="81.792000000000002"/>
    <n v="6"/>
    <n v="0.2"/>
    <n v="26.582399999999986"/>
  </r>
  <r>
    <n v="9454"/>
    <s v="CA-2012-129546"/>
    <x v="1"/>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2-129546"/>
    <x v="1"/>
    <x v="694"/>
    <d v="2012-10-05T00:00:00"/>
    <s v="Standard Class"/>
    <s v="RP-19855"/>
    <s v="Roy Phan"/>
    <s v="Corporate"/>
    <s v="United States"/>
    <s v="Los Angeles"/>
    <s v="California"/>
    <n v="90032"/>
    <s v="West"/>
    <s v="TEC-PH-10003555"/>
    <s v="Technology"/>
    <s v="Phones"/>
    <s v="Motorola HK250 Universal Bluetooth Headset"/>
    <n v="36.783999999999999"/>
    <n v="2"/>
    <n v="0.2"/>
    <n v="-8.2763999999999971"/>
  </r>
  <r>
    <n v="9456"/>
    <s v="CA-2013-140977"/>
    <x v="0"/>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59"/>
  </r>
  <r>
    <n v="9457"/>
    <s v="CA-2014-151855"/>
    <x v="3"/>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4-151855"/>
    <x v="3"/>
    <x v="837"/>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1-138240"/>
    <x v="2"/>
    <x v="1148"/>
    <d v="2011-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1-138240"/>
    <x v="2"/>
    <x v="1148"/>
    <d v="2011-10-14T00:00:00"/>
    <s v="Standard Class"/>
    <s v="SJ-20500"/>
    <s v="Shirley Jackson"/>
    <s v="Consumer"/>
    <s v="United States"/>
    <s v="San Francisco"/>
    <s v="California"/>
    <n v="94122"/>
    <s v="West"/>
    <s v="TEC-PH-10002583"/>
    <s v="Technology"/>
    <s v="Phones"/>
    <s v="iOttie HLCRIO102 Car Mount"/>
    <n v="15.991999999999999"/>
    <n v="1"/>
    <n v="0.2"/>
    <n v="-2.9985000000000022"/>
  </r>
  <r>
    <n v="9461"/>
    <s v="CA-2011-101833"/>
    <x v="2"/>
    <x v="664"/>
    <d v="2011-11-22T00:00:00"/>
    <s v="Second Class"/>
    <s v="FG-14260"/>
    <s v="Frank Gastineau"/>
    <s v="Home Office"/>
    <s v="United States"/>
    <s v="New York City"/>
    <s v="New York"/>
    <n v="10024"/>
    <s v="East"/>
    <s v="OFF-PA-10003591"/>
    <s v="Office Supplies"/>
    <s v="Paper"/>
    <s v="Southworth 100% Cotton The Best Paper"/>
    <n v="34.44"/>
    <n v="3"/>
    <n v="0"/>
    <n v="17.22"/>
  </r>
  <r>
    <n v="9462"/>
    <s v="CA-2011-100867"/>
    <x v="2"/>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4-109610"/>
    <x v="3"/>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1-156545"/>
    <x v="2"/>
    <x v="1221"/>
    <d v="2011-03-03T00:00:00"/>
    <s v="First Class"/>
    <s v="JS-16030"/>
    <s v="Joy Smith"/>
    <s v="Consumer"/>
    <s v="United States"/>
    <s v="Columbus"/>
    <s v="Ohio"/>
    <n v="43229"/>
    <s v="East"/>
    <s v="OFF-AR-10003560"/>
    <s v="Office Supplies"/>
    <s v="Art"/>
    <s v="Zebra Zazzle Fluorescent Highlighters"/>
    <n v="19.456000000000003"/>
    <n v="4"/>
    <n v="0.2"/>
    <n v="3.4047999999999981"/>
  </r>
  <r>
    <n v="9465"/>
    <s v="CA-2011-109127"/>
    <x v="2"/>
    <x v="1059"/>
    <d v="2011-12-25T00:00:00"/>
    <s v="Standard Class"/>
    <s v="JC-15775"/>
    <s v="John Castell"/>
    <s v="Consumer"/>
    <s v="United States"/>
    <s v="Newark"/>
    <s v="Delaware"/>
    <n v="19711"/>
    <s v="East"/>
    <s v="OFF-LA-10004409"/>
    <s v="Office Supplies"/>
    <s v="Labels"/>
    <s v="Avery 492"/>
    <n v="17.28"/>
    <n v="6"/>
    <n v="0"/>
    <n v="7.9487999999999985"/>
  </r>
  <r>
    <n v="9466"/>
    <s v="CA-2013-126858"/>
    <x v="0"/>
    <x v="258"/>
    <d v="2013-11-24T00:00:00"/>
    <s v="Standard Class"/>
    <s v="JM-15265"/>
    <s v="Janet Molinari"/>
    <s v="Corporate"/>
    <s v="United States"/>
    <s v="Seattle"/>
    <s v="Washington"/>
    <n v="98115"/>
    <s v="West"/>
    <s v="FUR-FU-10000448"/>
    <s v="Furniture"/>
    <s v="Furnishings"/>
    <s v="Tenex Chairmats For Use With Carpeted Floors"/>
    <n v="31.96"/>
    <n v="2"/>
    <n v="0"/>
    <n v="1.597999999999999"/>
  </r>
  <r>
    <n v="9467"/>
    <s v="CA-2014-102925"/>
    <x v="3"/>
    <x v="60"/>
    <d v="2014-11-11T00:00:00"/>
    <s v="Second Class"/>
    <s v="CD-12280"/>
    <s v="Christina DeMoss"/>
    <s v="Consumer"/>
    <s v="United States"/>
    <s v="New York City"/>
    <s v="New York"/>
    <n v="10024"/>
    <s v="East"/>
    <s v="OFF-BI-10002735"/>
    <s v="Office Supplies"/>
    <s v="Binders"/>
    <s v="GBC Prestige Therm-A-Bind Covers"/>
    <n v="164.68800000000002"/>
    <n v="6"/>
    <n v="0.2"/>
    <n v="55.582200000000007"/>
  </r>
  <r>
    <n v="9468"/>
    <s v="CA-2014-102925"/>
    <x v="3"/>
    <x v="60"/>
    <d v="2014-11-11T00:00:00"/>
    <s v="Second Class"/>
    <s v="CD-12280"/>
    <s v="Christina DeMoss"/>
    <s v="Consumer"/>
    <s v="United States"/>
    <s v="New York City"/>
    <s v="New York"/>
    <n v="10024"/>
    <s v="East"/>
    <s v="FUR-TA-10003469"/>
    <s v="Furniture"/>
    <s v="Tables"/>
    <s v="Balt Split Level Computer Training Table"/>
    <n v="166.5"/>
    <n v="2"/>
    <n v="0.4"/>
    <n v="-66.599999999999994"/>
  </r>
  <r>
    <n v="9469"/>
    <s v="CA-2014-102925"/>
    <x v="3"/>
    <x v="60"/>
    <d v="2014-11-11T00:00:00"/>
    <s v="Second Class"/>
    <s v="CD-12280"/>
    <s v="Christina DeMoss"/>
    <s v="Consumer"/>
    <s v="United States"/>
    <s v="New York City"/>
    <s v="New York"/>
    <n v="10024"/>
    <s v="East"/>
    <s v="OFF-PA-10001870"/>
    <s v="Office Supplies"/>
    <s v="Paper"/>
    <s v="Xerox 202"/>
    <n v="12.96"/>
    <n v="2"/>
    <n v="0"/>
    <n v="6.2208000000000006"/>
  </r>
  <r>
    <n v="9470"/>
    <s v="CA-2014-102925"/>
    <x v="3"/>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4-102925"/>
    <x v="3"/>
    <x v="60"/>
    <d v="2014-11-11T00:00:00"/>
    <s v="Second Class"/>
    <s v="CD-12280"/>
    <s v="Christina DeMoss"/>
    <s v="Consumer"/>
    <s v="United States"/>
    <s v="New York City"/>
    <s v="New York"/>
    <n v="10024"/>
    <s v="East"/>
    <s v="TEC-PH-10001448"/>
    <s v="Technology"/>
    <s v="Phones"/>
    <s v="Anker Astro 15000mAh USB Portable Charger"/>
    <n v="99.98"/>
    <n v="2"/>
    <n v="0"/>
    <n v="3.9991999999999877"/>
  </r>
  <r>
    <n v="9472"/>
    <s v="CA-2014-102925"/>
    <x v="3"/>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4-102925"/>
    <x v="3"/>
    <x v="60"/>
    <d v="2014-11-11T00:00:00"/>
    <s v="Second Class"/>
    <s v="CD-12280"/>
    <s v="Christina DeMoss"/>
    <s v="Consumer"/>
    <s v="United States"/>
    <s v="New York City"/>
    <s v="New York"/>
    <n v="10024"/>
    <s v="East"/>
    <s v="FUR-CH-10004875"/>
    <s v="Furniture"/>
    <s v="Chairs"/>
    <s v="Harbour Creations 67200 Series Stacking Chairs"/>
    <n v="128.12400000000002"/>
    <n v="2"/>
    <n v="0.1"/>
    <n v="24.2012"/>
  </r>
  <r>
    <n v="9474"/>
    <s v="CA-2014-102925"/>
    <x v="3"/>
    <x v="60"/>
    <d v="2014-11-11T00:00:00"/>
    <s v="Second Class"/>
    <s v="CD-12280"/>
    <s v="Christina DeMoss"/>
    <s v="Consumer"/>
    <s v="United States"/>
    <s v="New York City"/>
    <s v="New York"/>
    <n v="10024"/>
    <s v="East"/>
    <s v="FUR-FU-10004245"/>
    <s v="Furniture"/>
    <s v="Furnishings"/>
    <s v="Career Cubicle Clock, 8 1/4&quot;, Black"/>
    <n v="101.4"/>
    <n v="5"/>
    <n v="0"/>
    <n v="38.532000000000004"/>
  </r>
  <r>
    <n v="9475"/>
    <s v="CA-2012-100818"/>
    <x v="1"/>
    <x v="70"/>
    <d v="2012-06-05T00:00:00"/>
    <s v="Second Class"/>
    <s v="JM-15265"/>
    <s v="Janet Molinari"/>
    <s v="Corporate"/>
    <s v="United States"/>
    <s v="Chicago"/>
    <s v="Illinois"/>
    <n v="60653"/>
    <s v="Central"/>
    <s v="OFF-LA-10000443"/>
    <s v="Office Supplies"/>
    <s v="Labels"/>
    <s v="Avery 501"/>
    <n v="5.9039999999999999"/>
    <n v="2"/>
    <n v="0.2"/>
    <n v="1.9925999999999999"/>
  </r>
  <r>
    <n v="9476"/>
    <s v="CA-2012-100818"/>
    <x v="1"/>
    <x v="70"/>
    <d v="2012-06-05T00:00:00"/>
    <s v="Second Class"/>
    <s v="JM-15265"/>
    <s v="Janet Molinari"/>
    <s v="Corporate"/>
    <s v="United States"/>
    <s v="Chicago"/>
    <s v="Illinois"/>
    <n v="60653"/>
    <s v="Central"/>
    <s v="OFF-PA-10001125"/>
    <s v="Office Supplies"/>
    <s v="Paper"/>
    <s v="Xerox 1988"/>
    <n v="173.48800000000003"/>
    <n v="7"/>
    <n v="0.2"/>
    <n v="54.214999999999982"/>
  </r>
  <r>
    <n v="9477"/>
    <s v="CA-2012-100818"/>
    <x v="1"/>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2-100818"/>
    <x v="1"/>
    <x v="70"/>
    <d v="2012-06-05T00:00:00"/>
    <s v="Second Class"/>
    <s v="JM-15265"/>
    <s v="Janet Molinari"/>
    <s v="Corporate"/>
    <s v="United States"/>
    <s v="Chicago"/>
    <s v="Illinois"/>
    <n v="60653"/>
    <s v="Central"/>
    <s v="OFF-BI-10004364"/>
    <s v="Office Supplies"/>
    <s v="Binders"/>
    <s v="Storex Dura Pro Binders"/>
    <n v="3.5639999999999992"/>
    <n v="3"/>
    <n v="0.8"/>
    <n v="-6.2370000000000019"/>
  </r>
  <r>
    <n v="9479"/>
    <s v="CA-2011-126193"/>
    <x v="2"/>
    <x v="557"/>
    <d v="2011-09-14T00:00:00"/>
    <s v="Standard Class"/>
    <s v="SS-20410"/>
    <s v="Shahid Shariari"/>
    <s v="Consumer"/>
    <s v="United States"/>
    <s v="Oswego"/>
    <s v="Illinois"/>
    <n v="60543"/>
    <s v="Central"/>
    <s v="OFF-FA-10000936"/>
    <s v="Office Supplies"/>
    <s v="Fasteners"/>
    <s v="Acco Hot Clips Clips to Go"/>
    <n v="13.16"/>
    <n v="5"/>
    <n v="0.2"/>
    <n v="4.1124999999999998"/>
  </r>
  <r>
    <n v="9480"/>
    <s v="CA-2011-126193"/>
    <x v="2"/>
    <x v="557"/>
    <d v="2011-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1-126193"/>
    <x v="2"/>
    <x v="557"/>
    <d v="2011-09-14T00:00:00"/>
    <s v="Standard Class"/>
    <s v="SS-20410"/>
    <s v="Shahid Shariari"/>
    <s v="Consumer"/>
    <s v="United States"/>
    <s v="Oswego"/>
    <s v="Illinois"/>
    <n v="60543"/>
    <s v="Central"/>
    <s v="OFF-BI-10004632"/>
    <s v="Office Supplies"/>
    <s v="Binders"/>
    <s v="Ibico Hi-Tech Manual Binding System"/>
    <n v="304.98999999999995"/>
    <n v="5"/>
    <n v="0.8"/>
    <n v="-533.73250000000007"/>
  </r>
  <r>
    <n v="9482"/>
    <s v="CA-2014-150504"/>
    <x v="3"/>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2-158351"/>
    <x v="1"/>
    <x v="782"/>
    <d v="2012-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1-122679"/>
    <x v="2"/>
    <x v="192"/>
    <d v="2011-07-28T00:00:00"/>
    <s v="Standard Class"/>
    <s v="AB-10255"/>
    <s v="Alejandro Ballentine"/>
    <s v="Home Office"/>
    <s v="United States"/>
    <s v="Los Angeles"/>
    <s v="California"/>
    <n v="90008"/>
    <s v="West"/>
    <s v="OFF-AR-10004757"/>
    <s v="Office Supplies"/>
    <s v="Art"/>
    <s v="Crayola Colored Pencils"/>
    <n v="19.68"/>
    <n v="6"/>
    <n v="0"/>
    <n v="6.4943999999999988"/>
  </r>
  <r>
    <n v="9485"/>
    <s v="CA-2013-164770"/>
    <x v="0"/>
    <x v="499"/>
    <d v="2013-12-05T00:00:00"/>
    <s v="Second Class"/>
    <s v="MY-18295"/>
    <s v="Muhammed Yedwab"/>
    <s v="Corporate"/>
    <s v="United States"/>
    <s v="Houston"/>
    <s v="Texas"/>
    <n v="77036"/>
    <s v="Central"/>
    <s v="FUR-BO-10003893"/>
    <s v="Furniture"/>
    <s v="Bookcases"/>
    <s v="Sauder Camden County Collection Library"/>
    <n v="781.86399999999992"/>
    <n v="10"/>
    <n v="0.32"/>
    <n v="-137.97600000000008"/>
  </r>
  <r>
    <n v="9486"/>
    <s v="CA-2013-164770"/>
    <x v="0"/>
    <x v="499"/>
    <d v="2013-12-05T00:00:00"/>
    <s v="Second Class"/>
    <s v="MY-18295"/>
    <s v="Muhammed Yedwab"/>
    <s v="Corporate"/>
    <s v="United States"/>
    <s v="Houston"/>
    <s v="Texas"/>
    <n v="77036"/>
    <s v="Central"/>
    <s v="OFF-PA-10003893"/>
    <s v="Office Supplies"/>
    <s v="Paper"/>
    <s v="Xerox 1962"/>
    <n v="30.816000000000003"/>
    <n v="9"/>
    <n v="0.2"/>
    <n v="9.6299999999999955"/>
  </r>
  <r>
    <n v="9487"/>
    <s v="CA-2014-130505"/>
    <x v="3"/>
    <x v="386"/>
    <d v="2014-10-13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4-125213"/>
    <x v="3"/>
    <x v="157"/>
    <d v="2014-12-14T00:00:00"/>
    <s v="First Class"/>
    <s v="NB-18655"/>
    <s v="Nona Balk"/>
    <s v="Corporate"/>
    <s v="United States"/>
    <s v="Paterson"/>
    <s v="New Jersey"/>
    <n v="7501"/>
    <s v="East"/>
    <s v="OFF-FA-10001561"/>
    <s v="Office Supplies"/>
    <s v="Fasteners"/>
    <s v="Stockwell Push Pins"/>
    <n v="6.5400000000000009"/>
    <n v="3"/>
    <n v="0"/>
    <n v="2.1581999999999999"/>
  </r>
  <r>
    <n v="9489"/>
    <s v="CA-2012-156566"/>
    <x v="1"/>
    <x v="486"/>
    <d v="2012-10-04T00:00:00"/>
    <s v="First Class"/>
    <s v="EM-13960"/>
    <s v="Eric Murdock"/>
    <s v="Consumer"/>
    <s v="United States"/>
    <s v="Portland"/>
    <s v="Oregon"/>
    <n v="97206"/>
    <s v="West"/>
    <s v="TEC-PH-10001817"/>
    <s v="Technology"/>
    <s v="Phones"/>
    <s v="Wilson Electronics DB Pro Signal Booster"/>
    <n v="572.80000000000007"/>
    <n v="2"/>
    <n v="0.2"/>
    <n v="50.120000000000033"/>
  </r>
  <r>
    <n v="9490"/>
    <s v="US-2013-102232"/>
    <x v="0"/>
    <x v="1222"/>
    <d v="2013-08-12T00:00:00"/>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4-111738"/>
    <x v="3"/>
    <x v="1032"/>
    <d v="2014-01-08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4-111738"/>
    <x v="3"/>
    <x v="1032"/>
    <d v="2014-01-08T00:00:00"/>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4-163188"/>
    <x v="3"/>
    <x v="659"/>
    <d v="2014-11-08T00:00:00"/>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3-105207"/>
    <x v="0"/>
    <x v="835"/>
    <d v="2013-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3-105207"/>
    <x v="0"/>
    <x v="835"/>
    <d v="2013-01-08T00:00:00"/>
    <s v="Standard Class"/>
    <s v="BO-11350"/>
    <s v="Bill Overfelt"/>
    <s v="Corporate"/>
    <s v="United States"/>
    <s v="Broken Arrow"/>
    <s v="Oklahoma"/>
    <n v="74012"/>
    <s v="Central"/>
    <s v="OFF-BI-10004364"/>
    <s v="Office Supplies"/>
    <s v="Binders"/>
    <s v="Storex Dura Pro Binders"/>
    <n v="11.88"/>
    <n v="2"/>
    <n v="0"/>
    <n v="5.3460000000000001"/>
  </r>
  <r>
    <n v="9496"/>
    <s v="US-2013-123610"/>
    <x v="0"/>
    <x v="536"/>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3-123610"/>
    <x v="0"/>
    <x v="536"/>
    <d v="2013-05-17T00:00:00"/>
    <s v="Standard Class"/>
    <s v="VM-21835"/>
    <s v="Vivian Mathis"/>
    <s v="Consumer"/>
    <s v="United States"/>
    <s v="Mission Viejo"/>
    <s v="California"/>
    <n v="92691"/>
    <s v="West"/>
    <s v="OFF-AP-10002222"/>
    <s v="Office Supplies"/>
    <s v="Appliances"/>
    <s v="Staples"/>
    <n v="8.67"/>
    <n v="1"/>
    <n v="0"/>
    <n v="2.3409000000000004"/>
  </r>
  <r>
    <n v="9498"/>
    <s v="CA-2014-118213"/>
    <x v="3"/>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4-118213"/>
    <x v="3"/>
    <x v="60"/>
    <d v="2014-11-08T00:00:00"/>
    <s v="First Class"/>
    <s v="AB-10060"/>
    <s v="Adam Bellavance"/>
    <s v="Home Office"/>
    <s v="United States"/>
    <s v="Greenwood"/>
    <s v="Indiana"/>
    <n v="46142"/>
    <s v="Central"/>
    <s v="OFF-PA-10000565"/>
    <s v="Office Supplies"/>
    <s v="Paper"/>
    <s v="Staples"/>
    <n v="167.94"/>
    <n v="3"/>
    <n v="0"/>
    <n v="82.290599999999998"/>
  </r>
  <r>
    <n v="9500"/>
    <s v="CA-2014-118213"/>
    <x v="3"/>
    <x v="60"/>
    <d v="2014-11-08T00:00:00"/>
    <s v="First Class"/>
    <s v="AB-10060"/>
    <s v="Adam Bellavance"/>
    <s v="Home Office"/>
    <s v="United States"/>
    <s v="Greenwood"/>
    <s v="Indiana"/>
    <n v="46142"/>
    <s v="Central"/>
    <s v="OFF-PA-10003673"/>
    <s v="Office Supplies"/>
    <s v="Paper"/>
    <s v="Strathmore Photo Mount Cards"/>
    <n v="67.8"/>
    <n v="10"/>
    <n v="0"/>
    <n v="31.187999999999999"/>
  </r>
  <r>
    <n v="9501"/>
    <s v="CA-2013-149237"/>
    <x v="0"/>
    <x v="439"/>
    <d v="2013-05-31T00:00:00"/>
    <s v="Standard Class"/>
    <s v="CM-12235"/>
    <s v="Chris McAfee"/>
    <s v="Consumer"/>
    <s v="United States"/>
    <s v="Milwaukee"/>
    <s v="Wisconsin"/>
    <n v="53209"/>
    <s v="Central"/>
    <s v="FUR-FU-10002088"/>
    <s v="Furniture"/>
    <s v="Furnishings"/>
    <s v="Nu-Dell Float Frame 11 x 14 1/2"/>
    <n v="26.94"/>
    <n v="3"/>
    <n v="0"/>
    <n v="11.314800000000002"/>
  </r>
  <r>
    <n v="9502"/>
    <s v="US-2012-158589"/>
    <x v="1"/>
    <x v="312"/>
    <d v="2012-11-24T00:00:00"/>
    <s v="Standard Class"/>
    <s v="KW-16570"/>
    <s v="Kelly Williams"/>
    <s v="Consumer"/>
    <s v="United States"/>
    <s v="San Francisco"/>
    <s v="California"/>
    <n v="94109"/>
    <s v="West"/>
    <s v="FUR-FU-10001546"/>
    <s v="Furniture"/>
    <s v="Furnishings"/>
    <s v="Dana Swing-Arm Lamps"/>
    <n v="32.04"/>
    <n v="3"/>
    <n v="0"/>
    <n v="8.01"/>
  </r>
  <r>
    <n v="9503"/>
    <s v="CA-2013-101329"/>
    <x v="0"/>
    <x v="183"/>
    <d v="2013-04-30T00:00:00"/>
    <s v="Standard Class"/>
    <s v="MM-17920"/>
    <s v="Michael Moore"/>
    <s v="Consumer"/>
    <s v="United States"/>
    <s v="Rome"/>
    <s v="New York"/>
    <n v="13440"/>
    <s v="East"/>
    <s v="OFF-AR-10000614"/>
    <s v="Office Supplies"/>
    <s v="Art"/>
    <s v="Barrel Sharpener"/>
    <n v="32.129999999999995"/>
    <n v="9"/>
    <n v="0"/>
    <n v="8.3537999999999997"/>
  </r>
  <r>
    <n v="9504"/>
    <s v="CA-2013-101329"/>
    <x v="0"/>
    <x v="183"/>
    <d v="2013-04-30T00:00:00"/>
    <s v="Standard Class"/>
    <s v="MM-17920"/>
    <s v="Michael Moore"/>
    <s v="Consumer"/>
    <s v="United States"/>
    <s v="Rome"/>
    <s v="New York"/>
    <n v="13440"/>
    <s v="East"/>
    <s v="OFF-AR-10003190"/>
    <s v="Office Supplies"/>
    <s v="Art"/>
    <s v="Newell 32"/>
    <n v="2.88"/>
    <n v="1"/>
    <n v="0"/>
    <n v="0.80640000000000001"/>
  </r>
  <r>
    <n v="9505"/>
    <s v="CA-2013-113607"/>
    <x v="0"/>
    <x v="500"/>
    <d v="2013-10-19T00:00:00"/>
    <s v="Standard Class"/>
    <s v="PW-19030"/>
    <s v="Pauline Webber"/>
    <s v="Corporate"/>
    <s v="United States"/>
    <s v="New York City"/>
    <s v="New York"/>
    <n v="10009"/>
    <s v="East"/>
    <s v="TEC-PH-10004094"/>
    <s v="Technology"/>
    <s v="Phones"/>
    <s v="Motorola L703CM"/>
    <n v="1091.93"/>
    <n v="7"/>
    <n v="0"/>
    <n v="272.98250000000002"/>
  </r>
  <r>
    <n v="9506"/>
    <s v="CA-2013-113607"/>
    <x v="0"/>
    <x v="500"/>
    <d v="2013-10-19T00:00:00"/>
    <s v="Standard Class"/>
    <s v="PW-19030"/>
    <s v="Pauline Webber"/>
    <s v="Corporate"/>
    <s v="United States"/>
    <s v="New York City"/>
    <s v="New York"/>
    <n v="10009"/>
    <s v="East"/>
    <s v="OFF-PA-10001970"/>
    <s v="Office Supplies"/>
    <s v="Paper"/>
    <s v="Xerox 1908"/>
    <n v="111.96"/>
    <n v="2"/>
    <n v="0"/>
    <n v="54.860399999999998"/>
  </r>
  <r>
    <n v="9507"/>
    <s v="CA-2011-149104"/>
    <x v="2"/>
    <x v="267"/>
    <d v="2011-04-07T00:00:00"/>
    <s v="Second Class"/>
    <s v="RD-19900"/>
    <s v="Ruben Dartt"/>
    <s v="Consumer"/>
    <s v="United States"/>
    <s v="Dearborn Heights"/>
    <s v="Michigan"/>
    <n v="48127"/>
    <s v="Central"/>
    <s v="OFF-AR-10002952"/>
    <s v="Office Supplies"/>
    <s v="Art"/>
    <s v="Stanley Contemporary Battery Pencil Sharpeners"/>
    <n v="26.7"/>
    <n v="2"/>
    <n v="0"/>
    <n v="7.4759999999999991"/>
  </r>
  <r>
    <n v="9508"/>
    <s v="CA-2011-149104"/>
    <x v="2"/>
    <x v="267"/>
    <d v="2011-04-07T00:00:00"/>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1-149104"/>
    <x v="2"/>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1-149104"/>
    <x v="2"/>
    <x v="26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3-105263"/>
    <x v="0"/>
    <x v="876"/>
    <d v="2013-08-12T00:00:00"/>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1-130575"/>
    <x v="2"/>
    <x v="637"/>
    <d v="2011-12-16T00:00:00"/>
    <s v="First Class"/>
    <s v="CS-11845"/>
    <s v="Cari Sayre"/>
    <s v="Corporate"/>
    <s v="United States"/>
    <s v="Chicago"/>
    <s v="Illinois"/>
    <n v="60623"/>
    <s v="Central"/>
    <s v="OFF-BI-10002353"/>
    <s v="Office Supplies"/>
    <s v="Binders"/>
    <s v="GBC VeloBind Cover Sets"/>
    <n v="9.2639999999999976"/>
    <n v="3"/>
    <n v="0.8"/>
    <n v="-13.895999999999997"/>
  </r>
  <r>
    <n v="9513"/>
    <s v="CA-2014-142461"/>
    <x v="3"/>
    <x v="1109"/>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3-125220"/>
    <x v="0"/>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1-100293"/>
    <x v="2"/>
    <x v="619"/>
    <d v="2011-03-18T00:00:00"/>
    <s v="Standard Class"/>
    <s v="NF-18475"/>
    <s v="Neil Französisch"/>
    <s v="Home Office"/>
    <s v="United States"/>
    <s v="Jacksonville"/>
    <s v="Florida"/>
    <n v="32216"/>
    <s v="South"/>
    <s v="OFF-PA-10000176"/>
    <s v="Office Supplies"/>
    <s v="Paper"/>
    <s v="Xerox 1887"/>
    <n v="91.055999999999997"/>
    <n v="6"/>
    <n v="0.2"/>
    <n v="31.869599999999995"/>
  </r>
  <r>
    <n v="9516"/>
    <s v="CA-2011-154165"/>
    <x v="2"/>
    <x v="1223"/>
    <d v="2011-02-25T00:00:00"/>
    <s v="Standard Class"/>
    <s v="DL-13315"/>
    <s v="Delfina Latchford"/>
    <s v="Consumer"/>
    <s v="United States"/>
    <s v="Chicago"/>
    <s v="Illinois"/>
    <n v="60653"/>
    <s v="Central"/>
    <s v="OFF-AR-10003631"/>
    <s v="Office Supplies"/>
    <s v="Art"/>
    <s v="Staples"/>
    <n v="54.207999999999998"/>
    <n v="14"/>
    <n v="0.2"/>
    <n v="8.808799999999998"/>
  </r>
  <r>
    <n v="9517"/>
    <s v="CA-2012-123939"/>
    <x v="1"/>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2-123939"/>
    <x v="1"/>
    <x v="252"/>
    <d v="2012-08-26T00:00:00"/>
    <s v="Second Class"/>
    <s v="MS-17710"/>
    <s v="Maurice Satty"/>
    <s v="Consumer"/>
    <s v="United States"/>
    <s v="Bowling Green"/>
    <s v="Ohio"/>
    <n v="43402"/>
    <s v="East"/>
    <s v="OFF-LA-10003190"/>
    <s v="Office Supplies"/>
    <s v="Labels"/>
    <s v="Avery 474"/>
    <n v="6.911999999999999"/>
    <n v="3"/>
    <n v="0.2"/>
    <n v="2.5056000000000003"/>
  </r>
  <r>
    <n v="9519"/>
    <s v="CA-2012-123939"/>
    <x v="1"/>
    <x v="252"/>
    <d v="2012-08-26T00:00:00"/>
    <s v="Second Class"/>
    <s v="MS-17710"/>
    <s v="Maurice Satty"/>
    <s v="Consumer"/>
    <s v="United States"/>
    <s v="Bowling Green"/>
    <s v="Ohio"/>
    <n v="43402"/>
    <s v="East"/>
    <s v="OFF-ST-10003208"/>
    <s v="Office Supplies"/>
    <s v="Storage"/>
    <s v="Adjustable Depth Letter/Legal Cart"/>
    <n v="435.50400000000002"/>
    <n v="3"/>
    <n v="0.2"/>
    <n v="48.994199999999921"/>
  </r>
  <r>
    <n v="9520"/>
    <s v="US-2014-104451"/>
    <x v="3"/>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4"/>
  </r>
  <r>
    <n v="9521"/>
    <s v="CA-2013-101189"/>
    <x v="0"/>
    <x v="1084"/>
    <d v="2013-02-09T00:00:00"/>
    <s v="Standard Class"/>
    <s v="JB-15400"/>
    <s v="Jennifer Braxton"/>
    <s v="Corporate"/>
    <s v="United States"/>
    <s v="Los Angeles"/>
    <s v="California"/>
    <n v="90049"/>
    <s v="West"/>
    <s v="OFF-ST-10004180"/>
    <s v="Office Supplies"/>
    <s v="Storage"/>
    <s v="Safco Commercial Shelving"/>
    <n v="93.02"/>
    <n v="2"/>
    <n v="0"/>
    <n v="3.720799999999997"/>
  </r>
  <r>
    <n v="9522"/>
    <s v="CA-2011-169446"/>
    <x v="2"/>
    <x v="174"/>
    <d v="2011-12-25T00:00:00"/>
    <s v="Standard Class"/>
    <s v="SG-20605"/>
    <s v="Speros Goranitis"/>
    <s v="Consumer"/>
    <s v="United States"/>
    <s v="Chicago"/>
    <s v="Illinois"/>
    <n v="60623"/>
    <s v="Central"/>
    <s v="TEC-PH-10002817"/>
    <s v="Technology"/>
    <s v="Phones"/>
    <s v="RCA ViSYS 25425RE1 Corded phone"/>
    <n v="323.97600000000006"/>
    <n v="3"/>
    <n v="0.2"/>
    <n v="36.44729999999997"/>
  </r>
  <r>
    <n v="9523"/>
    <s v="CA-2011-169446"/>
    <x v="2"/>
    <x v="174"/>
    <d v="2011-12-25T00:00:00"/>
    <s v="Standard Class"/>
    <s v="SG-20605"/>
    <s v="Speros Goranitis"/>
    <s v="Consumer"/>
    <s v="United States"/>
    <s v="Chicago"/>
    <s v="Illinois"/>
    <n v="60623"/>
    <s v="Central"/>
    <s v="OFF-PA-10000295"/>
    <s v="Office Supplies"/>
    <s v="Paper"/>
    <s v="Xerox 229"/>
    <n v="15.552000000000003"/>
    <n v="3"/>
    <n v="0.2"/>
    <n v="5.4432"/>
  </r>
  <r>
    <n v="9524"/>
    <s v="CA-2011-169446"/>
    <x v="2"/>
    <x v="174"/>
    <d v="2011-12-25T00:00:00"/>
    <s v="Standard Class"/>
    <s v="SG-20605"/>
    <s v="Speros Goranitis"/>
    <s v="Consumer"/>
    <s v="United States"/>
    <s v="Chicago"/>
    <s v="Illinois"/>
    <n v="60623"/>
    <s v="Central"/>
    <s v="OFF-ST-10000419"/>
    <s v="Office Supplies"/>
    <s v="Storage"/>
    <s v="Rogers Jumbo File, Granite"/>
    <n v="32.591999999999999"/>
    <n v="3"/>
    <n v="0.2"/>
    <n v="-7.7406000000000006"/>
  </r>
  <r>
    <n v="9525"/>
    <s v="CA-2014-156958"/>
    <x v="3"/>
    <x v="256"/>
    <d v="2014-12-07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4-156958"/>
    <x v="3"/>
    <x v="256"/>
    <d v="2014-12-07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4-156958"/>
    <x v="3"/>
    <x v="256"/>
    <d v="2014-12-07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4-156958"/>
    <x v="3"/>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4-156958"/>
    <x v="3"/>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4-101637"/>
    <x v="3"/>
    <x v="668"/>
    <d v="2014-03-26T00:00:00"/>
    <s v="Same Day"/>
    <s v="AC-10615"/>
    <s v="Ann Chong"/>
    <s v="Corporate"/>
    <s v="United States"/>
    <s v="Beaumont"/>
    <s v="Texas"/>
    <n v="77705"/>
    <s v="Central"/>
    <s v="OFF-ST-10002352"/>
    <s v="Office Supplies"/>
    <s v="Storage"/>
    <s v="Iris Project Case"/>
    <n v="12.768000000000001"/>
    <n v="2"/>
    <n v="0.2"/>
    <n v="0.95759999999999934"/>
  </r>
  <r>
    <n v="9531"/>
    <s v="CA-2014-111759"/>
    <x v="3"/>
    <x v="141"/>
    <d v="2014-07-13T00:00:00"/>
    <s v="Standard Class"/>
    <s v="MR-17545"/>
    <s v="Mathew Reese"/>
    <s v="Home Office"/>
    <s v="United States"/>
    <s v="Seattle"/>
    <s v="Washington"/>
    <n v="98103"/>
    <s v="West"/>
    <s v="OFF-PA-10003127"/>
    <s v="Office Supplies"/>
    <s v="Paper"/>
    <s v="Staples"/>
    <n v="52.76"/>
    <n v="2"/>
    <n v="0"/>
    <n v="24.269599999999997"/>
  </r>
  <r>
    <n v="9532"/>
    <s v="CA-2014-102729"/>
    <x v="3"/>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3-116596"/>
    <x v="0"/>
    <x v="189"/>
    <d v="2013-11-01T00:00:00"/>
    <s v="Standard Class"/>
    <s v="BW-11200"/>
    <s v="Ben Wallace"/>
    <s v="Consumer"/>
    <s v="United States"/>
    <s v="New York City"/>
    <s v="New York"/>
    <n v="10011"/>
    <s v="East"/>
    <s v="FUR-CH-10000553"/>
    <s v="Furniture"/>
    <s v="Chairs"/>
    <s v="Metal Folding Chairs, Beige, 4/Carton"/>
    <n v="427.64400000000001"/>
    <n v="14"/>
    <n v="0.1"/>
    <n v="80.777199999999979"/>
  </r>
  <r>
    <n v="9534"/>
    <s v="CA-2013-116596"/>
    <x v="0"/>
    <x v="189"/>
    <d v="2013-11-01T00:00:00"/>
    <s v="Standard Class"/>
    <s v="BW-11200"/>
    <s v="Ben Wallace"/>
    <s v="Consumer"/>
    <s v="United States"/>
    <s v="New York City"/>
    <s v="New York"/>
    <n v="10011"/>
    <s v="East"/>
    <s v="OFF-FA-10000134"/>
    <s v="Office Supplies"/>
    <s v="Fasteners"/>
    <s v="Advantus Push Pins, Aluminum Head"/>
    <n v="40.669999999999995"/>
    <n v="7"/>
    <n v="0"/>
    <n v="12.607699999999999"/>
  </r>
  <r>
    <n v="9535"/>
    <s v="CA-2013-116596"/>
    <x v="0"/>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3-116596"/>
    <x v="0"/>
    <x v="189"/>
    <d v="2013-11-01T00:00:00"/>
    <s v="Standard Class"/>
    <s v="BW-11200"/>
    <s v="Ben Wallace"/>
    <s v="Consumer"/>
    <s v="United States"/>
    <s v="New York City"/>
    <s v="New York"/>
    <n v="10011"/>
    <s v="East"/>
    <s v="OFF-BI-10002949"/>
    <s v="Office Supplies"/>
    <s v="Binders"/>
    <s v="Prestige Round Ring Binders"/>
    <n v="9.7280000000000015"/>
    <n v="2"/>
    <n v="0.2"/>
    <n v="3.283199999999999"/>
  </r>
  <r>
    <n v="9537"/>
    <s v="CA-2014-124191"/>
    <x v="3"/>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3-148747"/>
    <x v="0"/>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4-169488"/>
    <x v="3"/>
    <x v="210"/>
    <d v="2014-09-10T00:00:00"/>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4-169488"/>
    <x v="3"/>
    <x v="210"/>
    <d v="2014-09-10T00:00:00"/>
    <s v="First Class"/>
    <s v="AA-10375"/>
    <s v="Allen Armold"/>
    <s v="Consumer"/>
    <s v="United States"/>
    <s v="Providence"/>
    <s v="Rhode Island"/>
    <n v="2908"/>
    <s v="East"/>
    <s v="OFF-PA-10000157"/>
    <s v="Office Supplies"/>
    <s v="Paper"/>
    <s v="Xerox 191"/>
    <n v="39.96"/>
    <n v="2"/>
    <n v="0"/>
    <n v="18.781199999999998"/>
  </r>
  <r>
    <n v="9541"/>
    <s v="CA-2012-135727"/>
    <x v="1"/>
    <x v="1224"/>
    <d v="2012-05-16T00:00:00"/>
    <s v="Second Class"/>
    <s v="PS-18970"/>
    <s v="Paul Stevenson"/>
    <s v="Home Office"/>
    <s v="United States"/>
    <s v="Phoenix"/>
    <s v="Arizona"/>
    <n v="85023"/>
    <s v="West"/>
    <s v="FUR-CH-10004540"/>
    <s v="Furniture"/>
    <s v="Chairs"/>
    <s v="Global Chrome Stack Chair"/>
    <n v="191.96800000000002"/>
    <n v="7"/>
    <n v="0.2"/>
    <n v="16.797200000000004"/>
  </r>
  <r>
    <n v="9542"/>
    <s v="CA-2012-135251"/>
    <x v="1"/>
    <x v="705"/>
    <d v="2012-08-10T00:00:00"/>
    <s v="Standard Class"/>
    <s v="RP-19270"/>
    <s v="Rachel Payne"/>
    <s v="Corporate"/>
    <s v="United States"/>
    <s v="Houston"/>
    <s v="Texas"/>
    <n v="77095"/>
    <s v="Central"/>
    <s v="OFF-LA-10004544"/>
    <s v="Office Supplies"/>
    <s v="Labels"/>
    <s v="Avery 505"/>
    <n v="35.520000000000003"/>
    <n v="3"/>
    <n v="0.2"/>
    <n v="13.320000000000002"/>
  </r>
  <r>
    <n v="9543"/>
    <s v="CA-2012-135251"/>
    <x v="1"/>
    <x v="705"/>
    <d v="2012-08-10T00:00:00"/>
    <s v="Standard Class"/>
    <s v="RP-19270"/>
    <s v="Rachel Payne"/>
    <s v="Corporate"/>
    <s v="United States"/>
    <s v="Houston"/>
    <s v="Texas"/>
    <n v="77095"/>
    <s v="Central"/>
    <s v="OFF-BI-10001097"/>
    <s v="Office Supplies"/>
    <s v="Binders"/>
    <s v="Avery Hole Reinforcements"/>
    <n v="6.2299999999999986"/>
    <n v="5"/>
    <n v="0.8"/>
    <n v="-9.6565000000000047"/>
  </r>
  <r>
    <n v="9544"/>
    <s v="CA-2012-135251"/>
    <x v="1"/>
    <x v="705"/>
    <d v="2012-08-10T00:00:00"/>
    <s v="Standard Class"/>
    <s v="RP-19270"/>
    <s v="Rachel Payne"/>
    <s v="Corporate"/>
    <s v="United States"/>
    <s v="Houston"/>
    <s v="Texas"/>
    <n v="77095"/>
    <s v="Central"/>
    <s v="OFF-PA-10003302"/>
    <s v="Office Supplies"/>
    <s v="Paper"/>
    <s v="Xerox 1906"/>
    <n v="56.704000000000001"/>
    <n v="2"/>
    <n v="0.2"/>
    <n v="19.137599999999992"/>
  </r>
  <r>
    <n v="9545"/>
    <s v="CA-2012-135251"/>
    <x v="1"/>
    <x v="705"/>
    <d v="2012-08-10T00:00:00"/>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1-166590"/>
    <x v="2"/>
    <x v="194"/>
    <d v="2011-11-02T00:00:00"/>
    <s v="Standard Class"/>
    <s v="NC-18625"/>
    <s v="Noah Childs"/>
    <s v="Corporate"/>
    <s v="United States"/>
    <s v="Columbus"/>
    <s v="Indiana"/>
    <n v="47201"/>
    <s v="Central"/>
    <s v="TEC-AC-10003433"/>
    <s v="Technology"/>
    <s v="Accessories"/>
    <s v="Maxell 4.7GB DVD+R 5/Pack"/>
    <n v="1.98"/>
    <n v="2"/>
    <n v="0"/>
    <n v="0.89100000000000001"/>
  </r>
  <r>
    <n v="9547"/>
    <s v="CA-2011-166590"/>
    <x v="2"/>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3-131744"/>
    <x v="0"/>
    <x v="1133"/>
    <d v="2013-06-21T00:00:00"/>
    <s v="Second Class"/>
    <s v="SC-20770"/>
    <s v="Stewart Carmichael"/>
    <s v="Corporate"/>
    <s v="United States"/>
    <s v="Philadelphia"/>
    <s v="Pennsylvania"/>
    <n v="19134"/>
    <s v="East"/>
    <s v="OFF-PA-10004610"/>
    <s v="Office Supplies"/>
    <s v="Paper"/>
    <s v="Xerox 1900"/>
    <n v="6.8480000000000008"/>
    <n v="2"/>
    <n v="0.2"/>
    <n v="2.1399999999999992"/>
  </r>
  <r>
    <n v="9549"/>
    <s v="CA-2013-131744"/>
    <x v="0"/>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3-131744"/>
    <x v="0"/>
    <x v="1133"/>
    <d v="2013-06-21T00:00:00"/>
    <s v="Second Class"/>
    <s v="SC-20770"/>
    <s v="Stewart Carmichael"/>
    <s v="Corporate"/>
    <s v="United States"/>
    <s v="Philadelphia"/>
    <s v="Pennsylvania"/>
    <n v="19134"/>
    <s v="East"/>
    <s v="OFF-AP-10001394"/>
    <s v="Office Supplies"/>
    <s v="Appliances"/>
    <s v="Harmony Air Purifier"/>
    <n v="453.6"/>
    <n v="3"/>
    <n v="0.2"/>
    <n v="90.71999999999997"/>
  </r>
  <r>
    <n v="9551"/>
    <s v="CA-2012-160864"/>
    <x v="1"/>
    <x v="91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2-147690"/>
    <x v="1"/>
    <x v="113"/>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2-163923"/>
    <x v="1"/>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3-125724"/>
    <x v="0"/>
    <x v="897"/>
    <d v="2013-09-28T00:00:00"/>
    <s v="Standard Class"/>
    <s v="SM-20950"/>
    <s v="Suzanne McNair"/>
    <s v="Corporate"/>
    <s v="United States"/>
    <s v="Broomfield"/>
    <s v="Colorado"/>
    <n v="80020"/>
    <s v="West"/>
    <s v="FUR-FU-10000246"/>
    <s v="Furniture"/>
    <s v="Furnishings"/>
    <s v="Aluminum Document Frame"/>
    <n v="68.432000000000016"/>
    <n v="7"/>
    <n v="0.2"/>
    <n v="8.5539999999999878"/>
  </r>
  <r>
    <n v="9555"/>
    <s v="CA-2012-111612"/>
    <x v="1"/>
    <x v="109"/>
    <d v="2012-12-02T00:00:00"/>
    <s v="Standard Class"/>
    <s v="EB-14110"/>
    <s v="Eugene Barchas"/>
    <s v="Consumer"/>
    <s v="United States"/>
    <s v="Columbus"/>
    <s v="Ohio"/>
    <n v="43229"/>
    <s v="East"/>
    <s v="FUR-FU-10003799"/>
    <s v="Furniture"/>
    <s v="Furnishings"/>
    <s v="Seth Thomas 13 1/2&quot; Wall Clock"/>
    <n v="71.12"/>
    <n v="5"/>
    <n v="0.2"/>
    <n v="9.7789999999999964"/>
  </r>
  <r>
    <n v="9556"/>
    <s v="CA-2012-111612"/>
    <x v="1"/>
    <x v="109"/>
    <d v="2012-12-02T00:00:00"/>
    <s v="Standard Class"/>
    <s v="EB-14110"/>
    <s v="Eugene Barchas"/>
    <s v="Consumer"/>
    <s v="United States"/>
    <s v="Columbus"/>
    <s v="Ohio"/>
    <n v="43229"/>
    <s v="East"/>
    <s v="OFF-FA-10003021"/>
    <s v="Office Supplies"/>
    <s v="Fasteners"/>
    <s v="Staples"/>
    <n v="3.008"/>
    <n v="2"/>
    <n v="0.2"/>
    <n v="0.56399999999999983"/>
  </r>
  <r>
    <n v="9557"/>
    <s v="CA-2012-156853"/>
    <x v="1"/>
    <x v="155"/>
    <d v="2012-12-05T00:00:00"/>
    <s v="Second Class"/>
    <s v="HP-14815"/>
    <s v="Harold Pawlan"/>
    <s v="Home Office"/>
    <s v="United States"/>
    <s v="Concord"/>
    <s v="New Hampshire"/>
    <n v="3301"/>
    <s v="East"/>
    <s v="OFF-PA-10003656"/>
    <s v="Office Supplies"/>
    <s v="Paper"/>
    <s v="Xerox 1935"/>
    <n v="184.66"/>
    <n v="7"/>
    <n v="0"/>
    <n v="84.943599999999989"/>
  </r>
  <r>
    <n v="9558"/>
    <s v="CA-2011-103086"/>
    <x v="2"/>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3-129280"/>
    <x v="0"/>
    <x v="973"/>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3-129280"/>
    <x v="0"/>
    <x v="973"/>
    <d v="2013-05-06T00:00:00"/>
    <s v="First Class"/>
    <s v="SM-20905"/>
    <s v="Susan MacKendrick"/>
    <s v="Consumer"/>
    <s v="United States"/>
    <s v="Newark"/>
    <s v="Ohio"/>
    <n v="43055"/>
    <s v="East"/>
    <s v="OFF-ST-10002554"/>
    <s v="Office Supplies"/>
    <s v="Storage"/>
    <s v="Tennsco Industrial Shelving"/>
    <n v="195.64"/>
    <n v="5"/>
    <n v="0.2"/>
    <n v="-44.018999999999991"/>
  </r>
  <r>
    <n v="9561"/>
    <s v="CA-2013-129280"/>
    <x v="0"/>
    <x v="973"/>
    <d v="2013-05-06T00:00:00"/>
    <s v="First Class"/>
    <s v="SM-20905"/>
    <s v="Susan MacKendrick"/>
    <s v="Consumer"/>
    <s v="United States"/>
    <s v="Newark"/>
    <s v="Ohio"/>
    <n v="43055"/>
    <s v="East"/>
    <s v="FUR-FU-10001876"/>
    <s v="Furniture"/>
    <s v="Furnishings"/>
    <s v="Computer Room Manger, 14&quot;"/>
    <n v="51.967999999999996"/>
    <n v="2"/>
    <n v="0.2"/>
    <n v="10.393599999999998"/>
  </r>
  <r>
    <n v="9562"/>
    <s v="CA-2013-129280"/>
    <x v="0"/>
    <x v="973"/>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3-129280"/>
    <x v="0"/>
    <x v="973"/>
    <d v="2013-05-06T00:00:00"/>
    <s v="First Class"/>
    <s v="SM-20905"/>
    <s v="Susan MacKendrick"/>
    <s v="Consumer"/>
    <s v="United States"/>
    <s v="Newark"/>
    <s v="Ohio"/>
    <n v="43055"/>
    <s v="East"/>
    <s v="TEC-MA-10003589"/>
    <s v="Technology"/>
    <s v="Machines"/>
    <s v="Cisco 8961 IP Phone Charcoal"/>
    <n v="224.93700000000004"/>
    <n v="3"/>
    <n v="0.7"/>
    <n v="-164.9538"/>
  </r>
  <r>
    <n v="9564"/>
    <s v="CA-2013-129280"/>
    <x v="0"/>
    <x v="973"/>
    <d v="2013-05-06T00:00:00"/>
    <s v="First Class"/>
    <s v="SM-20905"/>
    <s v="Susan MacKendrick"/>
    <s v="Consumer"/>
    <s v="United States"/>
    <s v="Newark"/>
    <s v="Ohio"/>
    <n v="43055"/>
    <s v="East"/>
    <s v="OFF-LA-10000081"/>
    <s v="Office Supplies"/>
    <s v="Labels"/>
    <s v="Avery 496"/>
    <n v="6"/>
    <n v="2"/>
    <n v="0.2"/>
    <n v="2.0999999999999996"/>
  </r>
  <r>
    <n v="9565"/>
    <s v="CA-2012-161242"/>
    <x v="1"/>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1-130428"/>
    <x v="2"/>
    <x v="691"/>
    <d v="2011-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1-130428"/>
    <x v="2"/>
    <x v="691"/>
    <d v="2011-03-31T00:00:00"/>
    <s v="Same Day"/>
    <s v="TG-21640"/>
    <s v="Trudy Glocke"/>
    <s v="Consumer"/>
    <s v="United States"/>
    <s v="Tampa"/>
    <s v="Florida"/>
    <n v="33614"/>
    <s v="South"/>
    <s v="OFF-BI-10001636"/>
    <s v="Office Supplies"/>
    <s v="Binders"/>
    <s v="Ibico Plastic and Wire Spiral Binding Combs"/>
    <n v="12.645000000000001"/>
    <n v="5"/>
    <n v="0.7"/>
    <n v="-10.116"/>
  </r>
  <r>
    <n v="9568"/>
    <s v="CA-2011-130428"/>
    <x v="2"/>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4-104388"/>
    <x v="3"/>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2-113131"/>
    <x v="1"/>
    <x v="496"/>
    <d v="2012-09-24T00:00:00"/>
    <s v="Same Day"/>
    <s v="MB-17305"/>
    <s v="Maria Bertelson"/>
    <s v="Consumer"/>
    <s v="United States"/>
    <s v="Columbus"/>
    <s v="Ohio"/>
    <n v="43229"/>
    <s v="East"/>
    <s v="OFF-BI-10003196"/>
    <s v="Office Supplies"/>
    <s v="Binders"/>
    <s v="Accohide Poly Flexible Ring Binders"/>
    <n v="6.732000000000002"/>
    <n v="6"/>
    <n v="0.7"/>
    <n v="-4.4879999999999978"/>
  </r>
  <r>
    <n v="9571"/>
    <s v="CA-2012-113131"/>
    <x v="1"/>
    <x v="496"/>
    <d v="2012-09-24T00:00:00"/>
    <s v="Same Day"/>
    <s v="MB-17305"/>
    <s v="Maria Bertelson"/>
    <s v="Consumer"/>
    <s v="United States"/>
    <s v="Columbus"/>
    <s v="Ohio"/>
    <n v="43229"/>
    <s v="East"/>
    <s v="OFF-ST-10001172"/>
    <s v="Office Supplies"/>
    <s v="Storage"/>
    <s v="Tennsco Lockers, Sand"/>
    <n v="33.568000000000005"/>
    <n v="2"/>
    <n v="0.2"/>
    <n v="1.6783999999999981"/>
  </r>
  <r>
    <n v="9572"/>
    <s v="CA-2012-113131"/>
    <x v="1"/>
    <x v="496"/>
    <d v="2012-09-24T00:00:00"/>
    <s v="Same Day"/>
    <s v="MB-17305"/>
    <s v="Maria Bertelson"/>
    <s v="Consumer"/>
    <s v="United States"/>
    <s v="Columbus"/>
    <s v="Ohio"/>
    <n v="43229"/>
    <s v="East"/>
    <s v="OFF-EN-10003068"/>
    <s v="Office Supplies"/>
    <s v="Envelopes"/>
    <s v="#6 3/4 Gummed Flap White Envelopes"/>
    <n v="15.840000000000002"/>
    <n v="2"/>
    <n v="0.2"/>
    <n v="5.5439999999999987"/>
  </r>
  <r>
    <n v="9573"/>
    <s v="CA-2012-113131"/>
    <x v="1"/>
    <x v="496"/>
    <d v="2012-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2-113131"/>
    <x v="1"/>
    <x v="496"/>
    <d v="2012-09-24T00:00:00"/>
    <s v="Same Day"/>
    <s v="MB-17305"/>
    <s v="Maria Bertelson"/>
    <s v="Consumer"/>
    <s v="United States"/>
    <s v="Columbus"/>
    <s v="Ohio"/>
    <n v="43229"/>
    <s v="East"/>
    <s v="OFF-AR-10003504"/>
    <s v="Office Supplies"/>
    <s v="Art"/>
    <s v="Newell 347"/>
    <n v="17.12"/>
    <n v="5"/>
    <n v="0.2"/>
    <n v="1.9259999999999975"/>
  </r>
  <r>
    <n v="9575"/>
    <s v="CA-2012-148495"/>
    <x v="1"/>
    <x v="863"/>
    <d v="2012-08-13T00:00:00"/>
    <s v="Same Day"/>
    <s v="SF-20065"/>
    <s v="Sandra Flanagan"/>
    <s v="Consumer"/>
    <s v="United States"/>
    <s v="Pomona"/>
    <s v="California"/>
    <n v="91767"/>
    <s v="West"/>
    <s v="FUR-FU-10001889"/>
    <s v="Furniture"/>
    <s v="Furnishings"/>
    <s v="Ultra Door Pull Handle"/>
    <n v="31.56"/>
    <n v="3"/>
    <n v="0"/>
    <n v="10.4148"/>
  </r>
  <r>
    <n v="9576"/>
    <s v="CA-2012-143147"/>
    <x v="1"/>
    <x v="989"/>
    <d v="2012-05-28T00:00:00"/>
    <s v="Second Class"/>
    <s v="PS-18760"/>
    <s v="Pamela Stobb"/>
    <s v="Consumer"/>
    <s v="United States"/>
    <s v="San Antonio"/>
    <s v="Texas"/>
    <n v="78207"/>
    <s v="Central"/>
    <s v="FUR-CH-10000863"/>
    <s v="Furniture"/>
    <s v="Chairs"/>
    <s v="Novimex Swivel Fabric Task Chair"/>
    <n v="105.68599999999999"/>
    <n v="1"/>
    <n v="0.3"/>
    <n v="-28.686199999999999"/>
  </r>
  <r>
    <n v="9577"/>
    <s v="CA-2012-143147"/>
    <x v="1"/>
    <x v="989"/>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2-143147"/>
    <x v="1"/>
    <x v="989"/>
    <d v="2012-05-28T00:00:00"/>
    <s v="Second Class"/>
    <s v="PS-18760"/>
    <s v="Pamela Stobb"/>
    <s v="Consumer"/>
    <s v="United States"/>
    <s v="San Antonio"/>
    <s v="Texas"/>
    <n v="78207"/>
    <s v="Central"/>
    <s v="FUR-CH-10004754"/>
    <s v="Furniture"/>
    <s v="Chairs"/>
    <s v="Global Stack Chair with Arms, Black"/>
    <n v="104.93"/>
    <n v="5"/>
    <n v="0.3"/>
    <n v="-4.4969999999999999"/>
  </r>
  <r>
    <n v="9579"/>
    <s v="CA-2014-152975"/>
    <x v="3"/>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4-152975"/>
    <x v="3"/>
    <x v="32"/>
    <d v="2014-09-17T00:00:00"/>
    <s v="First Class"/>
    <s v="RB-19705"/>
    <s v="Roger Barcio"/>
    <s v="Home Office"/>
    <s v="United States"/>
    <s v="New York City"/>
    <s v="New York"/>
    <n v="10035"/>
    <s v="East"/>
    <s v="OFF-ST-10001370"/>
    <s v="Office Supplies"/>
    <s v="Storage"/>
    <s v="Sensible Storage WireTech Storage Systems"/>
    <n v="70.98"/>
    <n v="1"/>
    <n v="0"/>
    <n v="3.5489999999999924"/>
  </r>
  <r>
    <n v="9581"/>
    <s v="CA-2014-152975"/>
    <x v="3"/>
    <x v="32"/>
    <d v="2014-09-17T00:00:00"/>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4-152975"/>
    <x v="3"/>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3-107475"/>
    <x v="0"/>
    <x v="843"/>
    <d v="2013-06-12T00:00:00"/>
    <s v="Standard Class"/>
    <s v="RS-19870"/>
    <s v="Roy Skaria"/>
    <s v="Home Office"/>
    <s v="United States"/>
    <s v="Philadelphia"/>
    <s v="Pennsylvania"/>
    <n v="19120"/>
    <s v="East"/>
    <s v="OFF-FA-10002988"/>
    <s v="Office Supplies"/>
    <s v="Fasteners"/>
    <s v="Ideal Clamps"/>
    <n v="9.6479999999999997"/>
    <n v="6"/>
    <n v="0.2"/>
    <n v="3.4973999999999998"/>
  </r>
  <r>
    <n v="9584"/>
    <s v="CA-2014-116127"/>
    <x v="3"/>
    <x v="643"/>
    <d v="2014-06-28T00:00:00"/>
    <s v="Second Class"/>
    <s v="SB-20185"/>
    <s v="Sarah Brown"/>
    <s v="Consumer"/>
    <s v="United States"/>
    <s v="New York City"/>
    <s v="New York"/>
    <n v="10024"/>
    <s v="East"/>
    <s v="FUR-BO-10002213"/>
    <s v="Furniture"/>
    <s v="Bookcases"/>
    <s v="DMI Eclipse Executive Suite Bookcases"/>
    <n v="400.78400000000005"/>
    <n v="1"/>
    <n v="0.2"/>
    <n v="-5.0098000000000269"/>
  </r>
  <r>
    <n v="9585"/>
    <s v="CA-2014-132584"/>
    <x v="3"/>
    <x v="775"/>
    <d v="2014-08-28T00:00:00"/>
    <s v="First Class"/>
    <s v="HJ-14875"/>
    <s v="Heather Jas"/>
    <s v="Home Office"/>
    <s v="United States"/>
    <s v="Detroit"/>
    <s v="Michigan"/>
    <n v="48234"/>
    <s v="Central"/>
    <s v="OFF-ST-10000344"/>
    <s v="Office Supplies"/>
    <s v="Storage"/>
    <s v="Neat Ideas Personal Hanging Folder Files, Black"/>
    <n v="53.72"/>
    <n v="4"/>
    <n v="0"/>
    <n v="13.967199999999998"/>
  </r>
  <r>
    <n v="9586"/>
    <s v="CA-2013-160598"/>
    <x v="0"/>
    <x v="370"/>
    <d v="2013-08-29T00:00:00"/>
    <s v="First Class"/>
    <s v="SV-20815"/>
    <s v="Stuart Van"/>
    <s v="Corporate"/>
    <s v="United States"/>
    <s v="Miami"/>
    <s v="Florida"/>
    <n v="33142"/>
    <s v="South"/>
    <s v="OFF-PA-10002319"/>
    <s v="Office Supplies"/>
    <s v="Paper"/>
    <s v="Xerox 1944"/>
    <n v="31.007999999999999"/>
    <n v="1"/>
    <n v="0.2"/>
    <n v="11.240400000000001"/>
  </r>
  <r>
    <n v="9587"/>
    <s v="CA-2013-108630"/>
    <x v="0"/>
    <x v="741"/>
    <d v="2013-11-19T00:00:00"/>
    <s v="Same Day"/>
    <s v="BE-11410"/>
    <s v="Bobby Elias"/>
    <s v="Consumer"/>
    <s v="United States"/>
    <s v="Concord"/>
    <s v="California"/>
    <n v="94521"/>
    <s v="West"/>
    <s v="OFF-BI-10002437"/>
    <s v="Office Supplies"/>
    <s v="Binders"/>
    <s v="Recycled Premium Regency Composition Covers"/>
    <n v="61.120000000000005"/>
    <n v="5"/>
    <n v="0.2"/>
    <n v="22.155999999999999"/>
  </r>
  <r>
    <n v="9588"/>
    <s v="US-2014-129203"/>
    <x v="3"/>
    <x v="827"/>
    <d v="2014-04-23T00:00:00"/>
    <s v="Standard Class"/>
    <s v="BM-11575"/>
    <s v="Brendan Murry"/>
    <s v="Corporate"/>
    <s v="United States"/>
    <s v="Chicago"/>
    <s v="Illinois"/>
    <n v="60653"/>
    <s v="Central"/>
    <s v="OFF-ST-10001418"/>
    <s v="Office Supplies"/>
    <s v="Storage"/>
    <s v="Carina Media Storage Towers in Natural &amp; Black"/>
    <n v="195.136"/>
    <n v="4"/>
    <n v="0.2"/>
    <n v="-43.9056"/>
  </r>
  <r>
    <n v="9589"/>
    <s v="CA-2014-110940"/>
    <x v="3"/>
    <x v="283"/>
    <d v="2014-07-29T00:00:00"/>
    <s v="Standard Class"/>
    <s v="AZ-10750"/>
    <s v="Annie Zypern"/>
    <s v="Consumer"/>
    <s v="United States"/>
    <s v="Wheeling"/>
    <s v="Illinois"/>
    <n v="60090"/>
    <s v="Central"/>
    <s v="OFF-AR-10000380"/>
    <s v="Office Supplies"/>
    <s v="Art"/>
    <s v="Hunt PowerHouse Electric Pencil Sharpener, Blue"/>
    <n v="121.536"/>
    <n v="4"/>
    <n v="0.2"/>
    <n v="15.191999999999979"/>
  </r>
  <r>
    <n v="9590"/>
    <s v="CA-2011-119172"/>
    <x v="2"/>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1-119172"/>
    <x v="2"/>
    <x v="218"/>
    <d v="2011-05-15T00:00:00"/>
    <s v="Standard Class"/>
    <s v="HD-14785"/>
    <s v="Harold Dahlen"/>
    <s v="Home Office"/>
    <s v="United States"/>
    <s v="Chicago"/>
    <s v="Illinois"/>
    <n v="60610"/>
    <s v="Central"/>
    <s v="OFF-BI-10002026"/>
    <s v="Office Supplies"/>
    <s v="Binders"/>
    <s v="Avery Arch Ring Binders"/>
    <n v="104.57999999999998"/>
    <n v="9"/>
    <n v="0.8"/>
    <n v="-172.55700000000007"/>
  </r>
  <r>
    <n v="9592"/>
    <s v="US-2013-105452"/>
    <x v="0"/>
    <x v="1062"/>
    <d v="2013-08-02T00:00:00"/>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3-105452"/>
    <x v="0"/>
    <x v="1062"/>
    <d v="2013-08-02T00:00:00"/>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4-108931"/>
    <x v="3"/>
    <x v="32"/>
    <d v="2014-09-20T00:00:00"/>
    <s v="Standard Class"/>
    <s v="HZ-14950"/>
    <s v="Henia Zydlo"/>
    <s v="Consumer"/>
    <s v="United States"/>
    <s v="New York City"/>
    <s v="New York"/>
    <n v="10024"/>
    <s v="East"/>
    <s v="OFF-PA-10002741"/>
    <s v="Office Supplies"/>
    <s v="Paper"/>
    <s v="Xerox 1980"/>
    <n v="8.56"/>
    <n v="2"/>
    <n v="0"/>
    <n v="3.8519999999999994"/>
  </r>
  <r>
    <n v="9595"/>
    <s v="CA-2014-108931"/>
    <x v="3"/>
    <x v="32"/>
    <d v="2014-09-20T00:00:00"/>
    <s v="Standard Class"/>
    <s v="HZ-14950"/>
    <s v="Henia Zydlo"/>
    <s v="Consumer"/>
    <s v="United States"/>
    <s v="New York City"/>
    <s v="New York"/>
    <n v="10024"/>
    <s v="East"/>
    <s v="OFF-PA-10003845"/>
    <s v="Office Supplies"/>
    <s v="Paper"/>
    <s v="Xerox 1987"/>
    <n v="11.56"/>
    <n v="2"/>
    <n v="0"/>
    <n v="5.6644000000000005"/>
  </r>
  <r>
    <n v="9596"/>
    <s v="CA-2014-104619"/>
    <x v="3"/>
    <x v="71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4-104619"/>
    <x v="3"/>
    <x v="714"/>
    <d v="2014-01-30T00:00:00"/>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4-104619"/>
    <x v="3"/>
    <x v="714"/>
    <d v="2014-01-30T00:00:00"/>
    <s v="Standard Class"/>
    <s v="KD-16495"/>
    <s v="Keith Dawkins"/>
    <s v="Corporate"/>
    <s v="United States"/>
    <s v="San Jose"/>
    <s v="California"/>
    <n v="95123"/>
    <s v="West"/>
    <s v="TEC-PH-10000193"/>
    <s v="Technology"/>
    <s v="Phones"/>
    <s v="Jensen SMPS-640 - speaker phone"/>
    <n v="110.352"/>
    <n v="3"/>
    <n v="0.2"/>
    <n v="8.2763999999999953"/>
  </r>
  <r>
    <n v="9599"/>
    <s v="CA-2012-149517"/>
    <x v="1"/>
    <x v="444"/>
    <d v="2012-09-23T00:00:00"/>
    <s v="Standard Class"/>
    <s v="FC-14245"/>
    <s v="Frank Carlisle"/>
    <s v="Home Office"/>
    <s v="United States"/>
    <s v="Sacramento"/>
    <s v="California"/>
    <n v="95823"/>
    <s v="West"/>
    <s v="FUR-FU-10003464"/>
    <s v="Furniture"/>
    <s v="Furnishings"/>
    <s v="Seth Thomas 8 1/2&quot; Cubicle Clock"/>
    <n v="60.84"/>
    <n v="3"/>
    <n v="0"/>
    <n v="19.468799999999998"/>
  </r>
  <r>
    <n v="9600"/>
    <s v="CA-2012-116841"/>
    <x v="1"/>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4-107797"/>
    <x v="3"/>
    <x v="540"/>
    <d v="2014-05-12T00:00:00"/>
    <s v="Second Class"/>
    <s v="EB-13705"/>
    <s v="Ed Braxton"/>
    <s v="Corporate"/>
    <s v="United States"/>
    <s v="Mansfield"/>
    <s v="Texas"/>
    <n v="76063"/>
    <s v="Central"/>
    <s v="OFF-PA-10003848"/>
    <s v="Office Supplies"/>
    <s v="Paper"/>
    <s v="Xerox 1997"/>
    <n v="41.472000000000008"/>
    <n v="8"/>
    <n v="0.2"/>
    <n v="14.5152"/>
  </r>
  <r>
    <n v="9602"/>
    <s v="CA-2013-117604"/>
    <x v="0"/>
    <x v="913"/>
    <d v="2013-09-10T00:00:00"/>
    <s v="Standard Class"/>
    <s v="JP-15520"/>
    <s v="Jeremy Pistek"/>
    <s v="Consumer"/>
    <s v="United States"/>
    <s v="Jonesboro"/>
    <s v="Arkansas"/>
    <n v="72401"/>
    <s v="South"/>
    <s v="OFF-PA-10001357"/>
    <s v="Office Supplies"/>
    <s v="Paper"/>
    <s v="Xerox 1886"/>
    <n v="239.5"/>
    <n v="5"/>
    <n v="0"/>
    <n v="114.95999999999998"/>
  </r>
  <r>
    <n v="9603"/>
    <s v="CA-2011-130155"/>
    <x v="2"/>
    <x v="946"/>
    <d v="2011-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3-129861"/>
    <x v="0"/>
    <x v="26"/>
    <d v="2013-06-24T00:00:00"/>
    <s v="Standard Class"/>
    <s v="DM-13345"/>
    <s v="Denise Monton"/>
    <s v="Corporate"/>
    <s v="United States"/>
    <s v="Rochester"/>
    <s v="New York"/>
    <n v="14609"/>
    <s v="East"/>
    <s v="FUR-TA-10003715"/>
    <s v="Furniture"/>
    <s v="Tables"/>
    <s v="Hon 2111 Invitation Series Corner Table"/>
    <n v="376.86599999999999"/>
    <n v="3"/>
    <n v="0.4"/>
    <n v="-213.55740000000006"/>
  </r>
  <r>
    <n v="9605"/>
    <s v="CA-2012-138625"/>
    <x v="1"/>
    <x v="121"/>
    <d v="2012-11-05T00:00:00"/>
    <s v="First Class"/>
    <s v="EG-13900"/>
    <s v="Emily Grady"/>
    <s v="Consumer"/>
    <s v="United States"/>
    <s v="Chesapeake"/>
    <s v="Virginia"/>
    <n v="23320"/>
    <s v="South"/>
    <s v="OFF-AP-10003099"/>
    <s v="Office Supplies"/>
    <s v="Appliances"/>
    <s v="Eureka Hand Vacuum, Bagless"/>
    <n v="197.72"/>
    <n v="4"/>
    <n v="0"/>
    <n v="55.36160000000001"/>
  </r>
  <r>
    <n v="9606"/>
    <s v="US-2014-122672"/>
    <x v="3"/>
    <x v="259"/>
    <d v="2014-11-10T00:00:00"/>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4-122672"/>
    <x v="3"/>
    <x v="259"/>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4-117128"/>
    <x v="3"/>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4-117128"/>
    <x v="3"/>
    <x v="256"/>
    <d v="2014-12-09T00:00:00"/>
    <s v="Second Class"/>
    <s v="BF-11080"/>
    <s v="Bart Folk"/>
    <s v="Consumer"/>
    <s v="United States"/>
    <s v="New York City"/>
    <s v="New York"/>
    <n v="10024"/>
    <s v="East"/>
    <s v="OFF-LA-10000248"/>
    <s v="Office Supplies"/>
    <s v="Labels"/>
    <s v="Avery 52"/>
    <n v="11.07"/>
    <n v="3"/>
    <n v="0"/>
    <n v="5.2028999999999996"/>
  </r>
  <r>
    <n v="9610"/>
    <s v="CA-2013-130638"/>
    <x v="0"/>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3-130638"/>
    <x v="0"/>
    <x v="458"/>
    <d v="2013-05-20T00:00:00"/>
    <s v="Second Class"/>
    <s v="SC-20095"/>
    <s v="Sanjit Chand"/>
    <s v="Consumer"/>
    <s v="United States"/>
    <s v="Los Angeles"/>
    <s v="California"/>
    <n v="90045"/>
    <s v="West"/>
    <s v="OFF-LA-10002195"/>
    <s v="Office Supplies"/>
    <s v="Labels"/>
    <s v="Avery 481"/>
    <n v="27.72"/>
    <n v="9"/>
    <n v="0"/>
    <n v="13.3056"/>
  </r>
  <r>
    <n v="9612"/>
    <s v="CA-2014-144365"/>
    <x v="3"/>
    <x v="1200"/>
    <d v="2014-10-31T00:00:00"/>
    <s v="Standard Class"/>
    <s v="CS-11950"/>
    <s v="Carlos Soltero"/>
    <s v="Consumer"/>
    <s v="United States"/>
    <s v="Jackson"/>
    <s v="Mississippi"/>
    <n v="39212"/>
    <s v="South"/>
    <s v="OFF-FA-10000735"/>
    <s v="Office Supplies"/>
    <s v="Fasteners"/>
    <s v="Staples"/>
    <n v="11.68"/>
    <n v="4"/>
    <n v="0"/>
    <n v="5.2559999999999993"/>
  </r>
  <r>
    <n v="9613"/>
    <s v="CA-2013-110086"/>
    <x v="0"/>
    <x v="31"/>
    <d v="2013-09-23T00:00:00"/>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1-128524"/>
    <x v="2"/>
    <x v="7"/>
    <d v="2011-11-13T00:00:00"/>
    <s v="First Class"/>
    <s v="MZ-17515"/>
    <s v="Mary Zewe"/>
    <s v="Corporate"/>
    <s v="United States"/>
    <s v="Seattle"/>
    <s v="Washington"/>
    <n v="98115"/>
    <s v="West"/>
    <s v="OFF-AP-10002892"/>
    <s v="Office Supplies"/>
    <s v="Appliances"/>
    <s v="Belkin F5C206VTEL 6 Outlet Surge"/>
    <n v="22.98"/>
    <n v="1"/>
    <n v="0"/>
    <n v="6.8939999999999984"/>
  </r>
  <r>
    <n v="9615"/>
    <s v="CA-2011-128524"/>
    <x v="2"/>
    <x v="7"/>
    <d v="2011-11-13T00:00:00"/>
    <s v="First Class"/>
    <s v="MZ-17515"/>
    <s v="Mary Zewe"/>
    <s v="Corporate"/>
    <s v="United States"/>
    <s v="Seattle"/>
    <s v="Washington"/>
    <n v="98115"/>
    <s v="West"/>
    <s v="TEC-AC-10002718"/>
    <s v="Technology"/>
    <s v="Accessories"/>
    <s v="Belkin Standard 104 key USB Keyboard"/>
    <n v="102.13"/>
    <n v="7"/>
    <n v="0"/>
    <n v="15.319499999999996"/>
  </r>
  <r>
    <n v="9616"/>
    <s v="CA-2011-128524"/>
    <x v="2"/>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s v="California"/>
    <n v="90049"/>
    <s v="West"/>
    <s v="OFF-AR-10002255"/>
    <s v="Office Supplies"/>
    <s v="Art"/>
    <s v="Newell 346"/>
    <n v="5.76"/>
    <n v="2"/>
    <n v="0"/>
    <n v="1.6703999999999999"/>
  </r>
  <r>
    <n v="9618"/>
    <s v="CA-2014-160633"/>
    <x v="3"/>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4-160633"/>
    <x v="3"/>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4-160633"/>
    <x v="3"/>
    <x v="673"/>
    <d v="2014-11-22T00:00:00"/>
    <s v="Standard Class"/>
    <s v="BS-11380"/>
    <s v="Bill Stewart"/>
    <s v="Corporate"/>
    <s v="United States"/>
    <s v="Bowling Green"/>
    <s v="Ohio"/>
    <n v="43402"/>
    <s v="East"/>
    <s v="TEC-AC-10002335"/>
    <s v="Technology"/>
    <s v="Accessories"/>
    <s v="Logitech Media Keyboard K200"/>
    <n v="139.96000000000004"/>
    <n v="5"/>
    <n v="0.2"/>
    <n v="-1.7495000000000118"/>
  </r>
  <r>
    <n v="9621"/>
    <s v="CA-2011-115133"/>
    <x v="2"/>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1-115133"/>
    <x v="2"/>
    <x v="467"/>
    <d v="2011-09-30T00:00:00"/>
    <s v="Standard Class"/>
    <s v="DA-13450"/>
    <s v="Dianna Arnett"/>
    <s v="Home Office"/>
    <s v="United States"/>
    <s v="Lancaster"/>
    <s v="Ohio"/>
    <n v="43130"/>
    <s v="East"/>
    <s v="TEC-AC-10002370"/>
    <s v="Technology"/>
    <s v="Accessories"/>
    <s v="Maxell CD-R Discs"/>
    <n v="3.1520000000000001"/>
    <n v="2"/>
    <n v="0.2"/>
    <n v="0.47279999999999966"/>
  </r>
  <r>
    <n v="9623"/>
    <s v="CA-2011-115133"/>
    <x v="2"/>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4-137449"/>
    <x v="3"/>
    <x v="222"/>
    <d v="2014-07-01T00:00:00"/>
    <s v="First Class"/>
    <s v="ME-17725"/>
    <s v="Max Engle"/>
    <s v="Consumer"/>
    <s v="United States"/>
    <s v="Dallas"/>
    <s v="Texas"/>
    <n v="75220"/>
    <s v="Central"/>
    <s v="OFF-AP-10000240"/>
    <s v="Office Supplies"/>
    <s v="Appliances"/>
    <s v="Belkin F9G930V10-GRY 9 Outlet Surge"/>
    <n v="21.391999999999992"/>
    <n v="2"/>
    <n v="0.8"/>
    <n v="-54.549600000000012"/>
  </r>
  <r>
    <n v="9625"/>
    <s v="CA-2014-137449"/>
    <x v="3"/>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4-137449"/>
    <x v="3"/>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4-103520"/>
    <x v="3"/>
    <x v="397"/>
    <d v="2014-09-26T00:00:00"/>
    <s v="First Class"/>
    <s v="MH-17785"/>
    <s v="Maya Herman"/>
    <s v="Corporate"/>
    <s v="United States"/>
    <s v="Lubbock"/>
    <s v="Texas"/>
    <n v="79424"/>
    <s v="Central"/>
    <s v="OFF-PA-10001846"/>
    <s v="Office Supplies"/>
    <s v="Paper"/>
    <s v="Xerox 1899"/>
    <n v="9.2480000000000011"/>
    <n v="2"/>
    <n v="0.2"/>
    <n v="3.3524000000000003"/>
  </r>
  <r>
    <n v="9628"/>
    <s v="CA-2011-139283"/>
    <x v="2"/>
    <x v="533"/>
    <d v="2011-11-27T00:00:00"/>
    <s v="Standard Class"/>
    <s v="BT-11440"/>
    <s v="Bobby Trafton"/>
    <s v="Consumer"/>
    <s v="United States"/>
    <s v="Detroit"/>
    <s v="Michigan"/>
    <n v="48227"/>
    <s v="Central"/>
    <s v="OFF-BI-10002049"/>
    <s v="Office Supplies"/>
    <s v="Binders"/>
    <s v="UniKeep View Case Binders"/>
    <n v="14.669999999999998"/>
    <n v="3"/>
    <n v="0"/>
    <n v="6.7481999999999989"/>
  </r>
  <r>
    <n v="9629"/>
    <s v="CA-2011-118192"/>
    <x v="2"/>
    <x v="286"/>
    <d v="2011-01-19T00:00:00"/>
    <s v="Standard Class"/>
    <s v="MM-17920"/>
    <s v="Michael Moore"/>
    <s v="Consumer"/>
    <s v="United States"/>
    <s v="Newark"/>
    <s v="Ohio"/>
    <n v="43055"/>
    <s v="East"/>
    <s v="OFF-PA-10002947"/>
    <s v="Office Supplies"/>
    <s v="Paper"/>
    <s v="Xerox 1923"/>
    <n v="37.408000000000001"/>
    <n v="7"/>
    <n v="0.2"/>
    <n v="13.0928"/>
  </r>
  <r>
    <n v="9630"/>
    <s v="CA-2011-118192"/>
    <x v="2"/>
    <x v="286"/>
    <d v="2011-01-19T00:00:00"/>
    <s v="Standard Class"/>
    <s v="MM-17920"/>
    <s v="Michael Moore"/>
    <s v="Consumer"/>
    <s v="United States"/>
    <s v="Newark"/>
    <s v="Ohio"/>
    <n v="43055"/>
    <s v="East"/>
    <s v="OFF-BI-10003476"/>
    <s v="Office Supplies"/>
    <s v="Binders"/>
    <s v="Avery Metallic Poly Binders"/>
    <n v="3.4380000000000006"/>
    <n v="2"/>
    <n v="0.7"/>
    <n v="-2.5212000000000003"/>
  </r>
  <r>
    <n v="9631"/>
    <s v="CA-2013-168844"/>
    <x v="0"/>
    <x v="1207"/>
    <d v="2013-06-07T00:00:00"/>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3-168844"/>
    <x v="0"/>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4-154809"/>
    <x v="3"/>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1-151330"/>
    <x v="2"/>
    <x v="1005"/>
    <d v="2011-10-17T00:00:00"/>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1-151330"/>
    <x v="2"/>
    <x v="1005"/>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1-151330"/>
    <x v="2"/>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1-124702"/>
    <x v="2"/>
    <x v="728"/>
    <d v="2011-11-25T00:00:00"/>
    <s v="Standard Class"/>
    <s v="MH-17785"/>
    <s v="Maya Herman"/>
    <s v="Corporate"/>
    <s v="United States"/>
    <s v="Seattle"/>
    <s v="Washington"/>
    <n v="98105"/>
    <s v="West"/>
    <s v="FUR-FU-10003553"/>
    <s v="Furniture"/>
    <s v="Furnishings"/>
    <s v="Howard Miller 13-1/2&quot; Diameter Rosebrook Wall Clock"/>
    <n v="137.54"/>
    <n v="2"/>
    <n v="0"/>
    <n v="55.016000000000005"/>
  </r>
  <r>
    <n v="9638"/>
    <s v="CA-2011-124702"/>
    <x v="2"/>
    <x v="728"/>
    <d v="2011-11-25T00:00:00"/>
    <s v="Standard Class"/>
    <s v="MH-17785"/>
    <s v="Maya Herman"/>
    <s v="Corporate"/>
    <s v="United States"/>
    <s v="Seattle"/>
    <s v="Washington"/>
    <n v="98105"/>
    <s v="West"/>
    <s v="FUR-TA-10003008"/>
    <s v="Furniture"/>
    <s v="Tables"/>
    <s v="Lesro Round Back Collection Coffee Table, End Table"/>
    <n v="730.2"/>
    <n v="4"/>
    <n v="0"/>
    <n v="94.926000000000045"/>
  </r>
  <r>
    <n v="9639"/>
    <s v="US-2014-125808"/>
    <x v="3"/>
    <x v="105"/>
    <d v="2014-11-16T00:00:00"/>
    <s v="Second Class"/>
    <s v="EP-13915"/>
    <s v="Emily Phan"/>
    <s v="Consumer"/>
    <s v="United States"/>
    <s v="Los Angeles"/>
    <s v="California"/>
    <n v="90032"/>
    <s v="West"/>
    <s v="OFF-PA-10001846"/>
    <s v="Office Supplies"/>
    <s v="Paper"/>
    <s v="Xerox 1899"/>
    <n v="11.56"/>
    <n v="2"/>
    <n v="0"/>
    <n v="5.6644000000000005"/>
  </r>
  <r>
    <n v="9640"/>
    <s v="CA-2012-116638"/>
    <x v="1"/>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1-104563"/>
    <x v="2"/>
    <x v="1009"/>
    <d v="2011-03-12T00:00:00"/>
    <s v="Standard Class"/>
    <s v="CM-12715"/>
    <s v="Craig Molinari"/>
    <s v="Corporate"/>
    <s v="United States"/>
    <s v="Seattle"/>
    <s v="Washington"/>
    <n v="98103"/>
    <s v="West"/>
    <s v="OFF-AR-10000390"/>
    <s v="Office Supplies"/>
    <s v="Art"/>
    <s v="Newell Chalk Holder"/>
    <n v="20.65"/>
    <n v="5"/>
    <n v="0"/>
    <n v="9.4989999999999988"/>
  </r>
  <r>
    <n v="9642"/>
    <s v="CA-2011-104563"/>
    <x v="2"/>
    <x v="1009"/>
    <d v="2011-03-12T00:00:00"/>
    <s v="Standard Class"/>
    <s v="CM-12715"/>
    <s v="Craig Molinari"/>
    <s v="Corporate"/>
    <s v="United States"/>
    <s v="Seattle"/>
    <s v="Washington"/>
    <n v="98103"/>
    <s v="West"/>
    <s v="OFF-ST-10000934"/>
    <s v="Office Supplies"/>
    <s v="Storage"/>
    <s v="Contico 72&quot;H Heavy-Duty Storage System"/>
    <n v="204.89999999999998"/>
    <n v="5"/>
    <n v="0"/>
    <n v="0"/>
  </r>
  <r>
    <n v="9643"/>
    <s v="CA-2011-104563"/>
    <x v="2"/>
    <x v="1009"/>
    <d v="2011-03-12T00:00:00"/>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1-104563"/>
    <x v="2"/>
    <x v="1009"/>
    <d v="2011-03-12T00:00:00"/>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4-107979"/>
    <x v="3"/>
    <x v="110"/>
    <d v="2014-06-14T00:00:00"/>
    <s v="Standard Class"/>
    <s v="FO-14305"/>
    <s v="Frank Olsen"/>
    <s v="Consumer"/>
    <s v="United States"/>
    <s v="Glendale"/>
    <s v="Arizona"/>
    <n v="85301"/>
    <s v="West"/>
    <s v="TEC-AC-10002006"/>
    <s v="Technology"/>
    <s v="Accessories"/>
    <s v="Memorex Micro Travel Drive 16 GB"/>
    <n v="89.544000000000011"/>
    <n v="7"/>
    <n v="0.2"/>
    <n v="12.312299999999993"/>
  </r>
  <r>
    <n v="9646"/>
    <s v="US-2014-107979"/>
    <x v="3"/>
    <x v="110"/>
    <d v="2014-06-14T00:00:00"/>
    <s v="Standard Class"/>
    <s v="FO-14305"/>
    <s v="Frank Olsen"/>
    <s v="Consumer"/>
    <s v="United States"/>
    <s v="Glendale"/>
    <s v="Arizona"/>
    <n v="85301"/>
    <s v="West"/>
    <s v="OFF-ST-10002485"/>
    <s v="Office Supplies"/>
    <s v="Storage"/>
    <s v="Rogers Deluxe File Chest"/>
    <n v="35.167999999999999"/>
    <n v="2"/>
    <n v="0.2"/>
    <n v="-8.3524000000000012"/>
  </r>
  <r>
    <n v="9647"/>
    <s v="US-2014-107979"/>
    <x v="3"/>
    <x v="110"/>
    <d v="2014-06-14T00:00:00"/>
    <s v="Standard Class"/>
    <s v="FO-14305"/>
    <s v="Frank Olsen"/>
    <s v="Consumer"/>
    <s v="United States"/>
    <s v="Glendale"/>
    <s v="Arizona"/>
    <n v="85301"/>
    <s v="West"/>
    <s v="OFF-BI-10000778"/>
    <s v="Office Supplies"/>
    <s v="Binders"/>
    <s v="GBC VeloBinder Electric Binding Machine"/>
    <n v="72.588000000000008"/>
    <n v="2"/>
    <n v="0.7"/>
    <n v="-48.391999999999982"/>
  </r>
  <r>
    <n v="9648"/>
    <s v="CA-2011-150518"/>
    <x v="2"/>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1-150518"/>
    <x v="2"/>
    <x v="84"/>
    <d v="2011-11-24T00:00:00"/>
    <s v="Standard Class"/>
    <s v="MW-18220"/>
    <s v="Mitch Webber"/>
    <s v="Consumer"/>
    <s v="United States"/>
    <s v="Coon Rapids"/>
    <s v="Minnesota"/>
    <n v="55433"/>
    <s v="Central"/>
    <s v="TEC-PH-10002103"/>
    <s v="Technology"/>
    <s v="Phones"/>
    <s v="Jabra SPEAK 410"/>
    <n v="281.96999999999997"/>
    <n v="3"/>
    <n v="0"/>
    <n v="78.951599999999999"/>
  </r>
  <r>
    <n v="9650"/>
    <s v="CA-2013-107104"/>
    <x v="0"/>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3-107104"/>
    <x v="0"/>
    <x v="491"/>
    <d v="2013-12-01T00:00:00"/>
    <s v="Standard Class"/>
    <s v="MS-17365"/>
    <s v="Maribeth Schnelling"/>
    <s v="Consumer"/>
    <s v="United States"/>
    <s v="Los Angeles"/>
    <s v="California"/>
    <n v="90045"/>
    <s v="West"/>
    <s v="OFF-AR-10004269"/>
    <s v="Office Supplies"/>
    <s v="Art"/>
    <s v="Newell 31"/>
    <n v="37.17"/>
    <n v="9"/>
    <n v="0"/>
    <n v="10.4076"/>
  </r>
  <r>
    <n v="9652"/>
    <s v="CA-2013-107104"/>
    <x v="0"/>
    <x v="491"/>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3-107104"/>
    <x v="0"/>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4-161893"/>
    <x v="3"/>
    <x v="205"/>
    <d v="2014-01-28T00:00:00"/>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4-161893"/>
    <x v="3"/>
    <x v="205"/>
    <d v="2014-01-28T00:00:00"/>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1-156160"/>
    <x v="2"/>
    <x v="358"/>
    <d v="2011-09-29T00:00:00"/>
    <s v="Standard Class"/>
    <s v="AS-10090"/>
    <s v="Adam Shillingsburg"/>
    <s v="Consumer"/>
    <s v="United States"/>
    <s v="New York City"/>
    <s v="New York"/>
    <n v="10035"/>
    <s v="East"/>
    <s v="FUR-FU-10001876"/>
    <s v="Furniture"/>
    <s v="Furnishings"/>
    <s v="Computer Room Manger, 14&quot;"/>
    <n v="97.44"/>
    <n v="3"/>
    <n v="0"/>
    <n v="35.078399999999995"/>
  </r>
  <r>
    <n v="9657"/>
    <s v="CA-2011-156160"/>
    <x v="2"/>
    <x v="358"/>
    <d v="2011-09-29T00:00:00"/>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1-156160"/>
    <x v="2"/>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1-156160"/>
    <x v="2"/>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s v="California"/>
    <n v="91767"/>
    <s v="West"/>
    <s v="OFF-LA-10001982"/>
    <s v="Office Supplies"/>
    <s v="Labels"/>
    <s v="Smead Alpha-Z Color-Coded Name Labels First Letter Starter Set"/>
    <n v="18.75"/>
    <n v="5"/>
    <n v="0"/>
    <n v="9"/>
  </r>
  <r>
    <n v="9661"/>
    <s v="CA-2013-160717"/>
    <x v="0"/>
    <x v="112"/>
    <d v="2013-06-12T00:00:00"/>
    <s v="Standard Class"/>
    <s v="ME-17320"/>
    <s v="Maria Etezadi"/>
    <s v="Home Office"/>
    <s v="United States"/>
    <s v="Santa Barbara"/>
    <s v="California"/>
    <n v="93101"/>
    <s v="West"/>
    <s v="TEC-PH-10001459"/>
    <s v="Technology"/>
    <s v="Phones"/>
    <s v="Samsung Galaxy Mega 6.3"/>
    <n v="3023.9280000000003"/>
    <n v="9"/>
    <n v="0.2"/>
    <n v="226.79460000000006"/>
  </r>
  <r>
    <n v="9662"/>
    <s v="CA-2013-160717"/>
    <x v="0"/>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3-160717"/>
    <x v="0"/>
    <x v="112"/>
    <d v="2013-06-12T00:00:00"/>
    <s v="Standard Class"/>
    <s v="ME-17320"/>
    <s v="Maria Etezadi"/>
    <s v="Home Office"/>
    <s v="United States"/>
    <s v="Santa Barbara"/>
    <s v="California"/>
    <n v="93101"/>
    <s v="West"/>
    <s v="TEC-PH-10001760"/>
    <s v="Technology"/>
    <s v="Phones"/>
    <s v="Bose SoundLink Bluetooth Speaker"/>
    <n v="477.6"/>
    <n v="3"/>
    <n v="0.2"/>
    <n v="161.19000000000003"/>
  </r>
  <r>
    <n v="9664"/>
    <s v="CA-2014-132619"/>
    <x v="3"/>
    <x v="515"/>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2-120957"/>
    <x v="1"/>
    <x v="214"/>
    <d v="2012-12-07T00:00:00"/>
    <s v="Same Day"/>
    <s v="KH-16690"/>
    <s v="Kristen Hastings"/>
    <s v="Corporate"/>
    <s v="United States"/>
    <s v="Riverside"/>
    <s v="California"/>
    <n v="92503"/>
    <s v="West"/>
    <s v="OFF-PA-10003953"/>
    <s v="Office Supplies"/>
    <s v="Paper"/>
    <s v="Xerox 218"/>
    <n v="12.96"/>
    <n v="2"/>
    <n v="0"/>
    <n v="6.2208000000000006"/>
  </r>
  <r>
    <n v="9666"/>
    <s v="CA-2014-157448"/>
    <x v="3"/>
    <x v="673"/>
    <d v="2014-11-21T00:00:00"/>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4-157448"/>
    <x v="3"/>
    <x v="673"/>
    <d v="2014-11-21T00:00:00"/>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3-126270"/>
    <x v="0"/>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3-126270"/>
    <x v="0"/>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4-145275"/>
    <x v="3"/>
    <x v="459"/>
    <d v="2014-04-07T00:00:00"/>
    <s v="Standard Class"/>
    <s v="AH-10465"/>
    <s v="Amy Hunt"/>
    <s v="Consumer"/>
    <s v="United States"/>
    <s v="Decatur"/>
    <s v="Alabama"/>
    <n v="35601"/>
    <s v="South"/>
    <s v="OFF-LA-10001569"/>
    <s v="Office Supplies"/>
    <s v="Labels"/>
    <s v="Avery 499"/>
    <n v="14.940000000000001"/>
    <n v="3"/>
    <n v="0"/>
    <n v="6.8723999999999998"/>
  </r>
  <r>
    <n v="9671"/>
    <s v="CA-2012-133396"/>
    <x v="1"/>
    <x v="863"/>
    <d v="2012-08-15T00:00:00"/>
    <s v="First Class"/>
    <s v="GK-14620"/>
    <s v="Grace Kelly"/>
    <s v="Corporate"/>
    <s v="United States"/>
    <s v="Greensboro"/>
    <s v="North Carolina"/>
    <n v="27405"/>
    <s v="South"/>
    <s v="OFF-AR-10001446"/>
    <s v="Office Supplies"/>
    <s v="Art"/>
    <s v="Newell 309"/>
    <n v="64.680000000000007"/>
    <n v="7"/>
    <n v="0.2"/>
    <n v="8.0849999999999973"/>
  </r>
  <r>
    <n v="9672"/>
    <s v="US-2014-140312"/>
    <x v="3"/>
    <x v="38"/>
    <d v="2014-11-20T00:00:00"/>
    <s v="Standard Class"/>
    <s v="KL-16645"/>
    <s v="Ken Lonsdale"/>
    <s v="Consumer"/>
    <s v="United States"/>
    <s v="Dublin"/>
    <s v="California"/>
    <n v="94568"/>
    <s v="West"/>
    <s v="TEC-PH-10003442"/>
    <s v="Technology"/>
    <s v="Phones"/>
    <s v="Samsung Replacement EH64AVFWE Premium Headset"/>
    <n v="22"/>
    <n v="5"/>
    <n v="0.2"/>
    <n v="1.375"/>
  </r>
  <r>
    <n v="9673"/>
    <s v="CA-2013-114867"/>
    <x v="0"/>
    <x v="443"/>
    <d v="2013-12-29T00:00:00"/>
    <s v="Standard Class"/>
    <s v="FM-14290"/>
    <s v="Frank Merwin"/>
    <s v="Home Office"/>
    <s v="United States"/>
    <s v="Philadelphia"/>
    <s v="Pennsylvania"/>
    <n v="19143"/>
    <s v="East"/>
    <s v="OFF-PA-10000477"/>
    <s v="Office Supplies"/>
    <s v="Paper"/>
    <s v="Xerox 1952"/>
    <n v="7.9680000000000009"/>
    <n v="2"/>
    <n v="0.2"/>
    <n v="2.6892000000000005"/>
  </r>
  <r>
    <n v="9674"/>
    <s v="CA-2013-114867"/>
    <x v="0"/>
    <x v="443"/>
    <d v="2013-12-29T00:00:00"/>
    <s v="Standard Class"/>
    <s v="FM-14290"/>
    <s v="Frank Merwin"/>
    <s v="Home Office"/>
    <s v="United States"/>
    <s v="Philadelphia"/>
    <s v="Pennsylvania"/>
    <n v="19143"/>
    <s v="East"/>
    <s v="TEC-PH-10002645"/>
    <s v="Technology"/>
    <s v="Phones"/>
    <s v="LG G2"/>
    <n v="1499.9699999999998"/>
    <n v="5"/>
    <n v="0.4"/>
    <n v="-374.99250000000006"/>
  </r>
  <r>
    <n v="9675"/>
    <s v="US-2011-164644"/>
    <x v="2"/>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3-137393"/>
    <x v="0"/>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1-120145"/>
    <x v="2"/>
    <x v="683"/>
    <d v="2011-12-03T00:00:00"/>
    <s v="Standard Class"/>
    <s v="MC-17635"/>
    <s v="Matthew Clasen"/>
    <s v="Corporate"/>
    <s v="United States"/>
    <s v="Richmond"/>
    <s v="Indiana"/>
    <n v="47374"/>
    <s v="Central"/>
    <s v="OFF-EN-10003862"/>
    <s v="Office Supplies"/>
    <s v="Envelopes"/>
    <s v="Laser &amp; Ink Jet Business Envelopes"/>
    <n v="64.02"/>
    <n v="6"/>
    <n v="0"/>
    <n v="29.449199999999998"/>
  </r>
  <r>
    <n v="9678"/>
    <s v="CA-2013-144785"/>
    <x v="0"/>
    <x v="724"/>
    <d v="2013-04-24T00:00:00"/>
    <s v="Standard Class"/>
    <s v="CS-12490"/>
    <s v="Cindy Schnelling"/>
    <s v="Corporate"/>
    <s v="United States"/>
    <s v="New York City"/>
    <s v="New York"/>
    <n v="10009"/>
    <s v="East"/>
    <s v="OFF-AR-10001573"/>
    <s v="Office Supplies"/>
    <s v="Art"/>
    <s v="American Pencil"/>
    <n v="6.99"/>
    <n v="3"/>
    <n v="0"/>
    <n v="2.027099999999999"/>
  </r>
  <r>
    <n v="9679"/>
    <s v="CA-2013-144785"/>
    <x v="0"/>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2-130113"/>
    <x v="1"/>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1"/>
  </r>
  <r>
    <n v="9681"/>
    <s v="CA-2012-130113"/>
    <x v="1"/>
    <x v="17"/>
    <d v="2012-12-31T00:00:00"/>
    <s v="Standard Class"/>
    <s v="AH-10030"/>
    <s v="Aaron Hawkins"/>
    <s v="Corporate"/>
    <s v="United States"/>
    <s v="San Francisco"/>
    <s v="California"/>
    <n v="94122"/>
    <s v="West"/>
    <s v="TEC-PH-10003505"/>
    <s v="Technology"/>
    <s v="Phones"/>
    <s v="Geemarc AmpliPOWER60"/>
    <n v="668.16"/>
    <n v="9"/>
    <n v="0.2"/>
    <n v="75.167999999999921"/>
  </r>
  <r>
    <n v="9682"/>
    <s v="CA-2014-122770"/>
    <x v="3"/>
    <x v="1096"/>
    <d v="2014-12-19T00:00:00"/>
    <s v="Standard Class"/>
    <s v="EP-13915"/>
    <s v="Emily Phan"/>
    <s v="Consumer"/>
    <s v="United States"/>
    <s v="San Francisco"/>
    <s v="California"/>
    <n v="94122"/>
    <s v="West"/>
    <s v="OFF-LA-10004559"/>
    <s v="Office Supplies"/>
    <s v="Labels"/>
    <s v="Avery 49"/>
    <n v="8.64"/>
    <n v="3"/>
    <n v="0"/>
    <n v="4.2336"/>
  </r>
  <r>
    <n v="9683"/>
    <s v="CA-2014-122770"/>
    <x v="3"/>
    <x v="1096"/>
    <d v="2014-12-19T00:00:00"/>
    <s v="Standard Class"/>
    <s v="EP-13915"/>
    <s v="Emily Phan"/>
    <s v="Consumer"/>
    <s v="United States"/>
    <s v="San Francisco"/>
    <s v="California"/>
    <n v="94122"/>
    <s v="West"/>
    <s v="OFF-PA-10003172"/>
    <s v="Office Supplies"/>
    <s v="Paper"/>
    <s v="Xerox 1996"/>
    <n v="38.880000000000003"/>
    <n v="6"/>
    <n v="0"/>
    <n v="18.662400000000002"/>
  </r>
  <r>
    <n v="9684"/>
    <s v="CA-2014-122770"/>
    <x v="3"/>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4-122770"/>
    <x v="3"/>
    <x v="1096"/>
    <d v="2014-12-19T00:00:00"/>
    <s v="Standard Class"/>
    <s v="EP-13915"/>
    <s v="Emily Phan"/>
    <s v="Consumer"/>
    <s v="United States"/>
    <s v="San Francisco"/>
    <s v="California"/>
    <n v="94122"/>
    <s v="West"/>
    <s v="OFF-PA-10000232"/>
    <s v="Office Supplies"/>
    <s v="Paper"/>
    <s v="Xerox 1975"/>
    <n v="12.96"/>
    <n v="2"/>
    <n v="0"/>
    <n v="6.3504000000000005"/>
  </r>
  <r>
    <n v="9686"/>
    <s v="CA-2014-118668"/>
    <x v="3"/>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4-116498"/>
    <x v="3"/>
    <x v="1109"/>
    <d v="2014-06-04T00:00:00"/>
    <s v="Standard Class"/>
    <s v="KA-16525"/>
    <s v="Kelly Andreada"/>
    <s v="Consumer"/>
    <s v="United States"/>
    <s v="San Diego"/>
    <s v="California"/>
    <n v="92037"/>
    <s v="West"/>
    <s v="OFF-AR-10003405"/>
    <s v="Office Supplies"/>
    <s v="Art"/>
    <s v="Dixon My First Ticonderoga Pencil, #2"/>
    <n v="35.099999999999994"/>
    <n v="6"/>
    <n v="0"/>
    <n v="10.178999999999997"/>
  </r>
  <r>
    <n v="9688"/>
    <s v="US-2014-130603"/>
    <x v="3"/>
    <x v="1033"/>
    <d v="2014-10-07T00:00:00"/>
    <s v="Standard Class"/>
    <s v="SC-20050"/>
    <s v="Sample Company A"/>
    <s v="Home Office"/>
    <s v="United States"/>
    <s v="Arlington"/>
    <s v="Texas"/>
    <n v="76017"/>
    <s v="Central"/>
    <s v="OFF-BI-10000301"/>
    <s v="Office Supplies"/>
    <s v="Binders"/>
    <s v="GBC Instant Report Kit"/>
    <n v="11.645999999999997"/>
    <n v="9"/>
    <n v="0.8"/>
    <n v="-17.469000000000005"/>
  </r>
  <r>
    <n v="9689"/>
    <s v="US-2014-135986"/>
    <x v="3"/>
    <x v="308"/>
    <d v="2014-06-28T00:00:00"/>
    <s v="Standard Class"/>
    <s v="PG-18895"/>
    <s v="Paul Gonzalez"/>
    <s v="Consumer"/>
    <s v="United States"/>
    <s v="Richmond"/>
    <s v="Virginia"/>
    <n v="23223"/>
    <s v="South"/>
    <s v="OFF-PA-10001534"/>
    <s v="Office Supplies"/>
    <s v="Paper"/>
    <s v="Xerox 230"/>
    <n v="32.400000000000006"/>
    <n v="5"/>
    <n v="0"/>
    <n v="15.552000000000001"/>
  </r>
  <r>
    <n v="9690"/>
    <s v="US-2014-135986"/>
    <x v="3"/>
    <x v="308"/>
    <d v="2014-06-28T00:00:00"/>
    <s v="Standard Class"/>
    <s v="PG-18895"/>
    <s v="Paul Gonzalez"/>
    <s v="Consumer"/>
    <s v="United States"/>
    <s v="Richmond"/>
    <s v="Virginia"/>
    <n v="23223"/>
    <s v="South"/>
    <s v="TEC-PH-10003691"/>
    <s v="Technology"/>
    <s v="Phones"/>
    <s v="BlackBerry Q10"/>
    <n v="503.96"/>
    <n v="4"/>
    <n v="0"/>
    <n v="125.99000000000001"/>
  </r>
  <r>
    <n v="9691"/>
    <s v="CA-2014-140536"/>
    <x v="3"/>
    <x v="1095"/>
    <d v="2014-04-06T00:00:00"/>
    <s v="First Class"/>
    <s v="TA-21385"/>
    <s v="Tom Ashbrook"/>
    <s v="Home Office"/>
    <s v="United States"/>
    <s v="New York City"/>
    <s v="New York"/>
    <n v="10035"/>
    <s v="East"/>
    <s v="OFF-AR-10001545"/>
    <s v="Office Supplies"/>
    <s v="Art"/>
    <s v="Newell 326"/>
    <n v="7.04"/>
    <n v="4"/>
    <n v="0"/>
    <n v="2.0415999999999999"/>
  </r>
  <r>
    <n v="9692"/>
    <s v="CA-2012-130183"/>
    <x v="1"/>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2-107902"/>
    <x v="1"/>
    <x v="834"/>
    <d v="2012-09-02T00:00:00"/>
    <s v="Standard Class"/>
    <s v="SM-20950"/>
    <s v="Suzanne McNair"/>
    <s v="Corporate"/>
    <s v="United States"/>
    <s v="Fairfield"/>
    <s v="Connecticut"/>
    <n v="6824"/>
    <s v="East"/>
    <s v="OFF-ST-10001837"/>
    <s v="Office Supplies"/>
    <s v="Storage"/>
    <s v="SAFCO Mobile Desk Side File, Wire Frame"/>
    <n v="470.35999999999996"/>
    <n v="11"/>
    <n v="0"/>
    <n v="122.2936"/>
  </r>
  <r>
    <n v="9694"/>
    <s v="CA-2014-130148"/>
    <x v="3"/>
    <x v="241"/>
    <d v="2014-09-29T00:00:00"/>
    <s v="Second Class"/>
    <s v="NK-18490"/>
    <s v="Neil Knudson"/>
    <s v="Home Office"/>
    <s v="United States"/>
    <s v="San Francisco"/>
    <s v="California"/>
    <n v="94110"/>
    <s v="West"/>
    <s v="OFF-PA-10000551"/>
    <s v="Office Supplies"/>
    <s v="Paper"/>
    <s v="Array Memo Cubes"/>
    <n v="31.08"/>
    <n v="6"/>
    <n v="0"/>
    <n v="15.229199999999999"/>
  </r>
  <r>
    <n v="9695"/>
    <s v="CA-2014-130148"/>
    <x v="3"/>
    <x v="241"/>
    <d v="2014-09-29T00:00:00"/>
    <s v="Second Class"/>
    <s v="NK-18490"/>
    <s v="Neil Knudson"/>
    <s v="Home Office"/>
    <s v="United States"/>
    <s v="San Francisco"/>
    <s v="California"/>
    <n v="94110"/>
    <s v="West"/>
    <s v="OFF-SU-10001574"/>
    <s v="Office Supplies"/>
    <s v="Supplies"/>
    <s v="Acme Value Line Scissors"/>
    <n v="7.3"/>
    <n v="2"/>
    <n v="0"/>
    <n v="2.1899999999999995"/>
  </r>
  <r>
    <n v="9696"/>
    <s v="US-2013-151260"/>
    <x v="0"/>
    <x v="25"/>
    <d v="2013-12-15T00:00:00"/>
    <s v="First Class"/>
    <s v="SC-20695"/>
    <s v="Steve Chapman"/>
    <s v="Corporate"/>
    <s v="United States"/>
    <s v="Springfield"/>
    <s v="Ohio"/>
    <n v="45503"/>
    <s v="East"/>
    <s v="OFF-AP-10002892"/>
    <s v="Office Supplies"/>
    <s v="Appliances"/>
    <s v="Belkin F5C206VTEL 6 Outlet Surge"/>
    <n v="73.536000000000001"/>
    <n v="4"/>
    <n v="0.2"/>
    <n v="9.1919999999999931"/>
  </r>
  <r>
    <n v="9697"/>
    <s v="CA-2011-144281"/>
    <x v="2"/>
    <x v="1227"/>
    <d v="2011-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3-122511"/>
    <x v="0"/>
    <x v="21"/>
    <d v="2013-03-12T00:00:00"/>
    <s v="Same Day"/>
    <s v="BT-11485"/>
    <s v="Brad Thomas"/>
    <s v="Home Office"/>
    <s v="United States"/>
    <s v="Philadelphia"/>
    <s v="Pennsylvania"/>
    <n v="19140"/>
    <s v="East"/>
    <s v="FUR-FU-10001037"/>
    <s v="Furniture"/>
    <s v="Furnishings"/>
    <s v="DAX Charcoal/Nickel-Tone Document Frame, 5 x 7"/>
    <n v="30.336000000000002"/>
    <n v="4"/>
    <n v="0.2"/>
    <n v="9.48"/>
  </r>
  <r>
    <n v="9699"/>
    <s v="CA-2014-154116"/>
    <x v="3"/>
    <x v="934"/>
    <d v="2014-12-20T00:00:00"/>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4-154116"/>
    <x v="3"/>
    <x v="934"/>
    <d v="2014-12-20T00:00:00"/>
    <s v="Standard Class"/>
    <s v="KM-16660"/>
    <s v="Khloe Miller"/>
    <s v="Consumer"/>
    <s v="United States"/>
    <s v="Inglewood"/>
    <s v="California"/>
    <n v="90301"/>
    <s v="West"/>
    <s v="OFF-AP-10000027"/>
    <s v="Office Supplies"/>
    <s v="Appliances"/>
    <s v="Hoover Commercial SteamVac"/>
    <n v="54.32"/>
    <n v="4"/>
    <n v="0"/>
    <n v="16.295999999999999"/>
  </r>
  <r>
    <n v="9701"/>
    <s v="CA-2014-154116"/>
    <x v="3"/>
    <x v="934"/>
    <d v="2014-12-20T00:00:00"/>
    <s v="Standard Class"/>
    <s v="KM-16660"/>
    <s v="Khloe Miller"/>
    <s v="Consumer"/>
    <s v="United States"/>
    <s v="Inglewood"/>
    <s v="California"/>
    <n v="90301"/>
    <s v="West"/>
    <s v="TEC-PH-10000675"/>
    <s v="Technology"/>
    <s v="Phones"/>
    <s v="Panasonic KX TS3282B Corded phone"/>
    <n v="196.77600000000001"/>
    <n v="3"/>
    <n v="0.2"/>
    <n v="14.758199999999995"/>
  </r>
  <r>
    <n v="9702"/>
    <s v="CA-2013-105291"/>
    <x v="0"/>
    <x v="859"/>
    <d v="2013-11-05T00:00:00"/>
    <s v="Standard Class"/>
    <s v="SP-20920"/>
    <s v="Susan Pistek"/>
    <s v="Consumer"/>
    <s v="United States"/>
    <s v="San Luis Obispo"/>
    <s v="California"/>
    <n v="93405"/>
    <s v="West"/>
    <s v="OFF-FA-10003059"/>
    <s v="Office Supplies"/>
    <s v="Fasteners"/>
    <s v="Assorted Color Push Pins"/>
    <n v="3.62"/>
    <n v="2"/>
    <n v="0"/>
    <n v="1.1945999999999999"/>
  </r>
  <r>
    <n v="9703"/>
    <s v="CA-2014-147032"/>
    <x v="3"/>
    <x v="689"/>
    <d v="2014-08-05T00:00:00"/>
    <s v="Standard Class"/>
    <s v="LB-16795"/>
    <s v="Laurel Beltran"/>
    <s v="Home Office"/>
    <s v="United States"/>
    <s v="Wilmington"/>
    <s v="Delaware"/>
    <n v="19805"/>
    <s v="East"/>
    <s v="OFF-PA-10003256"/>
    <s v="Office Supplies"/>
    <s v="Paper"/>
    <s v="Avery Personal Creations Heavyweight Cards"/>
    <n v="11.54"/>
    <n v="1"/>
    <n v="0"/>
    <n v="5.5391999999999992"/>
  </r>
  <r>
    <n v="9704"/>
    <s v="CA-2014-147032"/>
    <x v="3"/>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4-147032"/>
    <x v="3"/>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4-125990"/>
    <x v="3"/>
    <x v="15"/>
    <d v="2014-10-24T00:00:00"/>
    <s v="Standard Class"/>
    <s v="JS-16030"/>
    <s v="Joy Smith"/>
    <s v="Consumer"/>
    <s v="United States"/>
    <s v="San Francisco"/>
    <s v="California"/>
    <n v="94122"/>
    <s v="West"/>
    <s v="OFF-BI-10004826"/>
    <s v="Office Supplies"/>
    <s v="Binders"/>
    <s v="JM Magazine Binder"/>
    <n v="39.624000000000009"/>
    <n v="3"/>
    <n v="0.2"/>
    <n v="13.868400000000001"/>
  </r>
  <r>
    <n v="9707"/>
    <s v="CA-2013-161746"/>
    <x v="0"/>
    <x v="147"/>
    <d v="2013-10-28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3-161746"/>
    <x v="0"/>
    <x v="147"/>
    <d v="2013-10-28T00:00:00"/>
    <s v="Standard Class"/>
    <s v="CS-11950"/>
    <s v="Carlos Soltero"/>
    <s v="Consumer"/>
    <s v="United States"/>
    <s v="Los Angeles"/>
    <s v="California"/>
    <n v="90045"/>
    <s v="West"/>
    <s v="OFF-AR-10000390"/>
    <s v="Office Supplies"/>
    <s v="Art"/>
    <s v="Newell Chalk Holder"/>
    <n v="12.39"/>
    <n v="3"/>
    <n v="0"/>
    <n v="5.6993999999999998"/>
  </r>
  <r>
    <n v="9709"/>
    <s v="CA-2013-161746"/>
    <x v="0"/>
    <x v="147"/>
    <d v="2013-10-28T00:00:00"/>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3-161746"/>
    <x v="0"/>
    <x v="147"/>
    <d v="2013-10-28T00:00:00"/>
    <s v="Standard Class"/>
    <s v="CS-11950"/>
    <s v="Carlos Soltero"/>
    <s v="Consumer"/>
    <s v="United States"/>
    <s v="Los Angeles"/>
    <s v="California"/>
    <n v="90045"/>
    <s v="West"/>
    <s v="OFF-ST-10002743"/>
    <s v="Office Supplies"/>
    <s v="Storage"/>
    <s v="SAFCO Boltless Steel Shelving"/>
    <n v="340.92"/>
    <n v="3"/>
    <n v="0"/>
    <n v="3.4091999999999842"/>
  </r>
  <r>
    <n v="9711"/>
    <s v="CA-2011-114251"/>
    <x v="2"/>
    <x v="1127"/>
    <d v="2011-11-10T00:00:00"/>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1-114251"/>
    <x v="2"/>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1-114251"/>
    <x v="2"/>
    <x v="1127"/>
    <d v="2011-11-10T00:00:00"/>
    <s v="Standard Class"/>
    <s v="MD-17350"/>
    <s v="Maribeth Dona"/>
    <s v="Consumer"/>
    <s v="United States"/>
    <s v="Philadelphia"/>
    <s v="Pennsylvania"/>
    <n v="19143"/>
    <s v="East"/>
    <s v="OFF-ST-10003716"/>
    <s v="Office Supplies"/>
    <s v="Storage"/>
    <s v="Tennsco Double-Tier Lockers"/>
    <n v="1080.096"/>
    <n v="6"/>
    <n v="0.2"/>
    <n v="-94.508399999999995"/>
  </r>
  <r>
    <n v="9714"/>
    <s v="CA-2011-114251"/>
    <x v="2"/>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1-114251"/>
    <x v="2"/>
    <x v="1127"/>
    <d v="2011-11-10T00:00:00"/>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3-116379"/>
    <x v="0"/>
    <x v="77"/>
    <d v="2013-11-13T00:00:00"/>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3-144477"/>
    <x v="0"/>
    <x v="399"/>
    <d v="2013-08-15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3-108210"/>
    <x v="0"/>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3-108210"/>
    <x v="0"/>
    <x v="198"/>
    <d v="2013-06-01T00:00:00"/>
    <s v="Same Day"/>
    <s v="AT-10735"/>
    <s v="Annie Thurman"/>
    <s v="Consumer"/>
    <s v="United States"/>
    <s v="Houston"/>
    <s v="Texas"/>
    <n v="77041"/>
    <s v="Central"/>
    <s v="TEC-AC-10000109"/>
    <s v="Technology"/>
    <s v="Accessories"/>
    <s v="Sony Micro Vault Click 16 GB USB 2.0 Flash Drive"/>
    <n v="223.96"/>
    <n v="5"/>
    <n v="0.2"/>
    <n v="11.198000000000015"/>
  </r>
  <r>
    <n v="9720"/>
    <s v="CA-2014-166835"/>
    <x v="3"/>
    <x v="105"/>
    <d v="2014-11-15T00:00:00"/>
    <s v="Second Class"/>
    <s v="DK-13375"/>
    <s v="Dennis Kane"/>
    <s v="Consumer"/>
    <s v="United States"/>
    <s v="Lancaster"/>
    <s v="Pennsylvania"/>
    <n v="17602"/>
    <s v="East"/>
    <s v="OFF-ST-10002574"/>
    <s v="Office Supplies"/>
    <s v="Storage"/>
    <s v="SAFCO Commercial Wire Shelving, Black"/>
    <n v="221.024"/>
    <n v="2"/>
    <n v="0.2"/>
    <n v="-55.256"/>
  </r>
  <r>
    <n v="9721"/>
    <s v="CA-2013-119641"/>
    <x v="0"/>
    <x v="897"/>
    <d v="2013-09-27T00:00:00"/>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3-105781"/>
    <x v="0"/>
    <x v="595"/>
    <d v="2013-02-20T00:00:00"/>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3-105781"/>
    <x v="0"/>
    <x v="595"/>
    <d v="2013-02-20T00:00:00"/>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1-101364"/>
    <x v="2"/>
    <x v="1091"/>
    <d v="2011-12-26T00:00:00"/>
    <s v="Standard Class"/>
    <s v="TW-21025"/>
    <s v="Tamara Willingham"/>
    <s v="Home Office"/>
    <s v="United States"/>
    <s v="New York City"/>
    <s v="New York"/>
    <n v="10011"/>
    <s v="East"/>
    <s v="OFF-BI-10003984"/>
    <s v="Office Supplies"/>
    <s v="Binders"/>
    <s v="Lock-Up Easel 'Spel-Binder'"/>
    <n v="296.71200000000005"/>
    <n v="13"/>
    <n v="0.2"/>
    <n v="100.14029999999998"/>
  </r>
  <r>
    <n v="9725"/>
    <s v="CA-2012-117898"/>
    <x v="1"/>
    <x v="901"/>
    <d v="2012-12-11T00:00:00"/>
    <s v="Standard Class"/>
    <s v="TB-21250"/>
    <s v="Tim Brockman"/>
    <s v="Consumer"/>
    <s v="United States"/>
    <s v="Bloomington"/>
    <s v="Illinois"/>
    <n v="61701"/>
    <s v="Central"/>
    <s v="OFF-EN-10004459"/>
    <s v="Office Supplies"/>
    <s v="Envelopes"/>
    <s v="Security-Tint Envelopes"/>
    <n v="12.224"/>
    <n v="2"/>
    <n v="0.2"/>
    <n v="4.4311999999999996"/>
  </r>
  <r>
    <n v="9726"/>
    <s v="CA-2014-142293"/>
    <x v="3"/>
    <x v="697"/>
    <d v="2014-09-21T00:00:00"/>
    <s v="First Class"/>
    <s v="SC-20380"/>
    <s v="Shahid Collister"/>
    <s v="Consumer"/>
    <s v="United States"/>
    <s v="Boise"/>
    <s v="Idaho"/>
    <n v="83704"/>
    <s v="West"/>
    <s v="TEC-AC-10001109"/>
    <s v="Technology"/>
    <s v="Accessories"/>
    <s v="Logitech Trackman Marble Mouse"/>
    <n v="89.97"/>
    <n v="3"/>
    <n v="0"/>
    <n v="37.787400000000005"/>
  </r>
  <r>
    <n v="9727"/>
    <s v="CA-2014-167395"/>
    <x v="3"/>
    <x v="574"/>
    <d v="2014-12-05T00:00:00"/>
    <s v="First Class"/>
    <s v="KM-16720"/>
    <s v="Kunst Miller"/>
    <s v="Consumer"/>
    <s v="United States"/>
    <s v="Lowell"/>
    <s v="Massachusetts"/>
    <n v="1852"/>
    <s v="East"/>
    <s v="OFF-AP-10001293"/>
    <s v="Office Supplies"/>
    <s v="Appliances"/>
    <s v="Belkin 8 Outlet Surge Protector"/>
    <n v="286.85999999999996"/>
    <n v="7"/>
    <n v="0"/>
    <n v="80.320799999999991"/>
  </r>
  <r>
    <n v="9728"/>
    <s v="CA-2014-167395"/>
    <x v="3"/>
    <x v="574"/>
    <d v="2014-12-05T00:00:00"/>
    <s v="First Class"/>
    <s v="KM-16720"/>
    <s v="Kunst Miller"/>
    <s v="Consumer"/>
    <s v="United States"/>
    <s v="Lowell"/>
    <s v="Massachusetts"/>
    <n v="1852"/>
    <s v="East"/>
    <s v="TEC-PH-10004977"/>
    <s v="Technology"/>
    <s v="Phones"/>
    <s v="GE 30524EE4"/>
    <n v="979.95"/>
    <n v="5"/>
    <n v="0"/>
    <n v="284.18549999999993"/>
  </r>
  <r>
    <n v="9729"/>
    <s v="CA-2014-167395"/>
    <x v="3"/>
    <x v="574"/>
    <d v="2014-12-05T00:00:00"/>
    <s v="First Class"/>
    <s v="KM-16720"/>
    <s v="Kunst Miller"/>
    <s v="Consumer"/>
    <s v="United States"/>
    <s v="Lowell"/>
    <s v="Massachusetts"/>
    <n v="1852"/>
    <s v="East"/>
    <s v="OFF-SU-10001935"/>
    <s v="Office Supplies"/>
    <s v="Supplies"/>
    <s v="Staples"/>
    <n v="4.3600000000000003"/>
    <n v="2"/>
    <n v="0"/>
    <n v="0.17439999999999944"/>
  </r>
  <r>
    <n v="9730"/>
    <s v="CA-2011-111962"/>
    <x v="2"/>
    <x v="411"/>
    <d v="2011-10-04T00:00:00"/>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1-111962"/>
    <x v="2"/>
    <x v="411"/>
    <d v="2011-10-04T00:00:00"/>
    <s v="Standard Class"/>
    <s v="EB-14170"/>
    <s v="Evan Bailliet"/>
    <s v="Consumer"/>
    <s v="United States"/>
    <s v="Seattle"/>
    <s v="Washington"/>
    <n v="98115"/>
    <s v="West"/>
    <s v="OFF-ST-10000046"/>
    <s v="Office Supplies"/>
    <s v="Storage"/>
    <s v="Fellowes Super Stor/Drawer Files"/>
    <n v="807.75"/>
    <n v="5"/>
    <n v="0"/>
    <n v="153.47250000000003"/>
  </r>
  <r>
    <n v="9732"/>
    <s v="CA-2014-124261"/>
    <x v="3"/>
    <x v="237"/>
    <d v="2014-11-20T00:00:00"/>
    <s v="Standard Class"/>
    <s v="JE-15715"/>
    <s v="Joe Elijah"/>
    <s v="Consumer"/>
    <s v="United States"/>
    <s v="Los Angeles"/>
    <s v="California"/>
    <n v="90049"/>
    <s v="West"/>
    <s v="OFF-AR-10003504"/>
    <s v="Office Supplies"/>
    <s v="Art"/>
    <s v="Newell 347"/>
    <n v="34.24"/>
    <n v="8"/>
    <n v="0"/>
    <n v="9.9295999999999971"/>
  </r>
  <r>
    <n v="9733"/>
    <s v="CA-2011-114321"/>
    <x v="2"/>
    <x v="1071"/>
    <d v="2011-08-25T00:00:00"/>
    <s v="Standard Class"/>
    <s v="NC-18535"/>
    <s v="Nick Crebassa"/>
    <s v="Corporate"/>
    <s v="United States"/>
    <s v="Hampton"/>
    <s v="Virginia"/>
    <n v="23666"/>
    <s v="South"/>
    <s v="FUR-CH-10001797"/>
    <s v="Furniture"/>
    <s v="Chairs"/>
    <s v="Safco Chair Connectors, 6/Carton"/>
    <n v="500.23999999999995"/>
    <n v="13"/>
    <n v="0"/>
    <n v="145.06959999999992"/>
  </r>
  <r>
    <n v="9734"/>
    <s v="CA-2011-114321"/>
    <x v="2"/>
    <x v="1071"/>
    <d v="2011-08-25T00:00:00"/>
    <s v="Standard Class"/>
    <s v="NC-18535"/>
    <s v="Nick Crebassa"/>
    <s v="Corporate"/>
    <s v="United States"/>
    <s v="Hampton"/>
    <s v="Virginia"/>
    <n v="23666"/>
    <s v="South"/>
    <s v="OFF-PA-10000246"/>
    <s v="Office Supplies"/>
    <s v="Paper"/>
    <s v="Riverleaf Stik-Withit Designer Note Cubes"/>
    <n v="20.12"/>
    <n v="2"/>
    <n v="0"/>
    <n v="9.2552000000000003"/>
  </r>
  <r>
    <n v="9735"/>
    <s v="CA-2011-114321"/>
    <x v="2"/>
    <x v="1071"/>
    <d v="2011-08-25T00:00:00"/>
    <s v="Standard Class"/>
    <s v="NC-18535"/>
    <s v="Nick Crebassa"/>
    <s v="Corporate"/>
    <s v="United States"/>
    <s v="Hampton"/>
    <s v="Virginia"/>
    <n v="23666"/>
    <s v="South"/>
    <s v="OFF-BI-10001359"/>
    <s v="Office Supplies"/>
    <s v="Binders"/>
    <s v="GBC DocuBind TL300 Electric Binding System"/>
    <n v="896.99"/>
    <n v="1"/>
    <n v="0"/>
    <n v="421.58529999999996"/>
  </r>
  <r>
    <n v="9736"/>
    <s v="CA-2011-128062"/>
    <x v="2"/>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4-129294"/>
    <x v="3"/>
    <x v="633"/>
    <d v="2014-03-22T00:00:00"/>
    <s v="Standard Class"/>
    <s v="KD-16615"/>
    <s v="Ken Dana"/>
    <s v="Corporate"/>
    <s v="United States"/>
    <s v="Los Angeles"/>
    <s v="California"/>
    <n v="90032"/>
    <s v="West"/>
    <s v="OFF-ST-10002615"/>
    <s v="Office Supplies"/>
    <s v="Storage"/>
    <s v="Dual Level, Single-Width Filing Carts"/>
    <n v="310.12"/>
    <n v="2"/>
    <n v="0"/>
    <n v="80.631200000000007"/>
  </r>
  <r>
    <n v="9739"/>
    <s v="CA-2014-129294"/>
    <x v="3"/>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4-129294"/>
    <x v="3"/>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81"/>
  </r>
  <r>
    <n v="9741"/>
    <s v="CA-2014-129294"/>
    <x v="3"/>
    <x v="633"/>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2-117086"/>
    <x v="1"/>
    <x v="627"/>
    <d v="2012-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4-131303"/>
    <x v="3"/>
    <x v="354"/>
    <d v="2014-12-03T00:00:00"/>
    <s v="Standard Class"/>
    <s v="EP-13915"/>
    <s v="Emily Phan"/>
    <s v="Consumer"/>
    <s v="United States"/>
    <s v="San Diego"/>
    <s v="California"/>
    <n v="92037"/>
    <s v="West"/>
    <s v="OFF-LA-10001074"/>
    <s v="Office Supplies"/>
    <s v="Labels"/>
    <s v="Round Specialty Laser Printer Labels"/>
    <n v="62.65"/>
    <n v="5"/>
    <n v="0"/>
    <n v="29.445499999999996"/>
  </r>
  <r>
    <n v="9744"/>
    <s v="CA-2013-137127"/>
    <x v="0"/>
    <x v="950"/>
    <d v="2013-06-23T00:00:00"/>
    <s v="Standard Class"/>
    <s v="JJ-15445"/>
    <s v="Jennifer Jackson"/>
    <s v="Consumer"/>
    <s v="United States"/>
    <s v="Newark"/>
    <s v="Delaware"/>
    <n v="19711"/>
    <s v="East"/>
    <s v="OFF-LA-10001641"/>
    <s v="Office Supplies"/>
    <s v="Labels"/>
    <s v="Avery 518"/>
    <n v="9.4499999999999993"/>
    <n v="3"/>
    <n v="0"/>
    <n v="4.5359999999999996"/>
  </r>
  <r>
    <n v="9745"/>
    <s v="CA-2014-141782"/>
    <x v="3"/>
    <x v="276"/>
    <d v="2014-01-26T00:00:00"/>
    <s v="Standard Class"/>
    <s v="BE-11410"/>
    <s v="Bobby Elias"/>
    <s v="Consumer"/>
    <s v="United States"/>
    <s v="Aurora"/>
    <s v="Illinois"/>
    <n v="60505"/>
    <s v="Central"/>
    <s v="OFF-EN-10002230"/>
    <s v="Office Supplies"/>
    <s v="Envelopes"/>
    <s v="Airmail Envelopes"/>
    <n v="268.57600000000002"/>
    <n v="4"/>
    <n v="0.2"/>
    <n v="90.64439999999999"/>
  </r>
  <r>
    <n v="9746"/>
    <s v="CA-2014-137505"/>
    <x v="3"/>
    <x v="221"/>
    <d v="2014-11-25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4-137505"/>
    <x v="3"/>
    <x v="221"/>
    <d v="2014-11-25T00:00:00"/>
    <s v="Same Day"/>
    <s v="BP-11290"/>
    <s v="Beth Paige"/>
    <s v="Consumer"/>
    <s v="United States"/>
    <s v="Los Angeles"/>
    <s v="California"/>
    <n v="90008"/>
    <s v="West"/>
    <s v="FUR-TA-10001676"/>
    <s v="Furniture"/>
    <s v="Tables"/>
    <s v="Hon 61000 Series Interactive Training Tables"/>
    <n v="71.088000000000008"/>
    <n v="2"/>
    <n v="0.2"/>
    <n v="-1.7772000000000041"/>
  </r>
  <r>
    <n v="9748"/>
    <s v="US-2011-140914"/>
    <x v="2"/>
    <x v="7"/>
    <d v="2011-11-15T00:00:00"/>
    <s v="Standard Class"/>
    <s v="BH-11710"/>
    <s v="Brosina Hoffman"/>
    <s v="Consumer"/>
    <s v="United States"/>
    <s v="Chicago"/>
    <s v="Illinois"/>
    <n v="60653"/>
    <s v="Central"/>
    <s v="FUR-FU-10000175"/>
    <s v="Furniture"/>
    <s v="Furnishings"/>
    <s v="DAX Wood Document Frame."/>
    <n v="10.984000000000002"/>
    <n v="2"/>
    <n v="0.6"/>
    <n v="-7.9634"/>
  </r>
  <r>
    <n v="9749"/>
    <s v="US-2011-140914"/>
    <x v="2"/>
    <x v="7"/>
    <d v="2011-11-15T00:00:00"/>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3-158358"/>
    <x v="0"/>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3-113390"/>
    <x v="0"/>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3-113390"/>
    <x v="0"/>
    <x v="1228"/>
    <d v="2013-10-16T00:00:00"/>
    <s v="Standard Class"/>
    <s v="EP-13915"/>
    <s v="Emily Phan"/>
    <s v="Consumer"/>
    <s v="United States"/>
    <s v="Chicago"/>
    <s v="Illinois"/>
    <n v="60610"/>
    <s v="Central"/>
    <s v="OFF-AR-10001446"/>
    <s v="Office Supplies"/>
    <s v="Art"/>
    <s v="Newell 309"/>
    <n v="27.72"/>
    <n v="3"/>
    <n v="0.2"/>
    <n v="3.4649999999999999"/>
  </r>
  <r>
    <n v="9753"/>
    <s v="US-2013-158680"/>
    <x v="0"/>
    <x v="949"/>
    <d v="2013-07-03T00:00:00"/>
    <s v="First Class"/>
    <s v="NZ-18565"/>
    <s v="Nick Zandusky"/>
    <s v="Home Office"/>
    <s v="United States"/>
    <s v="Seattle"/>
    <s v="Washington"/>
    <n v="98115"/>
    <s v="West"/>
    <s v="OFF-BI-10000145"/>
    <s v="Office Supplies"/>
    <s v="Binders"/>
    <s v="Zipper Ring Binder Pockets"/>
    <n v="2.4960000000000004"/>
    <n v="1"/>
    <n v="0.2"/>
    <n v="0.90479999999999983"/>
  </r>
  <r>
    <n v="9754"/>
    <s v="CA-2014-113705"/>
    <x v="3"/>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4-113705"/>
    <x v="3"/>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4-113705"/>
    <x v="3"/>
    <x v="996"/>
    <d v="2014-03-30T00:00:00"/>
    <s v="Second Class"/>
    <s v="LC-16870"/>
    <s v="Lena Cacioppo"/>
    <s v="Consumer"/>
    <s v="United States"/>
    <s v="Richmond"/>
    <s v="Virginia"/>
    <n v="23223"/>
    <s v="South"/>
    <s v="OFF-ST-10001128"/>
    <s v="Office Supplies"/>
    <s v="Storage"/>
    <s v="Carina Mini System Audio Rack, Model AR050B"/>
    <n v="332.94"/>
    <n v="3"/>
    <n v="0"/>
    <n v="9.9882000000000204"/>
  </r>
  <r>
    <n v="9757"/>
    <s v="CA-2014-113705"/>
    <x v="3"/>
    <x v="996"/>
    <d v="2014-03-30T00:00:00"/>
    <s v="Second Class"/>
    <s v="LC-16870"/>
    <s v="Lena Cacioppo"/>
    <s v="Consumer"/>
    <s v="United States"/>
    <s v="Richmond"/>
    <s v="Virginia"/>
    <n v="23223"/>
    <s v="South"/>
    <s v="FUR-TA-10002533"/>
    <s v="Furniture"/>
    <s v="Tables"/>
    <s v="BPI Conference Tables"/>
    <n v="292.10000000000002"/>
    <n v="2"/>
    <n v="0"/>
    <n v="58.419999999999987"/>
  </r>
  <r>
    <n v="9758"/>
    <s v="CA-2014-113705"/>
    <x v="3"/>
    <x v="996"/>
    <d v="2014-03-30T00:00:00"/>
    <s v="Second Class"/>
    <s v="LC-16870"/>
    <s v="Lena Cacioppo"/>
    <s v="Consumer"/>
    <s v="United States"/>
    <s v="Richmond"/>
    <s v="Virginia"/>
    <n v="23223"/>
    <s v="South"/>
    <s v="TEC-PH-10004006"/>
    <s v="Technology"/>
    <s v="Phones"/>
    <s v="Panasonic KX - TS880B Telephone"/>
    <n v="206.1"/>
    <n v="5"/>
    <n v="0"/>
    <n v="55.647000000000006"/>
  </r>
  <r>
    <n v="9759"/>
    <s v="CA-2014-113705"/>
    <x v="3"/>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3-146913"/>
    <x v="0"/>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1-121762"/>
    <x v="2"/>
    <x v="1047"/>
    <d v="2011-02-19T00:00:00"/>
    <s v="Standard Class"/>
    <s v="ML-17395"/>
    <s v="Marina Lichtenstein"/>
    <s v="Corporate"/>
    <s v="United States"/>
    <s v="Seattle"/>
    <s v="Washington"/>
    <n v="98103"/>
    <s v="West"/>
    <s v="TEC-AC-10000736"/>
    <s v="Technology"/>
    <s v="Accessories"/>
    <s v="Logitech G600 MMO Gaming Mouse"/>
    <n v="239.96999999999997"/>
    <n v="3"/>
    <n v="0"/>
    <n v="86.389199999999988"/>
  </r>
  <r>
    <n v="9763"/>
    <s v="CA-2011-121762"/>
    <x v="2"/>
    <x v="1047"/>
    <d v="2011-02-19T00:00:00"/>
    <s v="Standard Class"/>
    <s v="ML-17395"/>
    <s v="Marina Lichtenstein"/>
    <s v="Corporate"/>
    <s v="United States"/>
    <s v="Seattle"/>
    <s v="Washington"/>
    <n v="98103"/>
    <s v="West"/>
    <s v="OFF-AP-10001293"/>
    <s v="Office Supplies"/>
    <s v="Appliances"/>
    <s v="Belkin 8 Outlet Surge Protector"/>
    <n v="81.96"/>
    <n v="2"/>
    <n v="0"/>
    <n v="22.948799999999999"/>
  </r>
  <r>
    <n v="9764"/>
    <s v="CA-2011-121762"/>
    <x v="2"/>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46"/>
  </r>
  <r>
    <n v="9765"/>
    <s v="CA-2011-123855"/>
    <x v="2"/>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4-101959"/>
    <x v="3"/>
    <x v="1230"/>
    <d v="2014-03-07T00:00:00"/>
    <s v="Standard Class"/>
    <s v="DB-13660"/>
    <s v="Duane Benoit"/>
    <s v="Consumer"/>
    <s v="United States"/>
    <s v="Middletown"/>
    <s v="Connecticut"/>
    <n v="6457"/>
    <s v="East"/>
    <s v="OFF-BI-10001757"/>
    <s v="Office Supplies"/>
    <s v="Binders"/>
    <s v="Pressboard Hanging Data Binders for Unburst Sheets"/>
    <n v="9.84"/>
    <n v="2"/>
    <n v="0"/>
    <n v="4.7231999999999994"/>
  </r>
  <r>
    <n v="9767"/>
    <s v="CA-2014-101959"/>
    <x v="3"/>
    <x v="1230"/>
    <d v="2014-03-07T00:00:00"/>
    <s v="Standard Class"/>
    <s v="DB-13660"/>
    <s v="Duane Benoit"/>
    <s v="Consumer"/>
    <s v="United States"/>
    <s v="Middletown"/>
    <s v="Connecticut"/>
    <n v="6457"/>
    <s v="East"/>
    <s v="OFF-PA-10002137"/>
    <s v="Office Supplies"/>
    <s v="Paper"/>
    <s v="Southworth 100% Résumé Paper, 24lb."/>
    <n v="7.78"/>
    <n v="1"/>
    <n v="0"/>
    <n v="3.5009999999999994"/>
  </r>
  <r>
    <n v="9768"/>
    <s v="CA-2014-102659"/>
    <x v="3"/>
    <x v="34"/>
    <d v="2014-12-16T00:00:00"/>
    <s v="Standard Class"/>
    <s v="LW-17215"/>
    <s v="Luke Weiss"/>
    <s v="Consumer"/>
    <s v="United States"/>
    <s v="Grand Rapids"/>
    <s v="Michigan"/>
    <n v="49505"/>
    <s v="Central"/>
    <s v="OFF-BI-10000088"/>
    <s v="Office Supplies"/>
    <s v="Binders"/>
    <s v="GBC Imprintable Covers"/>
    <n v="54.900000000000006"/>
    <n v="5"/>
    <n v="0"/>
    <n v="26.901000000000003"/>
  </r>
  <r>
    <n v="9769"/>
    <s v="CA-2014-142328"/>
    <x v="3"/>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3-123533"/>
    <x v="0"/>
    <x v="390"/>
    <d v="2013-12-01T00:00:00"/>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3-123533"/>
    <x v="0"/>
    <x v="390"/>
    <d v="2013-12-01T00:00:00"/>
    <s v="Standard Class"/>
    <s v="SC-20050"/>
    <s v="Sample Company A"/>
    <s v="Home Office"/>
    <s v="United States"/>
    <s v="Hialeah"/>
    <s v="Florida"/>
    <n v="33012"/>
    <s v="South"/>
    <s v="OFF-PA-10001609"/>
    <s v="Office Supplies"/>
    <s v="Paper"/>
    <s v="Tops Wirebound Message Log Books"/>
    <n v="10.528"/>
    <n v="4"/>
    <n v="0.2"/>
    <n v="3.4215999999999993"/>
  </r>
  <r>
    <n v="9772"/>
    <s v="CA-2013-123533"/>
    <x v="0"/>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3-104983"/>
    <x v="0"/>
    <x v="894"/>
    <d v="2013-07-04T00:00:00"/>
    <s v="Same Day"/>
    <s v="FM-14215"/>
    <s v="Filia McAdams"/>
    <s v="Corporate"/>
    <s v="United States"/>
    <s v="Philadelphia"/>
    <s v="Pennsylvania"/>
    <n v="19143"/>
    <s v="East"/>
    <s v="OFF-PA-10000167"/>
    <s v="Office Supplies"/>
    <s v="Paper"/>
    <s v="Xerox 1925"/>
    <n v="123.92000000000002"/>
    <n v="5"/>
    <n v="0.2"/>
    <n v="38.724999999999994"/>
  </r>
  <r>
    <n v="9774"/>
    <s v="CA-2013-160234"/>
    <x v="0"/>
    <x v="190"/>
    <d v="2013-07-04T00:00:00"/>
    <s v="Standard Class"/>
    <s v="PF-19225"/>
    <s v="Phillip Flathmann"/>
    <s v="Consumer"/>
    <s v="United States"/>
    <s v="Atlanta"/>
    <s v="Georgia"/>
    <n v="30318"/>
    <s v="South"/>
    <s v="TEC-PH-10004434"/>
    <s v="Technology"/>
    <s v="Phones"/>
    <s v="Cisco IP Phone 7961G VoIP phone - Dark gray"/>
    <n v="135.94999999999999"/>
    <n v="1"/>
    <n v="0"/>
    <n v="39.425499999999985"/>
  </r>
  <r>
    <n v="9775"/>
    <s v="CA-2011-169019"/>
    <x v="2"/>
    <x v="711"/>
    <d v="2011-07-30T00:00:00"/>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1-169019"/>
    <x v="2"/>
    <x v="711"/>
    <d v="2011-07-30T00:00:00"/>
    <s v="Standard Class"/>
    <s v="LF-17185"/>
    <s v="Luke Foster"/>
    <s v="Consumer"/>
    <s v="United States"/>
    <s v="San Antonio"/>
    <s v="Texas"/>
    <n v="78207"/>
    <s v="Central"/>
    <s v="FUR-FU-10004666"/>
    <s v="Furniture"/>
    <s v="Furnishings"/>
    <s v="DAX Clear Channel Poster Frame"/>
    <n v="17.496000000000002"/>
    <n v="3"/>
    <n v="0.6"/>
    <n v="-10.060199999999998"/>
  </r>
  <r>
    <n v="9777"/>
    <s v="CA-2011-169019"/>
    <x v="2"/>
    <x v="711"/>
    <d v="2011-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1-169019"/>
    <x v="2"/>
    <x v="711"/>
    <d v="2011-07-30T00:00:00"/>
    <s v="Standard Class"/>
    <s v="LF-17185"/>
    <s v="Luke Foster"/>
    <s v="Consumer"/>
    <s v="United States"/>
    <s v="San Antonio"/>
    <s v="Texas"/>
    <n v="78207"/>
    <s v="Central"/>
    <s v="TEC-AC-10002076"/>
    <s v="Technology"/>
    <s v="Accessories"/>
    <s v="Microsoft Natural Keyboard Elite"/>
    <n v="431.13600000000002"/>
    <n v="9"/>
    <n v="0.2"/>
    <n v="-26.946000000000012"/>
  </r>
  <r>
    <n v="9779"/>
    <s v="CA-2011-169019"/>
    <x v="2"/>
    <x v="711"/>
    <d v="2011-07-30T00:00:00"/>
    <s v="Standard Class"/>
    <s v="LF-17185"/>
    <s v="Luke Foster"/>
    <s v="Consumer"/>
    <s v="United States"/>
    <s v="San Antonio"/>
    <s v="Texas"/>
    <n v="78207"/>
    <s v="Central"/>
    <s v="OFF-BI-10001679"/>
    <s v="Office Supplies"/>
    <s v="Binders"/>
    <s v="GBC Instant Index System for Binding Systems"/>
    <n v="8.879999999999999"/>
    <n v="5"/>
    <n v="0.8"/>
    <n v="-13.32"/>
  </r>
  <r>
    <n v="9780"/>
    <s v="CA-2011-169019"/>
    <x v="2"/>
    <x v="711"/>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3-153178"/>
    <x v="0"/>
    <x v="749"/>
    <d v="2013-09-19T00:00:00"/>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3-153178"/>
    <x v="0"/>
    <x v="749"/>
    <d v="2013-09-19T00:00:00"/>
    <s v="Standard Class"/>
    <s v="CL-12565"/>
    <s v="Clay Ludtke"/>
    <s v="Consumer"/>
    <s v="United States"/>
    <s v="Long Beach"/>
    <s v="New York"/>
    <n v="11561"/>
    <s v="East"/>
    <s v="OFF-BI-10004390"/>
    <s v="Office Supplies"/>
    <s v="Binders"/>
    <s v="GBC DocuBind 200 Manual Binding Machine"/>
    <n v="673.5680000000001"/>
    <n v="2"/>
    <n v="0.2"/>
    <n v="252.58799999999999"/>
  </r>
  <r>
    <n v="9783"/>
    <s v="CA-2012-149748"/>
    <x v="1"/>
    <x v="70"/>
    <d v="2012-06-02T00:00:00"/>
    <s v="Second Class"/>
    <s v="EM-13825"/>
    <s v="Elizabeth Moffitt"/>
    <s v="Corporate"/>
    <s v="United States"/>
    <s v="Paterson"/>
    <s v="New Jersey"/>
    <n v="7501"/>
    <s v="East"/>
    <s v="OFF-PA-10002120"/>
    <s v="Office Supplies"/>
    <s v="Paper"/>
    <s v="Xerox 1889"/>
    <n v="274.8"/>
    <n v="5"/>
    <n v="0"/>
    <n v="134.65199999999999"/>
  </r>
  <r>
    <n v="9784"/>
    <s v="CA-2012-149748"/>
    <x v="1"/>
    <x v="70"/>
    <d v="2012-06-02T00:00:00"/>
    <s v="Second Class"/>
    <s v="EM-13825"/>
    <s v="Elizabeth Moffitt"/>
    <s v="Corporate"/>
    <s v="United States"/>
    <s v="Paterson"/>
    <s v="New Jersey"/>
    <n v="7501"/>
    <s v="East"/>
    <s v="OFF-ST-10004340"/>
    <s v="Office Supplies"/>
    <s v="Storage"/>
    <s v="Fellowes Mobile File Cart, Black"/>
    <n v="62.18"/>
    <n v="1"/>
    <n v="0"/>
    <n v="16.788600000000002"/>
  </r>
  <r>
    <n v="9785"/>
    <s v="CA-2012-149748"/>
    <x v="1"/>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2-155635"/>
    <x v="1"/>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1-114377"/>
    <x v="2"/>
    <x v="1127"/>
    <d v="2011-11-05T00:00:00"/>
    <s v="Same Day"/>
    <s v="BG-11035"/>
    <s v="Barry Gonzalez"/>
    <s v="Consumer"/>
    <s v="United States"/>
    <s v="Hampton"/>
    <s v="Virginia"/>
    <n v="23666"/>
    <s v="South"/>
    <s v="FUR-CH-10004754"/>
    <s v="Furniture"/>
    <s v="Chairs"/>
    <s v="Global Stack Chair with Arms, Black"/>
    <n v="149.9"/>
    <n v="5"/>
    <n v="0"/>
    <n v="40.472999999999999"/>
  </r>
  <r>
    <n v="9788"/>
    <s v="CA-2014-144491"/>
    <x v="3"/>
    <x v="996"/>
    <d v="2014-04-02T00:00:00"/>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4-144491"/>
    <x v="3"/>
    <x v="996"/>
    <d v="2014-04-02T00:00:00"/>
    <s v="Standard Class"/>
    <s v="CJ-12010"/>
    <s v="Caroline Jumper"/>
    <s v="Consumer"/>
    <s v="United States"/>
    <s v="Houston"/>
    <s v="Texas"/>
    <n v="77070"/>
    <s v="Central"/>
    <s v="FUR-CH-10004063"/>
    <s v="Furniture"/>
    <s v="Chairs"/>
    <s v="Global Deluxe High-Back Manager's Chair"/>
    <n v="600.55799999999999"/>
    <n v="3"/>
    <n v="0.3"/>
    <n v="-8.5794000000000779"/>
  </r>
  <r>
    <n v="9790"/>
    <s v="CA-2014-144491"/>
    <x v="3"/>
    <x v="996"/>
    <d v="2014-04-02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4-144491"/>
    <x v="3"/>
    <x v="996"/>
    <d v="2014-04-02T00:00:00"/>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1-127166"/>
    <x v="2"/>
    <x v="371"/>
    <d v="2011-05-23T00:00:00"/>
    <s v="Second Class"/>
    <s v="KH-16360"/>
    <s v="Katherine Hughes"/>
    <s v="Consumer"/>
    <s v="United States"/>
    <s v="Houston"/>
    <s v="Texas"/>
    <n v="77070"/>
    <s v="Central"/>
    <s v="OFF-EN-10003134"/>
    <s v="Office Supplies"/>
    <s v="Envelopes"/>
    <s v="Staples"/>
    <n v="56.063999999999993"/>
    <n v="6"/>
    <n v="0.2"/>
    <n v="21.024000000000001"/>
  </r>
  <r>
    <n v="9793"/>
    <s v="CA-2011-127166"/>
    <x v="2"/>
    <x v="371"/>
    <d v="2011-05-23T00:00:00"/>
    <s v="Second Class"/>
    <s v="KH-16360"/>
    <s v="Katherine Hughes"/>
    <s v="Consumer"/>
    <s v="United States"/>
    <s v="Houston"/>
    <s v="Texas"/>
    <n v="77070"/>
    <s v="Central"/>
    <s v="FUR-CH-10003396"/>
    <s v="Furniture"/>
    <s v="Chairs"/>
    <s v="Global Deluxe Steno Chair"/>
    <n v="107.77200000000001"/>
    <n v="2"/>
    <n v="0.3"/>
    <n v="-29.252400000000009"/>
  </r>
  <r>
    <n v="9794"/>
    <s v="CA-2011-127166"/>
    <x v="2"/>
    <x v="371"/>
    <d v="2011-05-23T00:00:00"/>
    <s v="Second Class"/>
    <s v="KH-16360"/>
    <s v="Katherine Hughes"/>
    <s v="Consumer"/>
    <s v="United States"/>
    <s v="Houston"/>
    <s v="Texas"/>
    <n v="77070"/>
    <s v="Central"/>
    <s v="OFF-PA-10001560"/>
    <s v="Office Supplies"/>
    <s v="Paper"/>
    <s v="Adams Telephone Message Books, 5 1/4” x 11”"/>
    <n v="4.8320000000000007"/>
    <n v="1"/>
    <n v="0.2"/>
    <n v="1.6307999999999998"/>
  </r>
  <r>
    <n v="9795"/>
    <s v="CA-2011-127166"/>
    <x v="2"/>
    <x v="371"/>
    <d v="2011-05-23T00:00:00"/>
    <s v="Second Class"/>
    <s v="KH-16360"/>
    <s v="Katherine Hughes"/>
    <s v="Consumer"/>
    <s v="United States"/>
    <s v="Houston"/>
    <s v="Texas"/>
    <n v="77070"/>
    <s v="Central"/>
    <s v="OFF-BI-10000977"/>
    <s v="Office Supplies"/>
    <s v="Binders"/>
    <s v="Ibico Plastic Spiral Binding Combs"/>
    <n v="18.239999999999995"/>
    <n v="3"/>
    <n v="0.8"/>
    <n v="-31.00800000000001"/>
  </r>
  <r>
    <n v="9796"/>
    <s v="CA-2013-125920"/>
    <x v="0"/>
    <x v="206"/>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2-128608"/>
    <x v="1"/>
    <x v="1026"/>
    <d v="2012-01-17T00:00:00"/>
    <s v="Standard Class"/>
    <s v="CS-12490"/>
    <s v="Cindy Schnelling"/>
    <s v="Corporate"/>
    <s v="United States"/>
    <s v="Toledo"/>
    <s v="Ohio"/>
    <n v="43615"/>
    <s v="East"/>
    <s v="OFF-AR-10001374"/>
    <s v="Office Supplies"/>
    <s v="Art"/>
    <s v="BIC Brite Liner Highlighters, Chisel Tip"/>
    <n v="10.368000000000002"/>
    <n v="2"/>
    <n v="0.2"/>
    <n v="1.5551999999999992"/>
  </r>
  <r>
    <n v="9798"/>
    <s v="CA-2012-128608"/>
    <x v="1"/>
    <x v="1026"/>
    <d v="2012-01-17T00:00:00"/>
    <s v="Standard Class"/>
    <s v="CS-12490"/>
    <s v="Cindy Schnelling"/>
    <s v="Corporate"/>
    <s v="United States"/>
    <s v="Toledo"/>
    <s v="Ohio"/>
    <n v="43615"/>
    <s v="East"/>
    <s v="TEC-PH-10004977"/>
    <s v="Technology"/>
    <s v="Phones"/>
    <s v="GE 30524EE4"/>
    <n v="235.18799999999999"/>
    <n v="2"/>
    <n v="0.4"/>
    <n v="-43.117800000000045"/>
  </r>
  <r>
    <n v="9799"/>
    <s v="CA-2012-128608"/>
    <x v="1"/>
    <x v="1026"/>
    <d v="2012-01-17T00:00:00"/>
    <s v="Standard Class"/>
    <s v="CS-12490"/>
    <s v="Cindy Schnelling"/>
    <s v="Corporate"/>
    <s v="United States"/>
    <s v="Toledo"/>
    <s v="Ohio"/>
    <n v="43615"/>
    <s v="East"/>
    <s v="TEC-PH-10000912"/>
    <s v="Technology"/>
    <s v="Phones"/>
    <s v="Anker 24W Portable Micro USB Car Charger"/>
    <n v="26.376000000000001"/>
    <n v="4"/>
    <n v="0.4"/>
    <n v="2.6375999999999991"/>
  </r>
  <r>
    <n v="9800"/>
    <s v="CA-2012-128608"/>
    <x v="1"/>
    <x v="1026"/>
    <d v="2012-01-17T00:00:00"/>
    <s v="Standard Class"/>
    <s v="CS-12490"/>
    <s v="Cindy Schnelling"/>
    <s v="Corporate"/>
    <s v="United States"/>
    <s v="Toledo"/>
    <s v="Ohio"/>
    <n v="43615"/>
    <s v="East"/>
    <s v="TEC-AC-10000487"/>
    <s v="Technology"/>
    <s v="Accessories"/>
    <s v="SanDisk Cruzer 4 GB USB Flash Drive"/>
    <n v="10.384"/>
    <n v="2"/>
    <n v="0.2"/>
    <n v="2.2065999999999999"/>
  </r>
  <r>
    <n v="9801"/>
    <s v="CA-2012-128608"/>
    <x v="1"/>
    <x v="1026"/>
    <d v="2012-01-17T00:00:00"/>
    <s v="Standard Class"/>
    <s v="CS-12490"/>
    <s v="Cindy Schnelling"/>
    <s v="Corporate"/>
    <s v="United States"/>
    <s v="Toledo"/>
    <s v="Ohio"/>
    <n v="43615"/>
    <s v="East"/>
    <s v="TEC-PH-10002262"/>
    <s v="Technology"/>
    <s v="Phones"/>
    <s v="LG Electronics Tone+ HBS-730 Bluetooth Headset"/>
    <n v="107.11799999999999"/>
    <n v="3"/>
    <n v="0.4"/>
    <n v="-21.423599999999993"/>
  </r>
  <r>
    <n v="9802"/>
    <s v="CA-2014-137918"/>
    <x v="3"/>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2-122973"/>
    <x v="1"/>
    <x v="1074"/>
    <d v="2012-07-20T00:00:00"/>
    <s v="Second Class"/>
    <s v="PJ-19015"/>
    <s v="Pauline Johnson"/>
    <s v="Consumer"/>
    <s v="United States"/>
    <s v="New York City"/>
    <s v="New York"/>
    <n v="10024"/>
    <s v="East"/>
    <s v="OFF-BI-10004182"/>
    <s v="Office Supplies"/>
    <s v="Binders"/>
    <s v="Economy Binders"/>
    <n v="3.3280000000000003"/>
    <n v="2"/>
    <n v="0.2"/>
    <n v="1.2064000000000001"/>
  </r>
  <r>
    <n v="9804"/>
    <s v="CA-2012-122973"/>
    <x v="1"/>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9"/>
  </r>
  <r>
    <n v="9805"/>
    <s v="CA-2012-122973"/>
    <x v="1"/>
    <x v="1074"/>
    <d v="2012-07-20T00:00:00"/>
    <s v="Second Class"/>
    <s v="PJ-19015"/>
    <s v="Pauline Johnson"/>
    <s v="Consumer"/>
    <s v="United States"/>
    <s v="New York City"/>
    <s v="New York"/>
    <n v="10024"/>
    <s v="East"/>
    <s v="FUR-FU-10002364"/>
    <s v="Furniture"/>
    <s v="Furnishings"/>
    <s v="Eldon Expressions Wood Desk Accessories, Oak"/>
    <n v="7.38"/>
    <n v="1"/>
    <n v="0"/>
    <n v="2.1401999999999992"/>
  </r>
  <r>
    <n v="9806"/>
    <s v="CA-2013-136322"/>
    <x v="0"/>
    <x v="147"/>
    <d v="2013-10-27T00:00:00"/>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3-136322"/>
    <x v="0"/>
    <x v="147"/>
    <d v="2013-10-27T00:00:00"/>
    <s v="Standard Class"/>
    <s v="AP-10720"/>
    <s v="Anne Pryor"/>
    <s v="Home Office"/>
    <s v="United States"/>
    <s v="Fort Lauderdale"/>
    <s v="Florida"/>
    <n v="33311"/>
    <s v="South"/>
    <s v="OFF-BI-10004817"/>
    <s v="Office Supplies"/>
    <s v="Binders"/>
    <s v="GBC Personal VeloBind Strips"/>
    <n v="28.752000000000006"/>
    <n v="8"/>
    <n v="0.7"/>
    <n v="-21.084799999999994"/>
  </r>
  <r>
    <n v="9808"/>
    <s v="CA-2014-107209"/>
    <x v="3"/>
    <x v="944"/>
    <d v="2014-08-02T00:00:00"/>
    <s v="Second Class"/>
    <s v="JW-15955"/>
    <s v="Joni Wasserman"/>
    <s v="Consumer"/>
    <s v="United States"/>
    <s v="Raleigh"/>
    <s v="North Carolina"/>
    <n v="27604"/>
    <s v="South"/>
    <s v="FUR-CH-10001146"/>
    <s v="Furniture"/>
    <s v="Chairs"/>
    <s v="Global Value Mid-Back Manager's Chair, Gray"/>
    <n v="194.84800000000001"/>
    <n v="4"/>
    <n v="0.2"/>
    <n v="12.177999999999983"/>
  </r>
  <r>
    <n v="9809"/>
    <s v="CA-2014-145093"/>
    <x v="3"/>
    <x v="246"/>
    <d v="2014-07-27T00:00:00"/>
    <s v="Standard Class"/>
    <s v="PT-19090"/>
    <s v="Pete Takahito"/>
    <s v="Consumer"/>
    <s v="United States"/>
    <s v="Chicago"/>
    <s v="Illinois"/>
    <n v="60623"/>
    <s v="Central"/>
    <s v="OFF-BI-10001116"/>
    <s v="Office Supplies"/>
    <s v="Binders"/>
    <s v="Wilson Jones 1&quot; Hanging DublLock Ring Binders"/>
    <n v="2.1119999999999997"/>
    <n v="2"/>
    <n v="0.8"/>
    <n v="-3.3792"/>
  </r>
  <r>
    <n v="9810"/>
    <s v="US-2011-139640"/>
    <x v="2"/>
    <x v="845"/>
    <d v="2011-11-11T00:00:00"/>
    <s v="Second Class"/>
    <s v="TB-21595"/>
    <s v="Troy Blackwell"/>
    <s v="Consumer"/>
    <s v="United States"/>
    <s v="Portland"/>
    <s v="Oregon"/>
    <n v="97206"/>
    <s v="West"/>
    <s v="OFF-PA-10000304"/>
    <s v="Office Supplies"/>
    <s v="Paper"/>
    <s v="Xerox 1995"/>
    <n v="25.920000000000005"/>
    <n v="5"/>
    <n v="0.2"/>
    <n v="9.0719999999999992"/>
  </r>
  <r>
    <n v="9811"/>
    <s v="US-2011-139640"/>
    <x v="2"/>
    <x v="845"/>
    <d v="2011-11-11T00:00:00"/>
    <s v="Second Class"/>
    <s v="TB-21595"/>
    <s v="Troy Blackwell"/>
    <s v="Consumer"/>
    <s v="United States"/>
    <s v="Portland"/>
    <s v="Oregon"/>
    <n v="97206"/>
    <s v="West"/>
    <s v="OFF-AR-10002240"/>
    <s v="Office Supplies"/>
    <s v="Art"/>
    <s v="Panasonic KP-150 Electric Pencil Sharpener"/>
    <n v="120.76800000000001"/>
    <n v="4"/>
    <n v="0.2"/>
    <n v="9.0575999999999972"/>
  </r>
  <r>
    <n v="9812"/>
    <s v="CA-2013-117583"/>
    <x v="0"/>
    <x v="581"/>
    <d v="2013-12-01T00:00:00"/>
    <s v="First Class"/>
    <s v="CB-12025"/>
    <s v="Cassandra Brandow"/>
    <s v="Consumer"/>
    <s v="United States"/>
    <s v="East Orange"/>
    <s v="New Jersey"/>
    <n v="7017"/>
    <s v="East"/>
    <s v="OFF-PA-10001246"/>
    <s v="Office Supplies"/>
    <s v="Paper"/>
    <s v="Xerox 215"/>
    <n v="25.92"/>
    <n v="4"/>
    <n v="0"/>
    <n v="12.441600000000001"/>
  </r>
  <r>
    <n v="9813"/>
    <s v="CA-2013-117583"/>
    <x v="0"/>
    <x v="581"/>
    <d v="2013-12-01T00:00:00"/>
    <s v="First Class"/>
    <s v="CB-12025"/>
    <s v="Cassandra Brandow"/>
    <s v="Consumer"/>
    <s v="United States"/>
    <s v="East Orange"/>
    <s v="New Jersey"/>
    <n v="7017"/>
    <s v="East"/>
    <s v="OFF-AR-10000658"/>
    <s v="Office Supplies"/>
    <s v="Art"/>
    <s v="Newell 324"/>
    <n v="34.650000000000006"/>
    <n v="3"/>
    <n v="0"/>
    <n v="9.702"/>
  </r>
  <r>
    <n v="9814"/>
    <s v="CA-2013-117583"/>
    <x v="0"/>
    <x v="581"/>
    <d v="2013-12-01T00:00:00"/>
    <s v="First Class"/>
    <s v="CB-12025"/>
    <s v="Cassandra Brandow"/>
    <s v="Consumer"/>
    <s v="United States"/>
    <s v="East Orange"/>
    <s v="New Jersey"/>
    <n v="7017"/>
    <s v="East"/>
    <s v="OFF-PA-10000100"/>
    <s v="Office Supplies"/>
    <s v="Paper"/>
    <s v="Xerox 1945"/>
    <n v="204.95000000000002"/>
    <n v="5"/>
    <n v="0"/>
    <n v="100.4255"/>
  </r>
  <r>
    <n v="9815"/>
    <s v="CA-2013-117583"/>
    <x v="0"/>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2-162201"/>
    <x v="1"/>
    <x v="1214"/>
    <d v="2012-06-12T00:00:00"/>
    <s v="Standard Class"/>
    <s v="AG-10495"/>
    <s v="Andrew Gjertsen"/>
    <s v="Corporate"/>
    <s v="United States"/>
    <s v="Saint Petersburg"/>
    <s v="Florida"/>
    <n v="33710"/>
    <s v="South"/>
    <s v="OFF-PA-10002581"/>
    <s v="Office Supplies"/>
    <s v="Paper"/>
    <s v="Xerox 1951"/>
    <n v="173.48800000000003"/>
    <n v="7"/>
    <n v="0.2"/>
    <n v="54.214999999999982"/>
  </r>
  <r>
    <n v="9817"/>
    <s v="CA-2012-162201"/>
    <x v="1"/>
    <x v="1214"/>
    <d v="2012-06-12T00:00:00"/>
    <s v="Standard Class"/>
    <s v="AG-10495"/>
    <s v="Andrew Gjertsen"/>
    <s v="Corporate"/>
    <s v="United States"/>
    <s v="Saint Petersburg"/>
    <s v="Florida"/>
    <n v="33710"/>
    <s v="South"/>
    <s v="OFF-ST-10000046"/>
    <s v="Office Supplies"/>
    <s v="Storage"/>
    <s v="Fellowes Super Stor/Drawer Files"/>
    <n v="516.96"/>
    <n v="4"/>
    <n v="0.2"/>
    <n v="-6.4619999999999891"/>
  </r>
  <r>
    <n v="9818"/>
    <s v="CA-2012-162201"/>
    <x v="1"/>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2-162201"/>
    <x v="1"/>
    <x v="1214"/>
    <d v="2012-06-12T00:00:00"/>
    <s v="Standard Class"/>
    <s v="AG-10495"/>
    <s v="Andrew Gjertsen"/>
    <s v="Corporate"/>
    <s v="United States"/>
    <s v="Saint Petersburg"/>
    <s v="Florida"/>
    <n v="33710"/>
    <s v="South"/>
    <s v="OFF-AR-10003856"/>
    <s v="Office Supplies"/>
    <s v="Art"/>
    <s v="Newell 344"/>
    <n v="4.4479999999999995"/>
    <n v="2"/>
    <n v="0.2"/>
    <n v="0.3335999999999999"/>
  </r>
  <r>
    <n v="9820"/>
    <s v="CA-2012-162201"/>
    <x v="1"/>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2-162201"/>
    <x v="1"/>
    <x v="1214"/>
    <d v="2012-06-12T00:00:00"/>
    <s v="Standard Class"/>
    <s v="AG-10495"/>
    <s v="Andrew Gjertsen"/>
    <s v="Corporate"/>
    <s v="United States"/>
    <s v="Saint Petersburg"/>
    <s v="Florida"/>
    <n v="33710"/>
    <s v="South"/>
    <s v="OFF-PA-10001215"/>
    <s v="Office Supplies"/>
    <s v="Paper"/>
    <s v="Xerox 1963"/>
    <n v="42.24"/>
    <n v="10"/>
    <n v="0.2"/>
    <n v="13.199999999999998"/>
  </r>
  <r>
    <n v="9822"/>
    <s v="CA-2012-162201"/>
    <x v="1"/>
    <x v="1214"/>
    <d v="2012-06-12T00:00:00"/>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1-164406"/>
    <x v="2"/>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1-164406"/>
    <x v="2"/>
    <x v="860"/>
    <d v="2011-08-19T00:00:00"/>
    <s v="Standard Class"/>
    <s v="BD-11605"/>
    <s v="Brian Dahlen"/>
    <s v="Consumer"/>
    <s v="United States"/>
    <s v="San Francisco"/>
    <s v="California"/>
    <n v="94122"/>
    <s v="West"/>
    <s v="OFF-PA-10000167"/>
    <s v="Office Supplies"/>
    <s v="Paper"/>
    <s v="Xerox 1925"/>
    <n v="92.94"/>
    <n v="3"/>
    <n v="0"/>
    <n v="41.822999999999993"/>
  </r>
  <r>
    <n v="9825"/>
    <s v="US-2011-164406"/>
    <x v="2"/>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1-164406"/>
    <x v="2"/>
    <x v="860"/>
    <d v="2011-08-19T00:00:00"/>
    <s v="Standard Class"/>
    <s v="BD-11605"/>
    <s v="Brian Dahlen"/>
    <s v="Consumer"/>
    <s v="United States"/>
    <s v="San Francisco"/>
    <s v="California"/>
    <n v="94122"/>
    <s v="West"/>
    <s v="OFF-BI-10003638"/>
    <s v="Office Supplies"/>
    <s v="Binders"/>
    <s v="GBC Durable Plastic Covers"/>
    <n v="46.440000000000005"/>
    <n v="3"/>
    <n v="0.2"/>
    <n v="15.092999999999998"/>
  </r>
  <r>
    <n v="9827"/>
    <s v="US-2011-164406"/>
    <x v="2"/>
    <x v="860"/>
    <d v="2011-08-19T00:00:00"/>
    <s v="Standard Class"/>
    <s v="BD-11605"/>
    <s v="Brian Dahlen"/>
    <s v="Consumer"/>
    <s v="United States"/>
    <s v="San Francisco"/>
    <s v="California"/>
    <n v="94122"/>
    <s v="West"/>
    <s v="FUR-CH-10003833"/>
    <s v="Furniture"/>
    <s v="Chairs"/>
    <s v="Novimex Fabric Task Chair"/>
    <n v="195.136"/>
    <n v="4"/>
    <n v="0.2"/>
    <n v="-12.196000000000005"/>
  </r>
  <r>
    <n v="9828"/>
    <s v="CA-2014-169999"/>
    <x v="3"/>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4-169999"/>
    <x v="3"/>
    <x v="249"/>
    <d v="2014-06-27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4-152842"/>
    <x v="3"/>
    <x v="11"/>
    <d v="2014-07-24T00:00:00"/>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1-113257"/>
    <x v="2"/>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1-113257"/>
    <x v="2"/>
    <x v="757"/>
    <d v="2011-12-18T00:00:00"/>
    <s v="Second Class"/>
    <s v="SC-20305"/>
    <s v="Sean Christensen"/>
    <s v="Consumer"/>
    <s v="United States"/>
    <s v="Beaumont"/>
    <s v="Texas"/>
    <n v="77705"/>
    <s v="Central"/>
    <s v="FUR-FU-10001706"/>
    <s v="Furniture"/>
    <s v="Furnishings"/>
    <s v="Longer-Life Soft White Bulbs"/>
    <n v="8.6240000000000023"/>
    <n v="7"/>
    <n v="0.6"/>
    <n v="-2.5872000000000011"/>
  </r>
  <r>
    <n v="9833"/>
    <s v="CA-2011-133963"/>
    <x v="2"/>
    <x v="598"/>
    <d v="2011-05-22T00:00:00"/>
    <s v="Second Class"/>
    <s v="GA-14515"/>
    <s v="George Ashbrook"/>
    <s v="Consumer"/>
    <s v="United States"/>
    <s v="Dallas"/>
    <s v="Texas"/>
    <n v="75220"/>
    <s v="Central"/>
    <s v="OFF-PA-10001526"/>
    <s v="Office Supplies"/>
    <s v="Paper"/>
    <s v="Xerox 1949"/>
    <n v="3.9840000000000004"/>
    <n v="1"/>
    <n v="0.2"/>
    <n v="1.4442000000000004"/>
  </r>
  <r>
    <n v="9834"/>
    <s v="CA-2014-130302"/>
    <x v="3"/>
    <x v="32"/>
    <d v="2014-09-20T00:00:00"/>
    <s v="Standard Class"/>
    <s v="CY-12745"/>
    <s v="Craig Yedwab"/>
    <s v="Corporate"/>
    <s v="United States"/>
    <s v="Springfield"/>
    <s v="Ohio"/>
    <n v="45503"/>
    <s v="East"/>
    <s v="TEC-AC-10002001"/>
    <s v="Technology"/>
    <s v="Accessories"/>
    <s v="Logitech Wireless Gaming Headset G930"/>
    <n v="895.94400000000019"/>
    <n v="7"/>
    <n v="0.2"/>
    <n v="190.38810000000001"/>
  </r>
  <r>
    <n v="9835"/>
    <s v="CA-2013-126627"/>
    <x v="0"/>
    <x v="1155"/>
    <d v="2013-10-13T00:00:00"/>
    <s v="First Class"/>
    <s v="WB-21850"/>
    <s v="William Brown"/>
    <s v="Consumer"/>
    <s v="United States"/>
    <s v="La Porte"/>
    <s v="Texas"/>
    <n v="77571"/>
    <s v="Central"/>
    <s v="FUR-FU-10004963"/>
    <s v="Furniture"/>
    <s v="Furnishings"/>
    <s v="Eldon 400 Class Desk Accessories, Black Carbon"/>
    <n v="14"/>
    <n v="4"/>
    <n v="0.6"/>
    <n v="-6.2999999999999972"/>
  </r>
  <r>
    <n v="9836"/>
    <s v="CA-2013-126627"/>
    <x v="0"/>
    <x v="1155"/>
    <d v="2013-10-13T00:00:00"/>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3-125402"/>
    <x v="0"/>
    <x v="477"/>
    <d v="2013-10-02T00:00:00"/>
    <s v="Standard Class"/>
    <s v="DL-12865"/>
    <s v="Dan Lawera"/>
    <s v="Consumer"/>
    <s v="United States"/>
    <s v="Long Beach"/>
    <s v="California"/>
    <n v="90805"/>
    <s v="West"/>
    <s v="OFF-PA-10000141"/>
    <s v="Office Supplies"/>
    <s v="Paper"/>
    <s v="Ampad Evidence Wirebond Steno Books, 6&quot; x 9&quot;"/>
    <n v="10.9"/>
    <n v="5"/>
    <n v="0"/>
    <n v="5.1229999999999993"/>
  </r>
  <r>
    <n v="9838"/>
    <s v="US-2013-125402"/>
    <x v="0"/>
    <x v="477"/>
    <d v="2013-10-02T00:00:00"/>
    <s v="Standard Class"/>
    <s v="DL-12865"/>
    <s v="Dan Lawera"/>
    <s v="Consumer"/>
    <s v="United States"/>
    <s v="Long Beach"/>
    <s v="California"/>
    <n v="90805"/>
    <s v="West"/>
    <s v="OFF-LA-10003923"/>
    <s v="Office Supplies"/>
    <s v="Labels"/>
    <s v="Alphabetical Labels for Top Tab Filing"/>
    <n v="29.6"/>
    <n v="2"/>
    <n v="0"/>
    <n v="14.8"/>
  </r>
  <r>
    <n v="9839"/>
    <s v="US-2013-125402"/>
    <x v="0"/>
    <x v="477"/>
    <d v="2013-10-02T00:00:00"/>
    <s v="Standard Class"/>
    <s v="DL-12865"/>
    <s v="Dan Lawera"/>
    <s v="Consumer"/>
    <s v="United States"/>
    <s v="Long Beach"/>
    <s v="California"/>
    <n v="90805"/>
    <s v="West"/>
    <s v="OFF-LA-10001771"/>
    <s v="Office Supplies"/>
    <s v="Labels"/>
    <s v="Avery 513"/>
    <n v="4.9800000000000004"/>
    <n v="1"/>
    <n v="0"/>
    <n v="2.2907999999999999"/>
  </r>
  <r>
    <n v="9840"/>
    <s v="US-2013-125402"/>
    <x v="0"/>
    <x v="477"/>
    <d v="2013-10-02T00:00:00"/>
    <s v="Standard Class"/>
    <s v="DL-12865"/>
    <s v="Dan Lawera"/>
    <s v="Consumer"/>
    <s v="United States"/>
    <s v="Long Beach"/>
    <s v="California"/>
    <n v="90805"/>
    <s v="West"/>
    <s v="TEC-CO-10001943"/>
    <s v="Technology"/>
    <s v="Copiers"/>
    <s v="Canon PC-428 Personal Copier"/>
    <n v="479.97600000000006"/>
    <n v="3"/>
    <n v="0.2"/>
    <n v="161.99189999999999"/>
  </r>
  <r>
    <n v="9841"/>
    <s v="US-2013-125402"/>
    <x v="0"/>
    <x v="477"/>
    <d v="2013-10-02T00:00:00"/>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3-125402"/>
    <x v="0"/>
    <x v="477"/>
    <d v="2013-10-02T00:00:00"/>
    <s v="Standard Class"/>
    <s v="DL-12865"/>
    <s v="Dan Lawera"/>
    <s v="Consumer"/>
    <s v="United States"/>
    <s v="Long Beach"/>
    <s v="California"/>
    <n v="90805"/>
    <s v="West"/>
    <s v="OFF-AR-10002255"/>
    <s v="Office Supplies"/>
    <s v="Art"/>
    <s v="Newell 346"/>
    <n v="5.76"/>
    <n v="2"/>
    <n v="0"/>
    <n v="1.6703999999999999"/>
  </r>
  <r>
    <n v="9843"/>
    <s v="US-2013-125402"/>
    <x v="0"/>
    <x v="477"/>
    <d v="2013-10-02T00:00:00"/>
    <s v="Standard Class"/>
    <s v="DL-12865"/>
    <s v="Dan Lawera"/>
    <s v="Consumer"/>
    <s v="United States"/>
    <s v="Long Beach"/>
    <s v="California"/>
    <n v="90805"/>
    <s v="West"/>
    <s v="FUR-CH-10000665"/>
    <s v="Furniture"/>
    <s v="Chairs"/>
    <s v="Global Airflow Leather Mesh Back Chair, Black"/>
    <n v="483.13599999999997"/>
    <n v="4"/>
    <n v="0.2"/>
    <n v="60.391999999999939"/>
  </r>
  <r>
    <n v="9844"/>
    <s v="CA-2011-163867"/>
    <x v="2"/>
    <x v="561"/>
    <d v="2011-06-06T00:00:00"/>
    <s v="First Class"/>
    <s v="RE-19450"/>
    <s v="Richard Eichhorn"/>
    <s v="Consumer"/>
    <s v="United States"/>
    <s v="Decatur"/>
    <s v="Illinois"/>
    <n v="62521"/>
    <s v="Central"/>
    <s v="OFF-LA-10001771"/>
    <s v="Office Supplies"/>
    <s v="Labels"/>
    <s v="Avery 513"/>
    <n v="15.936000000000002"/>
    <n v="4"/>
    <n v="0.2"/>
    <n v="5.1791999999999998"/>
  </r>
  <r>
    <n v="9845"/>
    <s v="CA-2011-163867"/>
    <x v="2"/>
    <x v="561"/>
    <d v="2011-06-06T00:00:00"/>
    <s v="First Class"/>
    <s v="RE-19450"/>
    <s v="Richard Eichhorn"/>
    <s v="Consumer"/>
    <s v="United States"/>
    <s v="Decatur"/>
    <s v="Illinois"/>
    <n v="62521"/>
    <s v="Central"/>
    <s v="FUR-FU-10001475"/>
    <s v="Furniture"/>
    <s v="Furnishings"/>
    <s v="Contract Clock, 14&quot;, Brown"/>
    <n v="61.543999999999997"/>
    <n v="7"/>
    <n v="0.6"/>
    <n v="-40.003599999999999"/>
  </r>
  <r>
    <n v="9846"/>
    <s v="CA-2011-163867"/>
    <x v="2"/>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4-169327"/>
    <x v="3"/>
    <x v="264"/>
    <d v="2014-09-05T00:00:00"/>
    <s v="Second Class"/>
    <s v="MH-17290"/>
    <s v="Marc Harrigan"/>
    <s v="Home Office"/>
    <s v="United States"/>
    <s v="Los Angeles"/>
    <s v="California"/>
    <n v="90008"/>
    <s v="West"/>
    <s v="OFF-AP-10001492"/>
    <s v="Office Supplies"/>
    <s v="Appliances"/>
    <s v="Acco Six-Outlet Power Strip, 4' Cord Length"/>
    <n v="43.099999999999994"/>
    <n v="5"/>
    <n v="0"/>
    <n v="11.206"/>
  </r>
  <r>
    <n v="9848"/>
    <s v="CA-2014-169327"/>
    <x v="3"/>
    <x v="264"/>
    <d v="2014-09-05T00:00:00"/>
    <s v="Second Class"/>
    <s v="MH-17290"/>
    <s v="Marc Harrigan"/>
    <s v="Home Office"/>
    <s v="United States"/>
    <s v="Los Angeles"/>
    <s v="California"/>
    <n v="90008"/>
    <s v="West"/>
    <s v="FUR-FU-10004188"/>
    <s v="Furniture"/>
    <s v="Furnishings"/>
    <s v="Luxo Professional Combination Clamp-On Lamps"/>
    <n v="511.5"/>
    <n v="5"/>
    <n v="0"/>
    <n v="132.99"/>
  </r>
  <r>
    <n v="9849"/>
    <s v="CA-2014-169327"/>
    <x v="3"/>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1-142979"/>
    <x v="2"/>
    <x v="791"/>
    <d v="2011-04-18T00:00:00"/>
    <s v="Standard Class"/>
    <s v="EH-13765"/>
    <s v="Edward Hooks"/>
    <s v="Corporate"/>
    <s v="United States"/>
    <s v="Lodi"/>
    <s v="California"/>
    <n v="95240"/>
    <s v="West"/>
    <s v="OFF-AR-10002987"/>
    <s v="Office Supplies"/>
    <s v="Art"/>
    <s v="Prismacolor Color Pencil Set"/>
    <n v="39.68"/>
    <n v="2"/>
    <n v="0"/>
    <n v="16.268800000000002"/>
  </r>
  <r>
    <n v="9851"/>
    <s v="CA-2013-158155"/>
    <x v="0"/>
    <x v="440"/>
    <d v="2013-05-07T00:00:00"/>
    <s v="Standard Class"/>
    <s v="EH-13765"/>
    <s v="Edward Hooks"/>
    <s v="Corporate"/>
    <s v="United States"/>
    <s v="New York City"/>
    <s v="New York"/>
    <n v="10009"/>
    <s v="East"/>
    <s v="FUR-FU-10000732"/>
    <s v="Furniture"/>
    <s v="Furnishings"/>
    <s v="Eldon 200 Class Desk Accessories"/>
    <n v="12.56"/>
    <n v="2"/>
    <n v="0"/>
    <n v="4.0191999999999997"/>
  </r>
  <r>
    <n v="9852"/>
    <s v="CA-2013-158155"/>
    <x v="0"/>
    <x v="440"/>
    <d v="2013-05-07T00:00:00"/>
    <s v="Standard Class"/>
    <s v="EH-13765"/>
    <s v="Edward Hooks"/>
    <s v="Corporate"/>
    <s v="United States"/>
    <s v="New York City"/>
    <s v="New York"/>
    <n v="10009"/>
    <s v="East"/>
    <s v="OFF-BI-10001670"/>
    <s v="Office Supplies"/>
    <s v="Binders"/>
    <s v="Vinyl Sectional Post Binders"/>
    <n v="90.480000000000018"/>
    <n v="3"/>
    <n v="0.2"/>
    <n v="33.93"/>
  </r>
  <r>
    <n v="9853"/>
    <s v="CA-2013-158155"/>
    <x v="0"/>
    <x v="440"/>
    <d v="2013-05-07T00:00:00"/>
    <s v="Standard Class"/>
    <s v="EH-13765"/>
    <s v="Edward Hooks"/>
    <s v="Corporate"/>
    <s v="United States"/>
    <s v="New York City"/>
    <s v="New York"/>
    <n v="10009"/>
    <s v="East"/>
    <s v="OFF-PA-10000533"/>
    <s v="Office Supplies"/>
    <s v="Paper"/>
    <s v="Southworth Parchment Paper &amp; Envelopes"/>
    <n v="13.08"/>
    <n v="2"/>
    <n v="0"/>
    <n v="6.0167999999999999"/>
  </r>
  <r>
    <n v="9854"/>
    <s v="CA-2013-158155"/>
    <x v="0"/>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4-138870"/>
    <x v="3"/>
    <x v="249"/>
    <d v="2014-06-24T00:00:00"/>
    <s v="Standard Class"/>
    <s v="GA-14515"/>
    <s v="George Ashbrook"/>
    <s v="Consumer"/>
    <s v="United States"/>
    <s v="San Francisco"/>
    <s v="California"/>
    <n v="94109"/>
    <s v="West"/>
    <s v="FUR-FU-10002396"/>
    <s v="Furniture"/>
    <s v="Furnishings"/>
    <s v="DAX Copper Panel Document Frame, 5 x 7 Size"/>
    <n v="50.32"/>
    <n v="4"/>
    <n v="0"/>
    <n v="21.134400000000003"/>
  </r>
  <r>
    <n v="9856"/>
    <s v="CA-2014-138870"/>
    <x v="3"/>
    <x v="249"/>
    <d v="2014-06-24T00:00:00"/>
    <s v="Standard Class"/>
    <s v="GA-14515"/>
    <s v="George Ashbrook"/>
    <s v="Consumer"/>
    <s v="United States"/>
    <s v="San Francisco"/>
    <s v="California"/>
    <n v="94109"/>
    <s v="West"/>
    <s v="OFF-PA-10004438"/>
    <s v="Office Supplies"/>
    <s v="Paper"/>
    <s v="Xerox 1907"/>
    <n v="24.56"/>
    <n v="2"/>
    <n v="0"/>
    <n v="11.543199999999999"/>
  </r>
  <r>
    <n v="9857"/>
    <s v="CA-2011-120950"/>
    <x v="2"/>
    <x v="1232"/>
    <d v="2011-11-11T00:00:00"/>
    <s v="Standard Class"/>
    <s v="GA-14515"/>
    <s v="George Ashbrook"/>
    <s v="Consumer"/>
    <s v="United States"/>
    <s v="Columbus"/>
    <s v="Georgia"/>
    <n v="31907"/>
    <s v="South"/>
    <s v="OFF-PA-10000587"/>
    <s v="Office Supplies"/>
    <s v="Paper"/>
    <s v="Array Parchment Paper, Assorted Colors"/>
    <n v="43.68"/>
    <n v="6"/>
    <n v="0"/>
    <n v="20.9664"/>
  </r>
  <r>
    <n v="9858"/>
    <s v="CA-2012-164301"/>
    <x v="1"/>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4-113278"/>
    <x v="3"/>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4-113278"/>
    <x v="3"/>
    <x v="424"/>
    <d v="2014-01-21T00:00:00"/>
    <s v="Standard Class"/>
    <s v="HR-14770"/>
    <s v="Hallie Redmond"/>
    <s v="Home Office"/>
    <s v="United States"/>
    <s v="Richmond"/>
    <s v="Indiana"/>
    <n v="47374"/>
    <s v="Central"/>
    <s v="OFF-FA-10003472"/>
    <s v="Office Supplies"/>
    <s v="Fasteners"/>
    <s v="Bagged Rubber Bands"/>
    <n v="2.52"/>
    <n v="2"/>
    <n v="0"/>
    <n v="0.1008"/>
  </r>
  <r>
    <n v="9861"/>
    <s v="CA-2014-113278"/>
    <x v="3"/>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45"/>
  </r>
  <r>
    <n v="9862"/>
    <s v="CA-2014-113278"/>
    <x v="3"/>
    <x v="424"/>
    <d v="2014-01-21T00:00:00"/>
    <s v="Standard Class"/>
    <s v="HR-14770"/>
    <s v="Hallie Redmond"/>
    <s v="Home Office"/>
    <s v="United States"/>
    <s v="Richmond"/>
    <s v="Indiana"/>
    <n v="47374"/>
    <s v="Central"/>
    <s v="OFF-ST-10002562"/>
    <s v="Office Supplies"/>
    <s v="Storage"/>
    <s v="Staples"/>
    <n v="18.760000000000002"/>
    <n v="2"/>
    <n v="0"/>
    <n v="5.2528000000000006"/>
  </r>
  <r>
    <n v="9863"/>
    <s v="CA-2014-113278"/>
    <x v="3"/>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4-113278"/>
    <x v="3"/>
    <x v="424"/>
    <d v="2014-01-21T00:00:00"/>
    <s v="Standard Class"/>
    <s v="HR-14770"/>
    <s v="Hallie Redmond"/>
    <s v="Home Office"/>
    <s v="United States"/>
    <s v="Richmond"/>
    <s v="Indiana"/>
    <n v="47374"/>
    <s v="Central"/>
    <s v="OFF-PA-10004156"/>
    <s v="Office Supplies"/>
    <s v="Paper"/>
    <s v="Xerox 188"/>
    <n v="11.34"/>
    <n v="1"/>
    <n v="0"/>
    <n v="5.5565999999999995"/>
  </r>
  <r>
    <n v="9865"/>
    <s v="CA-2014-113278"/>
    <x v="3"/>
    <x v="424"/>
    <d v="2014-01-21T00:00:00"/>
    <s v="Standard Class"/>
    <s v="HR-14770"/>
    <s v="Hallie Redmond"/>
    <s v="Home Office"/>
    <s v="United States"/>
    <s v="Richmond"/>
    <s v="Indiana"/>
    <n v="47374"/>
    <s v="Central"/>
    <s v="TEC-AC-10004469"/>
    <s v="Technology"/>
    <s v="Accessories"/>
    <s v="Microsoft Sculpt Comfort Mouse"/>
    <n v="159.80000000000001"/>
    <n v="4"/>
    <n v="0"/>
    <n v="70.312000000000012"/>
  </r>
  <r>
    <n v="9866"/>
    <s v="CA-2014-113278"/>
    <x v="3"/>
    <x v="424"/>
    <d v="2014-01-21T00:00:00"/>
    <s v="Standard Class"/>
    <s v="HR-14770"/>
    <s v="Hallie Redmond"/>
    <s v="Home Office"/>
    <s v="United States"/>
    <s v="Richmond"/>
    <s v="Indiana"/>
    <n v="47374"/>
    <s v="Central"/>
    <s v="FUR-FU-10001037"/>
    <s v="Furniture"/>
    <s v="Furnishings"/>
    <s v="DAX Charcoal/Nickel-Tone Document Frame, 5 x 7"/>
    <n v="18.96"/>
    <n v="2"/>
    <n v="0"/>
    <n v="8.532"/>
  </r>
  <r>
    <n v="9867"/>
    <s v="US-2012-116981"/>
    <x v="1"/>
    <x v="514"/>
    <d v="2012-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2-116981"/>
    <x v="1"/>
    <x v="514"/>
    <d v="2012-03-28T00:00:00"/>
    <s v="Second Class"/>
    <s v="SM-20950"/>
    <s v="Suzanne McNair"/>
    <s v="Corporate"/>
    <s v="United States"/>
    <s v="New York City"/>
    <s v="New York"/>
    <n v="10009"/>
    <s v="East"/>
    <s v="OFF-AP-10000595"/>
    <s v="Office Supplies"/>
    <s v="Appliances"/>
    <s v="Disposable Triple-Filter Dust Bags"/>
    <n v="13.11"/>
    <n v="3"/>
    <n v="0"/>
    <n v="3.4086000000000003"/>
  </r>
  <r>
    <n v="9869"/>
    <s v="CA-2011-114195"/>
    <x v="2"/>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1-114195"/>
    <x v="2"/>
    <x v="301"/>
    <d v="2011-11-03T00:00:00"/>
    <s v="First Class"/>
    <s v="EA-14035"/>
    <s v="Erin Ashbrook"/>
    <s v="Corporate"/>
    <s v="United States"/>
    <s v="Mason"/>
    <s v="Ohio"/>
    <n v="45040"/>
    <s v="East"/>
    <s v="OFF-BI-10000494"/>
    <s v="Office Supplies"/>
    <s v="Binders"/>
    <s v="Acco Economy Flexible Poly Round Ring Binder"/>
    <n v="3.1320000000000001"/>
    <n v="2"/>
    <n v="0.7"/>
    <n v="-2.6099999999999994"/>
  </r>
  <r>
    <n v="9871"/>
    <s v="CA-2011-114195"/>
    <x v="2"/>
    <x v="301"/>
    <d v="2011-11-03T00:00:00"/>
    <s v="First Class"/>
    <s v="EA-14035"/>
    <s v="Erin Ashbrook"/>
    <s v="Corporate"/>
    <s v="United States"/>
    <s v="Mason"/>
    <s v="Ohio"/>
    <n v="45040"/>
    <s v="East"/>
    <s v="OFF-BI-10001658"/>
    <s v="Office Supplies"/>
    <s v="Binders"/>
    <s v="GBC Standard Therm-A-Bind Covers"/>
    <n v="22.428000000000004"/>
    <n v="3"/>
    <n v="0.7"/>
    <n v="-17.942399999999992"/>
  </r>
  <r>
    <n v="9872"/>
    <s v="CA-2014-146269"/>
    <x v="3"/>
    <x v="833"/>
    <d v="2014-10-07T00:00:00"/>
    <s v="Same Day"/>
    <s v="MH-17455"/>
    <s v="Mark Hamilton"/>
    <s v="Consumer"/>
    <s v="United States"/>
    <s v="Chicago"/>
    <s v="Illinois"/>
    <n v="60623"/>
    <s v="Central"/>
    <s v="OFF-ST-10003208"/>
    <s v="Office Supplies"/>
    <s v="Storage"/>
    <s v="Adjustable Depth Letter/Legal Cart"/>
    <n v="290.33600000000001"/>
    <n v="2"/>
    <n v="0.2"/>
    <n v="32.662799999999947"/>
  </r>
  <r>
    <n v="9873"/>
    <s v="CA-2014-146269"/>
    <x v="3"/>
    <x v="833"/>
    <d v="2014-10-07T00:00:00"/>
    <s v="Same Day"/>
    <s v="MH-17455"/>
    <s v="Mark Hamilton"/>
    <s v="Consumer"/>
    <s v="United States"/>
    <s v="Chicago"/>
    <s v="Illinois"/>
    <n v="60623"/>
    <s v="Central"/>
    <s v="OFF-AR-10004790"/>
    <s v="Office Supplies"/>
    <s v="Art"/>
    <s v="Staples"/>
    <n v="19.152000000000001"/>
    <n v="2"/>
    <n v="0.2"/>
    <n v="1.1969999999999992"/>
  </r>
  <r>
    <n v="9874"/>
    <s v="CA-2013-100587"/>
    <x v="0"/>
    <x v="107"/>
    <d v="2013-12-15T00:00:00"/>
    <s v="Standard Class"/>
    <s v="SL-20155"/>
    <s v="Sara Luxemburg"/>
    <s v="Home Office"/>
    <s v="United States"/>
    <s v="New York City"/>
    <s v="New York"/>
    <n v="10024"/>
    <s v="East"/>
    <s v="OFF-PA-10004609"/>
    <s v="Office Supplies"/>
    <s v="Paper"/>
    <s v="Xerox 221"/>
    <n v="6.48"/>
    <n v="1"/>
    <n v="0"/>
    <n v="3.1104000000000003"/>
  </r>
  <r>
    <n v="9875"/>
    <s v="CA-2013-166653"/>
    <x v="0"/>
    <x v="897"/>
    <d v="2013-09-25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2-130855"/>
    <x v="1"/>
    <x v="1233"/>
    <d v="2013-01-05T00:00:00"/>
    <s v="Standard Class"/>
    <s v="RF-19840"/>
    <s v="Roy Französisch"/>
    <s v="Consumer"/>
    <s v="United States"/>
    <s v="New York City"/>
    <s v="New York"/>
    <n v="10035"/>
    <s v="East"/>
    <s v="OFF-SU-10003936"/>
    <s v="Office Supplies"/>
    <s v="Supplies"/>
    <s v="Acme Serrated Blade Letter Opener"/>
    <n v="6.36"/>
    <n v="2"/>
    <n v="0"/>
    <n v="6.3600000000000101E-2"/>
  </r>
  <r>
    <n v="9877"/>
    <s v="US-2014-166324"/>
    <x v="3"/>
    <x v="693"/>
    <d v="2014-04-22T00:00:00"/>
    <s v="First Class"/>
    <s v="BE-11455"/>
    <s v="Brad Eason"/>
    <s v="Home Office"/>
    <s v="United States"/>
    <s v="Cleveland"/>
    <s v="Ohio"/>
    <n v="44105"/>
    <s v="East"/>
    <s v="OFF-ST-10000078"/>
    <s v="Office Supplies"/>
    <s v="Storage"/>
    <s v="Tennsco 6- and 18-Compartment Lockers"/>
    <n v="848.5440000000001"/>
    <n v="4"/>
    <n v="0.2"/>
    <n v="-21.213600000000099"/>
  </r>
  <r>
    <n v="9878"/>
    <s v="US-2014-166324"/>
    <x v="3"/>
    <x v="693"/>
    <d v="2014-04-22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4-166324"/>
    <x v="3"/>
    <x v="693"/>
    <d v="2014-04-22T00:00:00"/>
    <s v="First Class"/>
    <s v="BE-11455"/>
    <s v="Brad Eason"/>
    <s v="Home Office"/>
    <s v="United States"/>
    <s v="Cleveland"/>
    <s v="Ohio"/>
    <n v="44105"/>
    <s v="East"/>
    <s v="TEC-PH-10004080"/>
    <s v="Technology"/>
    <s v="Phones"/>
    <s v="Avaya 5410 Digital phone"/>
    <n v="122.38199999999999"/>
    <n v="3"/>
    <n v="0.4"/>
    <n v="-24.476399999999998"/>
  </r>
  <r>
    <n v="9880"/>
    <s v="CA-2013-122581"/>
    <x v="0"/>
    <x v="1036"/>
    <d v="2013-08-26T00:00:00"/>
    <s v="Standard Class"/>
    <s v="JK-15370"/>
    <s v="Jay Kimmel"/>
    <s v="Consumer"/>
    <s v="United States"/>
    <s v="New York City"/>
    <s v="New York"/>
    <n v="10035"/>
    <s v="East"/>
    <s v="FUR-CH-10002961"/>
    <s v="Furniture"/>
    <s v="Chairs"/>
    <s v="Leather Task Chair, Black"/>
    <n v="573.17399999999998"/>
    <n v="7"/>
    <n v="0.1"/>
    <n v="63.685999999999979"/>
  </r>
  <r>
    <n v="9881"/>
    <s v="CA-2012-104297"/>
    <x v="1"/>
    <x v="352"/>
    <d v="2012-05-31T00:00:00"/>
    <s v="First Class"/>
    <s v="CC-12100"/>
    <s v="Chad Cunningham"/>
    <s v="Home Office"/>
    <s v="United States"/>
    <s v="Cleveland"/>
    <s v="Ohio"/>
    <n v="44105"/>
    <s v="East"/>
    <s v="OFF-PA-10000474"/>
    <s v="Office Supplies"/>
    <s v="Paper"/>
    <s v="Staples"/>
    <n v="85.055999999999997"/>
    <n v="3"/>
    <n v="0.2"/>
    <n v="28.706399999999991"/>
  </r>
  <r>
    <n v="9882"/>
    <s v="CA-2011-153927"/>
    <x v="2"/>
    <x v="1132"/>
    <d v="2011-08-13T00:00:00"/>
    <s v="First Class"/>
    <s v="LL-16840"/>
    <s v="Lauren Leatherbury"/>
    <s v="Consumer"/>
    <s v="United States"/>
    <s v="Woodstock"/>
    <s v="Georgia"/>
    <n v="30188"/>
    <s v="South"/>
    <s v="OFF-BI-10000138"/>
    <s v="Office Supplies"/>
    <s v="Binders"/>
    <s v="Acco Translucent Poly Ring Binders"/>
    <n v="14.04"/>
    <n v="3"/>
    <n v="0"/>
    <n v="6.7392000000000003"/>
  </r>
  <r>
    <n v="9883"/>
    <s v="CA-2011-153927"/>
    <x v="2"/>
    <x v="1132"/>
    <d v="2011-08-13T00:00:00"/>
    <s v="First Class"/>
    <s v="LL-16840"/>
    <s v="Lauren Leatherbury"/>
    <s v="Consumer"/>
    <s v="United States"/>
    <s v="Woodstock"/>
    <s v="Georgia"/>
    <n v="30188"/>
    <s v="South"/>
    <s v="TEC-AC-10000023"/>
    <s v="Technology"/>
    <s v="Accessories"/>
    <s v="Maxell 74 Minute CD-R Spindle, 50/Pack"/>
    <n v="272.61"/>
    <n v="13"/>
    <n v="0"/>
    <n v="98.139599999999987"/>
  </r>
  <r>
    <n v="9884"/>
    <s v="CA-2011-112291"/>
    <x v="2"/>
    <x v="1234"/>
    <d v="2011-04-08T00:00:00"/>
    <s v="Standard Class"/>
    <s v="KE-16420"/>
    <s v="Katrina Edelman"/>
    <s v="Corporate"/>
    <s v="United States"/>
    <s v="Los Angeles"/>
    <s v="California"/>
    <n v="90008"/>
    <s v="West"/>
    <s v="OFF-EN-10001415"/>
    <s v="Office Supplies"/>
    <s v="Envelopes"/>
    <s v="Staples"/>
    <n v="11.16"/>
    <n v="2"/>
    <n v="0"/>
    <n v="5.58"/>
  </r>
  <r>
    <n v="9885"/>
    <s v="CA-2011-112291"/>
    <x v="2"/>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1-112291"/>
    <x v="2"/>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1-146997"/>
    <x v="2"/>
    <x v="1213"/>
    <d v="2011-01-28T00:00:00"/>
    <s v="Standard Class"/>
    <s v="SG-20605"/>
    <s v="Speros Goranitis"/>
    <s v="Consumer"/>
    <s v="United States"/>
    <s v="Lafayette"/>
    <s v="Indiana"/>
    <n v="47905"/>
    <s v="Central"/>
    <s v="OFF-FA-10003467"/>
    <s v="Office Supplies"/>
    <s v="Fasteners"/>
    <s v="Alliance Big Bands Rubber Bands, 12/Pack"/>
    <n v="5.9399999999999995"/>
    <n v="3"/>
    <n v="0"/>
    <n v="0"/>
  </r>
  <r>
    <n v="9888"/>
    <s v="CA-2014-169607"/>
    <x v="3"/>
    <x v="386"/>
    <d v="2014-10-16T00:00:00"/>
    <s v="First Class"/>
    <s v="CA-12265"/>
    <s v="Christina Anderson"/>
    <s v="Consumer"/>
    <s v="United States"/>
    <s v="New York City"/>
    <s v="New York"/>
    <n v="10024"/>
    <s v="East"/>
    <s v="OFF-PA-10000477"/>
    <s v="Office Supplies"/>
    <s v="Paper"/>
    <s v="Xerox 1952"/>
    <n v="9.9600000000000009"/>
    <n v="2"/>
    <n v="0"/>
    <n v="4.6812000000000005"/>
  </r>
  <r>
    <n v="9889"/>
    <s v="CA-2012-127544"/>
    <x v="1"/>
    <x v="816"/>
    <d v="2012-08-12T00:00:00"/>
    <s v="Standard Class"/>
    <s v="RD-19585"/>
    <s v="Rob Dowd"/>
    <s v="Consumer"/>
    <s v="United States"/>
    <s v="Utica"/>
    <s v="New York"/>
    <n v="13501"/>
    <s v="East"/>
    <s v="TEC-AC-10000736"/>
    <s v="Technology"/>
    <s v="Accessories"/>
    <s v="Logitech G600 MMO Gaming Mouse"/>
    <n v="79.989999999999995"/>
    <n v="1"/>
    <n v="0"/>
    <n v="28.796399999999998"/>
  </r>
  <r>
    <n v="9890"/>
    <s v="CA-2014-166499"/>
    <x v="3"/>
    <x v="498"/>
    <d v="2014-03-21T00:00:00"/>
    <s v="First Class"/>
    <s v="VG-21805"/>
    <s v="Vivek Grady"/>
    <s v="Corporate"/>
    <s v="United States"/>
    <s v="Lakewood"/>
    <s v="New Jersey"/>
    <n v="8701"/>
    <s v="East"/>
    <s v="OFF-AR-10002467"/>
    <s v="Office Supplies"/>
    <s v="Art"/>
    <s v="Dixon Ticonderoga Pencils"/>
    <n v="8.94"/>
    <n v="3"/>
    <n v="0"/>
    <n v="2.4138000000000006"/>
  </r>
  <r>
    <n v="9891"/>
    <s v="US-2013-115441"/>
    <x v="0"/>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3-115441"/>
    <x v="0"/>
    <x v="197"/>
    <d v="2013-07-29T00:00:00"/>
    <s v="Second Class"/>
    <s v="SH-19975"/>
    <s v="Sally Hughsby"/>
    <s v="Corporate"/>
    <s v="United States"/>
    <s v="Milwaukee"/>
    <s v="Wisconsin"/>
    <n v="53209"/>
    <s v="Central"/>
    <s v="TEC-AC-10003116"/>
    <s v="Technology"/>
    <s v="Accessories"/>
    <s v="Memorex Froggy Flash Drive 8 GB"/>
    <n v="124.25"/>
    <n v="7"/>
    <n v="0"/>
    <n v="48.457499999999996"/>
  </r>
  <r>
    <n v="9893"/>
    <s v="US-2013-115441"/>
    <x v="0"/>
    <x v="197"/>
    <d v="2013-07-29T00:00:00"/>
    <s v="Second Class"/>
    <s v="SH-19975"/>
    <s v="Sally Hughsby"/>
    <s v="Corporate"/>
    <s v="United States"/>
    <s v="Milwaukee"/>
    <s v="Wisconsin"/>
    <n v="53209"/>
    <s v="Central"/>
    <s v="TEC-PH-10002262"/>
    <s v="Technology"/>
    <s v="Phones"/>
    <s v="LG Electronics Tone+ HBS-730 Bluetooth Headset"/>
    <n v="297.55"/>
    <n v="5"/>
    <n v="0"/>
    <n v="83.314000000000021"/>
  </r>
  <r>
    <n v="9894"/>
    <s v="US-2013-115441"/>
    <x v="0"/>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3-115441"/>
    <x v="0"/>
    <x v="197"/>
    <d v="2013-07-29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1-115049"/>
    <x v="2"/>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1-156342"/>
    <x v="2"/>
    <x v="1103"/>
    <d v="2011-06-20T00:00:00"/>
    <s v="Second Class"/>
    <s v="JF-15415"/>
    <s v="Jennifer Ferguson"/>
    <s v="Consumer"/>
    <s v="United States"/>
    <s v="Chicago"/>
    <s v="Illinois"/>
    <n v="60653"/>
    <s v="Central"/>
    <s v="OFF-PA-10001725"/>
    <s v="Office Supplies"/>
    <s v="Paper"/>
    <s v="Xerox 1892"/>
    <n v="62.015999999999998"/>
    <n v="2"/>
    <n v="0.2"/>
    <n v="22.480800000000002"/>
  </r>
  <r>
    <n v="9898"/>
    <s v="CA-2013-112830"/>
    <x v="0"/>
    <x v="112"/>
    <d v="2013-06-11T00:00:00"/>
    <s v="Standard Class"/>
    <s v="LP-17095"/>
    <s v="Liz Preis"/>
    <s v="Consumer"/>
    <s v="United States"/>
    <s v="Fairfield"/>
    <s v="Ohio"/>
    <n v="45014"/>
    <s v="East"/>
    <s v="FUR-FU-10004306"/>
    <s v="Furniture"/>
    <s v="Furnishings"/>
    <s v="Electrix Halogen Magnifier Lamp"/>
    <n v="466.32000000000005"/>
    <n v="3"/>
    <n v="0.2"/>
    <n v="34.97399999999999"/>
  </r>
  <r>
    <n v="9899"/>
    <s v="CA-2013-112830"/>
    <x v="0"/>
    <x v="112"/>
    <d v="2013-06-11T00:00:00"/>
    <s v="Standard Class"/>
    <s v="LP-17095"/>
    <s v="Liz Preis"/>
    <s v="Consumer"/>
    <s v="United States"/>
    <s v="Fairfield"/>
    <s v="Ohio"/>
    <n v="45014"/>
    <s v="East"/>
    <s v="FUR-FU-10004845"/>
    <s v="Furniture"/>
    <s v="Furnishings"/>
    <s v="Deflect-o EconoMat Nonstudded, No Bevel Mat"/>
    <n v="82.64"/>
    <n v="2"/>
    <n v="0.2"/>
    <n v="0"/>
  </r>
  <r>
    <n v="9900"/>
    <s v="US-2011-117380"/>
    <x v="2"/>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4-117646"/>
    <x v="3"/>
    <x v="170"/>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4-117646"/>
    <x v="3"/>
    <x v="170"/>
    <d v="2014-08-26T00:00:00"/>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4-117646"/>
    <x v="3"/>
    <x v="170"/>
    <d v="2014-08-26T00:00:00"/>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1-122609"/>
    <x v="2"/>
    <x v="607"/>
    <d v="2011-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1-122609"/>
    <x v="2"/>
    <x v="607"/>
    <d v="2011-11-18T00:00:00"/>
    <s v="Standard Class"/>
    <s v="DP-13000"/>
    <s v="Darren Powers"/>
    <s v="Consumer"/>
    <s v="United States"/>
    <s v="Carrollton"/>
    <s v="Texas"/>
    <n v="75007"/>
    <s v="Central"/>
    <s v="TEC-AC-10002567"/>
    <s v="Technology"/>
    <s v="Accessories"/>
    <s v="Logitech G602 Wireless Gaming Mouse"/>
    <n v="127.98399999999999"/>
    <n v="2"/>
    <n v="0.2"/>
    <n v="25.596799999999998"/>
  </r>
  <r>
    <n v="9906"/>
    <s v="US-2012-129007"/>
    <x v="1"/>
    <x v="1023"/>
    <d v="2012-09-15T00:00:00"/>
    <s v="First Class"/>
    <s v="KD-16615"/>
    <s v="Ken Dana"/>
    <s v="Corporate"/>
    <s v="United States"/>
    <s v="Anaheim"/>
    <s v="California"/>
    <n v="92804"/>
    <s v="West"/>
    <s v="FUR-FU-10004973"/>
    <s v="Furniture"/>
    <s v="Furnishings"/>
    <s v="Flat Face Poster Frame"/>
    <n v="131.88"/>
    <n v="7"/>
    <n v="0"/>
    <n v="55.389600000000002"/>
  </r>
  <r>
    <n v="9907"/>
    <s v="US-2012-129007"/>
    <x v="1"/>
    <x v="1023"/>
    <d v="2012-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2-129007"/>
    <x v="1"/>
    <x v="1023"/>
    <d v="2012-09-15T00:00:00"/>
    <s v="First Class"/>
    <s v="KD-16615"/>
    <s v="Ken Dana"/>
    <s v="Corporate"/>
    <s v="United States"/>
    <s v="Anaheim"/>
    <s v="California"/>
    <n v="92804"/>
    <s v="West"/>
    <s v="FUR-CH-10000155"/>
    <s v="Furniture"/>
    <s v="Chairs"/>
    <s v="Global Comet Stacking Armless Chair"/>
    <n v="717.72"/>
    <n v="3"/>
    <n v="0.2"/>
    <n v="71.77200000000002"/>
  </r>
  <r>
    <n v="9909"/>
    <s v="US-2012-129007"/>
    <x v="1"/>
    <x v="1023"/>
    <d v="2012-09-15T00:00:00"/>
    <s v="First Class"/>
    <s v="KD-16615"/>
    <s v="Ken Dana"/>
    <s v="Corporate"/>
    <s v="United States"/>
    <s v="Anaheim"/>
    <s v="California"/>
    <n v="92804"/>
    <s v="West"/>
    <s v="FUR-FU-10002379"/>
    <s v="Furniture"/>
    <s v="Furnishings"/>
    <s v="Eldon Econocleat Chair Mats for Low Pile Carpets"/>
    <n v="207.35"/>
    <n v="5"/>
    <n v="0"/>
    <n v="24.881999999999991"/>
  </r>
  <r>
    <n v="9910"/>
    <s v="US-2012-129007"/>
    <x v="1"/>
    <x v="1023"/>
    <d v="2012-09-15T00:00:00"/>
    <s v="First Class"/>
    <s v="KD-16615"/>
    <s v="Ken Dana"/>
    <s v="Corporate"/>
    <s v="United States"/>
    <s v="Anaheim"/>
    <s v="California"/>
    <n v="92804"/>
    <s v="West"/>
    <s v="FUR-FU-10004018"/>
    <s v="Furniture"/>
    <s v="Furnishings"/>
    <s v="Tensor Computer Mounted Lamp"/>
    <n v="44.67"/>
    <n v="3"/>
    <n v="0"/>
    <n v="12.060900000000002"/>
  </r>
  <r>
    <n v="9911"/>
    <s v="US-2012-129007"/>
    <x v="1"/>
    <x v="1023"/>
    <d v="2012-09-15T00:00:00"/>
    <s v="First Class"/>
    <s v="KD-16615"/>
    <s v="Ken Dana"/>
    <s v="Corporate"/>
    <s v="United States"/>
    <s v="Anaheim"/>
    <s v="California"/>
    <n v="92804"/>
    <s v="West"/>
    <s v="OFF-PA-10000994"/>
    <s v="Office Supplies"/>
    <s v="Paper"/>
    <s v="Xerox 1915"/>
    <n v="209.7"/>
    <n v="2"/>
    <n v="0"/>
    <n v="100.65599999999999"/>
  </r>
  <r>
    <n v="9912"/>
    <s v="US-2011-157231"/>
    <x v="2"/>
    <x v="267"/>
    <d v="2011-04-09T00:00:00"/>
    <s v="Standard Class"/>
    <s v="RP-19855"/>
    <s v="Roy Phan"/>
    <s v="Corporate"/>
    <s v="United States"/>
    <s v="Richmond"/>
    <s v="Kentucky"/>
    <n v="40475"/>
    <s v="South"/>
    <s v="OFF-BI-10002852"/>
    <s v="Office Supplies"/>
    <s v="Binders"/>
    <s v="Ibico Standard Transparent Covers"/>
    <n v="115.36"/>
    <n v="7"/>
    <n v="0"/>
    <n v="56.526400000000002"/>
  </r>
  <r>
    <n v="9913"/>
    <s v="CA-2012-132388"/>
    <x v="1"/>
    <x v="998"/>
    <d v="2012-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2-132388"/>
    <x v="1"/>
    <x v="998"/>
    <d v="2012-10-12T00:00:00"/>
    <s v="First Class"/>
    <s v="KN-16390"/>
    <s v="Katherine Nockton"/>
    <s v="Corporate"/>
    <s v="United States"/>
    <s v="Santa Barbara"/>
    <s v="California"/>
    <n v="93101"/>
    <s v="West"/>
    <s v="OFF-LA-10000414"/>
    <s v="Office Supplies"/>
    <s v="Labels"/>
    <s v="Avery 503"/>
    <n v="31.049999999999997"/>
    <n v="3"/>
    <n v="0"/>
    <n v="14.904"/>
  </r>
  <r>
    <n v="9915"/>
    <s v="CA-2014-160927"/>
    <x v="3"/>
    <x v="926"/>
    <d v="2014-02-01T00:00:00"/>
    <s v="Second Class"/>
    <s v="TM-21010"/>
    <s v="Tamara Manning"/>
    <s v="Consumer"/>
    <s v="United States"/>
    <s v="Marion"/>
    <s v="Iowa"/>
    <n v="52302"/>
    <s v="Central"/>
    <s v="OFF-PA-10003848"/>
    <s v="Office Supplies"/>
    <s v="Paper"/>
    <s v="Xerox 1997"/>
    <n v="12.96"/>
    <n v="2"/>
    <n v="0"/>
    <n v="6.2208000000000006"/>
  </r>
  <r>
    <n v="9916"/>
    <s v="CA-2014-160927"/>
    <x v="3"/>
    <x v="926"/>
    <d v="2014-02-01T00:00:00"/>
    <s v="Second Class"/>
    <s v="TM-21010"/>
    <s v="Tamara Manning"/>
    <s v="Consumer"/>
    <s v="United States"/>
    <s v="Marion"/>
    <s v="Iowa"/>
    <n v="52302"/>
    <s v="Central"/>
    <s v="OFF-PA-10000176"/>
    <s v="Office Supplies"/>
    <s v="Paper"/>
    <s v="Xerox 1887"/>
    <n v="94.85"/>
    <n v="5"/>
    <n v="0"/>
    <n v="45.527999999999992"/>
  </r>
  <r>
    <n v="9917"/>
    <s v="CA-2014-160927"/>
    <x v="3"/>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4-160927"/>
    <x v="3"/>
    <x v="926"/>
    <d v="2014-02-01T00:00:00"/>
    <s v="Second Class"/>
    <s v="TM-21010"/>
    <s v="Tamara Manning"/>
    <s v="Consumer"/>
    <s v="United States"/>
    <s v="Marion"/>
    <s v="Iowa"/>
    <n v="52302"/>
    <s v="Central"/>
    <s v="FUR-FU-10000010"/>
    <s v="Furniture"/>
    <s v="Furnishings"/>
    <s v="DAX Value U-Channel Document Frames, Easel Back"/>
    <n v="14.91"/>
    <n v="3"/>
    <n v="0"/>
    <n v="4.6220999999999997"/>
  </r>
  <r>
    <n v="9919"/>
    <s v="CA-2012-105508"/>
    <x v="1"/>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3-149272"/>
    <x v="0"/>
    <x v="543"/>
    <d v="2013-03-20T00:00:00"/>
    <s v="Standard Class"/>
    <s v="MY-18295"/>
    <s v="Muhammed Yedwab"/>
    <s v="Corporate"/>
    <s v="United States"/>
    <s v="Bryan"/>
    <s v="Texas"/>
    <n v="77803"/>
    <s v="Central"/>
    <s v="FUR-CH-10000863"/>
    <s v="Furniture"/>
    <s v="Chairs"/>
    <s v="Novimex Swivel Fabric Task Chair"/>
    <n v="528.42999999999995"/>
    <n v="5"/>
    <n v="0.3"/>
    <n v="-143.43099999999998"/>
  </r>
  <r>
    <n v="9921"/>
    <s v="CA-2013-149272"/>
    <x v="0"/>
    <x v="543"/>
    <d v="2013-03-20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1-111360"/>
    <x v="2"/>
    <x v="156"/>
    <d v="2011-11-30T00:00:00"/>
    <s v="Standard Class"/>
    <s v="AT-10435"/>
    <s v="Alyssa Tate"/>
    <s v="Home Office"/>
    <s v="United States"/>
    <s v="Akron"/>
    <s v="Ohio"/>
    <n v="44312"/>
    <s v="East"/>
    <s v="OFF-BI-10003350"/>
    <s v="Office Supplies"/>
    <s v="Binders"/>
    <s v="Acco Expandable Hanging Binders"/>
    <n v="5.7420000000000009"/>
    <n v="3"/>
    <n v="0.7"/>
    <n v="-4.5935999999999986"/>
  </r>
  <r>
    <n v="9923"/>
    <s v="US-2014-162124"/>
    <x v="3"/>
    <x v="636"/>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2-159534"/>
    <x v="1"/>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2-159534"/>
    <x v="1"/>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2-159534"/>
    <x v="1"/>
    <x v="305"/>
    <d v="2012-03-23T00:00:00"/>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2-159534"/>
    <x v="1"/>
    <x v="305"/>
    <d v="2012-03-23T00:00:00"/>
    <s v="First Class"/>
    <s v="DH-13075"/>
    <s v="Dave Hallsten"/>
    <s v="Corporate"/>
    <s v="United States"/>
    <s v="New York City"/>
    <s v="New York"/>
    <n v="10035"/>
    <s v="East"/>
    <s v="TEC-PH-10002310"/>
    <s v="Technology"/>
    <s v="Phones"/>
    <s v="Panasonic KX T7731-B Digital phone"/>
    <n v="199.98"/>
    <n v="2"/>
    <n v="0"/>
    <n v="53.994599999999991"/>
  </r>
  <r>
    <n v="9928"/>
    <s v="CA-2012-159534"/>
    <x v="1"/>
    <x v="305"/>
    <d v="2012-03-23T00:00:00"/>
    <s v="First Class"/>
    <s v="DH-13075"/>
    <s v="Dave Hallsten"/>
    <s v="Corporate"/>
    <s v="United States"/>
    <s v="New York City"/>
    <s v="New York"/>
    <n v="10035"/>
    <s v="East"/>
    <s v="OFF-ST-10001172"/>
    <s v="Office Supplies"/>
    <s v="Storage"/>
    <s v="Tennsco Lockers, Sand"/>
    <n v="83.92"/>
    <n v="4"/>
    <n v="0"/>
    <n v="20.140799999999999"/>
  </r>
  <r>
    <n v="9929"/>
    <s v="CA-2013-129630"/>
    <x v="0"/>
    <x v="913"/>
    <d v="2013-09-05T00:00:00"/>
    <s v="Same Day"/>
    <s v="IM-15055"/>
    <s v="Ionia McGrath"/>
    <s v="Consumer"/>
    <s v="United States"/>
    <s v="San Francisco"/>
    <s v="California"/>
    <n v="94122"/>
    <s v="West"/>
    <s v="FUR-FU-10000260"/>
    <s v="Furniture"/>
    <s v="Furnishings"/>
    <s v="6&quot; Cubicle Wall Clock, Black"/>
    <n v="24.27"/>
    <n v="3"/>
    <n v="0"/>
    <n v="8.7371999999999996"/>
  </r>
  <r>
    <n v="9930"/>
    <s v="CA-2013-129630"/>
    <x v="0"/>
    <x v="913"/>
    <d v="2013-09-05T00:00:00"/>
    <s v="Same Day"/>
    <s v="IM-15055"/>
    <s v="Ionia McGrath"/>
    <s v="Consumer"/>
    <s v="United States"/>
    <s v="San Francisco"/>
    <s v="California"/>
    <n v="94122"/>
    <s v="West"/>
    <s v="TEC-CO-10003763"/>
    <s v="Technology"/>
    <s v="Copiers"/>
    <s v="Canon PC1060 Personal Laser Copier"/>
    <n v="2799.9600000000005"/>
    <n v="5"/>
    <n v="0.2"/>
    <n v="944.98649999999986"/>
  </r>
  <r>
    <n v="9931"/>
    <s v="CA-2012-104948"/>
    <x v="1"/>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2-104948"/>
    <x v="1"/>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2-104948"/>
    <x v="1"/>
    <x v="50"/>
    <d v="2012-11-17T00:00:00"/>
    <s v="Standard Class"/>
    <s v="KH-16510"/>
    <s v="Keith Herrera"/>
    <s v="Consumer"/>
    <s v="United States"/>
    <s v="San Bernardino"/>
    <s v="California"/>
    <n v="92404"/>
    <s v="West"/>
    <s v="OFF-PA-10004610"/>
    <s v="Office Supplies"/>
    <s v="Paper"/>
    <s v="Xerox 1900"/>
    <n v="29.96"/>
    <n v="7"/>
    <n v="0"/>
    <n v="13.481999999999998"/>
  </r>
  <r>
    <n v="9934"/>
    <s v="CA-2011-166555"/>
    <x v="2"/>
    <x v="384"/>
    <d v="2011-07-14T00:00:00"/>
    <s v="First Class"/>
    <s v="JK-15205"/>
    <s v="Jamie Kunitz"/>
    <s v="Consumer"/>
    <s v="United States"/>
    <s v="Niagara Falls"/>
    <s v="New York"/>
    <n v="14304"/>
    <s v="East"/>
    <s v="TEC-PH-10004912"/>
    <s v="Technology"/>
    <s v="Phones"/>
    <s v="Cisco SPA112 2 Port Phone Adapter"/>
    <n v="164.85000000000002"/>
    <n v="3"/>
    <n v="0"/>
    <n v="47.806499999999993"/>
  </r>
  <r>
    <n v="9935"/>
    <s v="CA-2013-114405"/>
    <x v="0"/>
    <x v="281"/>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3-114405"/>
    <x v="0"/>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4-132955"/>
    <x v="3"/>
    <x v="92"/>
    <d v="2014-06-29T00:00:00"/>
    <s v="Standard Class"/>
    <s v="SC-20575"/>
    <s v="Sonia Cooley"/>
    <s v="Consumer"/>
    <s v="United States"/>
    <s v="Cranston"/>
    <s v="Rhode Island"/>
    <n v="2920"/>
    <s v="East"/>
    <s v="OFF-BI-10002735"/>
    <s v="Office Supplies"/>
    <s v="Binders"/>
    <s v="GBC Prestige Therm-A-Bind Covers"/>
    <n v="102.93"/>
    <n v="3"/>
    <n v="0"/>
    <n v="48.377100000000006"/>
  </r>
  <r>
    <n v="9938"/>
    <s v="CA-2013-164889"/>
    <x v="0"/>
    <x v="1235"/>
    <d v="2013-06-07T00:00:00"/>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3-169824"/>
    <x v="0"/>
    <x v="939"/>
    <d v="2013-12-18T00:00:00"/>
    <s v="Standard Class"/>
    <s v="NS-18640"/>
    <s v="Noel Staavos"/>
    <s v="Corporate"/>
    <s v="United States"/>
    <s v="New York City"/>
    <s v="New York"/>
    <n v="10009"/>
    <s v="East"/>
    <s v="FUR-FU-10004864"/>
    <s v="Furniture"/>
    <s v="Furnishings"/>
    <s v="Eldon 500 Class Desk Accessories"/>
    <n v="60.35"/>
    <n v="5"/>
    <n v="0"/>
    <n v="19.915500000000002"/>
  </r>
  <r>
    <n v="9940"/>
    <s v="CA-2013-169824"/>
    <x v="0"/>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24"/>
  </r>
  <r>
    <n v="9941"/>
    <s v="CA-2013-169824"/>
    <x v="0"/>
    <x v="939"/>
    <d v="2013-12-18T00:00:00"/>
    <s v="Standard Class"/>
    <s v="NS-18640"/>
    <s v="Noel Staavos"/>
    <s v="Corporate"/>
    <s v="United States"/>
    <s v="New York City"/>
    <s v="New York"/>
    <n v="10009"/>
    <s v="East"/>
    <s v="OFF-AR-10000462"/>
    <s v="Office Supplies"/>
    <s v="Art"/>
    <s v="Sanford Pocket Accent Highlighters"/>
    <n v="11.200000000000001"/>
    <n v="7"/>
    <n v="0"/>
    <n v="4.8160000000000007"/>
  </r>
  <r>
    <n v="9942"/>
    <s v="CA-2014-164028"/>
    <x v="3"/>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1-143371"/>
    <x v="2"/>
    <x v="129"/>
    <d v="2012-01-03T00:00:00"/>
    <s v="Standard Class"/>
    <s v="MD-17350"/>
    <s v="Maribeth Dona"/>
    <s v="Consumer"/>
    <s v="United States"/>
    <s v="Anaheim"/>
    <s v="California"/>
    <n v="92804"/>
    <s v="West"/>
    <s v="OFF-ST-10001128"/>
    <s v="Office Supplies"/>
    <s v="Storage"/>
    <s v="Carina Mini System Audio Rack, Model AR050B"/>
    <n v="998.82"/>
    <n v="9"/>
    <n v="0"/>
    <n v="29.964600000000061"/>
  </r>
  <r>
    <n v="9944"/>
    <s v="CA-2011-143371"/>
    <x v="2"/>
    <x v="129"/>
    <d v="2012-01-03T00:00:00"/>
    <s v="Standard Class"/>
    <s v="MD-17350"/>
    <s v="Maribeth Dona"/>
    <s v="Consumer"/>
    <s v="United States"/>
    <s v="Anaheim"/>
    <s v="California"/>
    <n v="92804"/>
    <s v="West"/>
    <s v="OFF-SU-10002537"/>
    <s v="Office Supplies"/>
    <s v="Supplies"/>
    <s v="Acme Box Cutter Scissors"/>
    <n v="51.150000000000006"/>
    <n v="5"/>
    <n v="0"/>
    <n v="13.299000000000003"/>
  </r>
  <r>
    <n v="9945"/>
    <s v="CA-2012-145415"/>
    <x v="1"/>
    <x v="1236"/>
    <d v="2012-04-17T00:00:00"/>
    <s v="Second Class"/>
    <s v="RD-19660"/>
    <s v="Robert Dilbeck"/>
    <s v="Home Office"/>
    <s v="United States"/>
    <s v="Seattle"/>
    <s v="Washington"/>
    <n v="98103"/>
    <s v="West"/>
    <s v="OFF-ST-10000419"/>
    <s v="Office Supplies"/>
    <s v="Storage"/>
    <s v="Rogers Jumbo File, Granite"/>
    <n v="40.74"/>
    <n v="3"/>
    <n v="0"/>
    <n v="0.4073999999999991"/>
  </r>
  <r>
    <n v="9946"/>
    <s v="CA-2011-111157"/>
    <x v="2"/>
    <x v="1086"/>
    <d v="2011-03-06T00:00:00"/>
    <s v="Standard Class"/>
    <s v="NH-18610"/>
    <s v="Nicole Hansen"/>
    <s v="Corporate"/>
    <s v="United States"/>
    <s v="Philadelphia"/>
    <s v="Pennsylvania"/>
    <n v="19120"/>
    <s v="East"/>
    <s v="OFF-PA-10000327"/>
    <s v="Office Supplies"/>
    <s v="Paper"/>
    <s v="Xerox 1971"/>
    <n v="3.4240000000000004"/>
    <n v="1"/>
    <n v="0.2"/>
    <n v="1.0699999999999996"/>
  </r>
  <r>
    <n v="9947"/>
    <s v="CA-2011-111157"/>
    <x v="2"/>
    <x v="1086"/>
    <d v="2011-03-06T00:00:00"/>
    <s v="Standard Class"/>
    <s v="NH-18610"/>
    <s v="Nicole Hansen"/>
    <s v="Corporate"/>
    <s v="United States"/>
    <s v="Philadelphia"/>
    <s v="Pennsylvania"/>
    <n v="19120"/>
    <s v="East"/>
    <s v="TEC-AC-10004353"/>
    <s v="Technology"/>
    <s v="Accessories"/>
    <s v="Hypercom P1300 Pinpad"/>
    <n v="151.20000000000002"/>
    <n v="3"/>
    <n v="0.2"/>
    <n v="32.130000000000003"/>
  </r>
  <r>
    <n v="9948"/>
    <s v="CA-2014-121559"/>
    <x v="3"/>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4-121559"/>
    <x v="3"/>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4-121559"/>
    <x v="3"/>
    <x v="702"/>
    <d v="2014-06-04T00:00:00"/>
    <s v="Second Class"/>
    <s v="HW-14935"/>
    <s v="Helen Wasserman"/>
    <s v="Corporate"/>
    <s v="United States"/>
    <s v="Indianapolis"/>
    <s v="Indiana"/>
    <n v="46203"/>
    <s v="Central"/>
    <s v="TEC-AC-10004568"/>
    <s v="Technology"/>
    <s v="Accessories"/>
    <s v="Maxell LTO Ultrium - 800 GB"/>
    <n v="83.97"/>
    <n v="3"/>
    <n v="0"/>
    <n v="15.954299999999993"/>
  </r>
  <r>
    <n v="9951"/>
    <s v="CA-2014-121559"/>
    <x v="3"/>
    <x v="702"/>
    <d v="2014-06-04T00:00:00"/>
    <s v="Second Class"/>
    <s v="HW-14935"/>
    <s v="Helen Wasserman"/>
    <s v="Corporate"/>
    <s v="United States"/>
    <s v="Indianapolis"/>
    <s v="Indiana"/>
    <n v="46203"/>
    <s v="Central"/>
    <s v="TEC-AC-10001714"/>
    <s v="Technology"/>
    <s v="Accessories"/>
    <s v="Logitech MX Performance Wireless Mouse"/>
    <n v="39.89"/>
    <n v="1"/>
    <n v="0"/>
    <n v="14.7593"/>
  </r>
  <r>
    <n v="9952"/>
    <s v="CA-2014-121559"/>
    <x v="3"/>
    <x v="702"/>
    <d v="2014-06-04T00:00:00"/>
    <s v="Second Class"/>
    <s v="HW-14935"/>
    <s v="Helen Wasserman"/>
    <s v="Corporate"/>
    <s v="United States"/>
    <s v="Indianapolis"/>
    <s v="Indiana"/>
    <n v="46203"/>
    <s v="Central"/>
    <s v="OFF-BI-10002072"/>
    <s v="Office Supplies"/>
    <s v="Binders"/>
    <s v="Cardinal Slant-D Ring Binders"/>
    <n v="17.38"/>
    <n v="2"/>
    <n v="0"/>
    <n v="8.69"/>
  </r>
  <r>
    <n v="9953"/>
    <s v="CA-2012-141593"/>
    <x v="1"/>
    <x v="639"/>
    <d v="2012-12-16T00:00:00"/>
    <s v="Second Class"/>
    <s v="DB-12970"/>
    <s v="Darren Budd"/>
    <s v="Corporate"/>
    <s v="United States"/>
    <s v="Los Angeles"/>
    <s v="California"/>
    <n v="90045"/>
    <s v="West"/>
    <s v="OFF-BI-10001153"/>
    <s v="Office Supplies"/>
    <s v="Binders"/>
    <s v="Ibico Recycled Grain-Textured Covers"/>
    <n v="55.264000000000003"/>
    <n v="2"/>
    <n v="0.2"/>
    <n v="20.723999999999997"/>
  </r>
  <r>
    <n v="9954"/>
    <s v="CA-2012-141593"/>
    <x v="1"/>
    <x v="639"/>
    <d v="2012-12-16T00:00:00"/>
    <s v="Second Class"/>
    <s v="DB-12970"/>
    <s v="Darren Budd"/>
    <s v="Corporate"/>
    <s v="United States"/>
    <s v="Los Angeles"/>
    <s v="California"/>
    <n v="90045"/>
    <s v="West"/>
    <s v="OFF-PA-10004983"/>
    <s v="Office Supplies"/>
    <s v="Paper"/>
    <s v="Xerox 23"/>
    <n v="6.48"/>
    <n v="1"/>
    <n v="0"/>
    <n v="3.1104000000000003"/>
  </r>
  <r>
    <n v="9955"/>
    <s v="CA-2012-141593"/>
    <x v="1"/>
    <x v="639"/>
    <d v="2012-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2-141593"/>
    <x v="1"/>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1-143287"/>
    <x v="2"/>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s v="New York"/>
    <n v="10801"/>
    <s v="East"/>
    <s v="OFF-PA-10004039"/>
    <s v="Office Supplies"/>
    <s v="Paper"/>
    <s v="Xerox 1882"/>
    <n v="223.92"/>
    <n v="4"/>
    <n v="0"/>
    <n v="109.7208"/>
  </r>
  <r>
    <n v="9959"/>
    <s v="US-2011-143287"/>
    <x v="2"/>
    <x v="7"/>
    <d v="2011-11-17T00:00:00"/>
    <s v="Standard Class"/>
    <s v="KN-16705"/>
    <s v="Kristina Nunn"/>
    <s v="Home Office"/>
    <s v="United States"/>
    <s v="New Rochelle"/>
    <s v="New York"/>
    <n v="10801"/>
    <s v="East"/>
    <s v="OFF-SU-10001574"/>
    <s v="Office Supplies"/>
    <s v="Supplies"/>
    <s v="Acme Value Line Scissors"/>
    <n v="7.3"/>
    <n v="2"/>
    <n v="0"/>
    <n v="2.1899999999999995"/>
  </r>
  <r>
    <n v="9960"/>
    <s v="CA-2014-137421"/>
    <x v="3"/>
    <x v="833"/>
    <d v="2014-10-12T00:00:00"/>
    <s v="Standard Class"/>
    <s v="AJ-10945"/>
    <s v="Ashley Jarboe"/>
    <s v="Consumer"/>
    <s v="United States"/>
    <s v="Chandler"/>
    <s v="Arizona"/>
    <n v="85224"/>
    <s v="West"/>
    <s v="OFF-AR-10001761"/>
    <s v="Office Supplies"/>
    <s v="Art"/>
    <s v="Avery Hi-Liter Smear-Safe Highlighters"/>
    <n v="9.3439999999999994"/>
    <n v="2"/>
    <n v="0.2"/>
    <n v="1.8687999999999998"/>
  </r>
  <r>
    <n v="9961"/>
    <s v="CA-2014-141446"/>
    <x v="3"/>
    <x v="118"/>
    <d v="2014-09-19T00:00:00"/>
    <s v="Second Class"/>
    <s v="CL-12700"/>
    <s v="Craig Leslie"/>
    <s v="Home Office"/>
    <s v="United States"/>
    <s v="Florence"/>
    <s v="Kentucky"/>
    <n v="41042"/>
    <s v="South"/>
    <s v="TEC-AC-10002305"/>
    <s v="Technology"/>
    <s v="Accessories"/>
    <s v="KeyTronic E03601U1 - Keyboard - Beige"/>
    <n v="18"/>
    <n v="1"/>
    <n v="0"/>
    <n v="3.2399999999999984"/>
  </r>
  <r>
    <n v="9962"/>
    <s v="CA-2012-168088"/>
    <x v="1"/>
    <x v="531"/>
    <d v="2012-03-22T00:00:00"/>
    <s v="First Class"/>
    <s v="CM-12655"/>
    <s v="Corinna Mitchell"/>
    <s v="Home Office"/>
    <s v="United States"/>
    <s v="Houston"/>
    <s v="Texas"/>
    <n v="77041"/>
    <s v="Central"/>
    <s v="OFF-PA-10000675"/>
    <s v="Office Supplies"/>
    <s v="Paper"/>
    <s v="Xerox 1919"/>
    <n v="65.584000000000003"/>
    <n v="2"/>
    <n v="0.2"/>
    <n v="23.7742"/>
  </r>
  <r>
    <n v="9963"/>
    <s v="CA-2012-168088"/>
    <x v="1"/>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s v="Pennsylvania"/>
    <n v="19140"/>
    <s v="East"/>
    <s v="OFF-PA-10003072"/>
    <s v="Office Supplies"/>
    <s v="Paper"/>
    <s v="Eureka Recycled Copy Paper 8 1/2&quot; x 11&quot;, Ream"/>
    <n v="10.368000000000002"/>
    <n v="2"/>
    <n v="0.2"/>
    <n v="3.6288"/>
  </r>
  <r>
    <n v="9965"/>
    <s v="CA-2013-146374"/>
    <x v="0"/>
    <x v="5"/>
    <d v="2013-12-11T00:00:00"/>
    <s v="Second Class"/>
    <s v="HE-14800"/>
    <s v="Harold Engle"/>
    <s v="Corporate"/>
    <s v="United States"/>
    <s v="Newark"/>
    <s v="Delaware"/>
    <n v="19711"/>
    <s v="East"/>
    <s v="FUR-FU-10002671"/>
    <s v="Furniture"/>
    <s v="Furnishings"/>
    <s v="Electrix 20W Halogen Replacement Bulb for Zoom-In Desk Lamp"/>
    <n v="13.4"/>
    <n v="1"/>
    <n v="0"/>
    <n v="6.4319999999999995"/>
  </r>
  <r>
    <n v="9966"/>
    <s v="CA-2013-146374"/>
    <x v="0"/>
    <x v="5"/>
    <d v="2013-12-11T00:00:00"/>
    <s v="Second Class"/>
    <s v="HE-14800"/>
    <s v="Harold Engle"/>
    <s v="Corporate"/>
    <s v="United States"/>
    <s v="Newark"/>
    <s v="Delaware"/>
    <n v="19711"/>
    <s v="East"/>
    <s v="OFF-PA-10000349"/>
    <s v="Office Supplies"/>
    <s v="Paper"/>
    <s v="Staples"/>
    <n v="4.9800000000000004"/>
    <n v="1"/>
    <n v="0"/>
    <n v="2.3406000000000002"/>
  </r>
  <r>
    <n v="9967"/>
    <s v="CA-2013-146374"/>
    <x v="0"/>
    <x v="5"/>
    <d v="2013-12-11T00:00:00"/>
    <s v="Second Class"/>
    <s v="HE-14800"/>
    <s v="Harold Engle"/>
    <s v="Corporate"/>
    <s v="United States"/>
    <s v="Newark"/>
    <s v="Delaware"/>
    <n v="19711"/>
    <s v="East"/>
    <s v="OFF-EN-10004483"/>
    <s v="Office Supplies"/>
    <s v="Envelopes"/>
    <s v="#10 White Business Envelopes,4 1/8 x 9 1/2"/>
    <n v="109.69"/>
    <n v="7"/>
    <n v="0"/>
    <n v="51.554299999999991"/>
  </r>
  <r>
    <n v="9968"/>
    <s v="CA-2014-153871"/>
    <x v="3"/>
    <x v="157"/>
    <d v="2014-12-18T00:00:00"/>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4-153871"/>
    <x v="3"/>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4-153871"/>
    <x v="3"/>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2-103772"/>
    <x v="1"/>
    <x v="1141"/>
    <d v="2012-07-02T00:00:00"/>
    <s v="Standard Class"/>
    <s v="MP-17470"/>
    <s v="Mark Packer"/>
    <s v="Home Office"/>
    <s v="United States"/>
    <s v="Smyrna"/>
    <s v="Georgia"/>
    <n v="30080"/>
    <s v="South"/>
    <s v="OFF-BI-10002867"/>
    <s v="Office Supplies"/>
    <s v="Binders"/>
    <s v="GBC Recycled Regency Composition Covers"/>
    <n v="119.56"/>
    <n v="2"/>
    <n v="0"/>
    <n v="54.997599999999991"/>
  </r>
  <r>
    <n v="9972"/>
    <s v="CA-2012-103772"/>
    <x v="1"/>
    <x v="1141"/>
    <d v="2012-07-02T00:00:00"/>
    <s v="Standard Class"/>
    <s v="MP-17470"/>
    <s v="Mark Packer"/>
    <s v="Home Office"/>
    <s v="United States"/>
    <s v="Smyrna"/>
    <s v="Georgia"/>
    <n v="30080"/>
    <s v="South"/>
    <s v="OFF-AR-10000538"/>
    <s v="Office Supplies"/>
    <s v="Art"/>
    <s v="Boston Model 1800 Electric Pencil Sharpener, Gray"/>
    <n v="140.75"/>
    <n v="5"/>
    <n v="0"/>
    <n v="42.22499999999998"/>
  </r>
  <r>
    <n v="9973"/>
    <s v="CA-2013-130225"/>
    <x v="0"/>
    <x v="108"/>
    <d v="2013-09-18T00:00:00"/>
    <s v="Standard Class"/>
    <s v="RC-19960"/>
    <s v="Ryan Crowe"/>
    <s v="Consumer"/>
    <s v="United States"/>
    <s v="Houston"/>
    <s v="Texas"/>
    <n v="77041"/>
    <s v="Central"/>
    <s v="OFF-EN-10000056"/>
    <s v="Office Supplies"/>
    <s v="Envelopes"/>
    <s v="Cameo Buff Policy Envelopes"/>
    <n v="99.567999999999998"/>
    <n v="2"/>
    <n v="0.2"/>
    <n v="33.604199999999992"/>
  </r>
  <r>
    <n v="9974"/>
    <s v="US-2013-103674"/>
    <x v="0"/>
    <x v="409"/>
    <d v="2013-12-11T00:00:00"/>
    <s v="Standard Class"/>
    <s v="AP-10720"/>
    <s v="Anne Pryor"/>
    <s v="Home Office"/>
    <s v="United States"/>
    <s v="Los Angeles"/>
    <s v="California"/>
    <n v="90032"/>
    <s v="West"/>
    <s v="TEC-PH-10004080"/>
    <s v="Technology"/>
    <s v="Phones"/>
    <s v="Avaya 5410 Digital phone"/>
    <n v="271.95999999999998"/>
    <n v="5"/>
    <n v="0.2"/>
    <n v="27.195999999999998"/>
  </r>
  <r>
    <n v="9975"/>
    <s v="US-2013-103674"/>
    <x v="0"/>
    <x v="409"/>
    <d v="2013-12-11T00:00:00"/>
    <s v="Standard Class"/>
    <s v="AP-10720"/>
    <s v="Anne Pryor"/>
    <s v="Home Office"/>
    <s v="United States"/>
    <s v="Los Angeles"/>
    <s v="California"/>
    <n v="90032"/>
    <s v="West"/>
    <s v="OFF-AR-10004752"/>
    <s v="Office Supplies"/>
    <s v="Art"/>
    <s v="Blackstonian Pencils"/>
    <n v="18.689999999999998"/>
    <n v="7"/>
    <n v="0"/>
    <n v="5.2332000000000001"/>
  </r>
  <r>
    <n v="9976"/>
    <s v="US-2013-103674"/>
    <x v="0"/>
    <x v="409"/>
    <d v="2013-12-11T00:00:00"/>
    <s v="Standard Class"/>
    <s v="AP-10720"/>
    <s v="Anne Pryor"/>
    <s v="Home Office"/>
    <s v="United States"/>
    <s v="Los Angeles"/>
    <s v="California"/>
    <n v="90032"/>
    <s v="West"/>
    <s v="OFF-PA-10000743"/>
    <s v="Office Supplies"/>
    <s v="Paper"/>
    <s v="Xerox 1977"/>
    <n v="13.36"/>
    <n v="2"/>
    <n v="0"/>
    <n v="6.4127999999999998"/>
  </r>
  <r>
    <n v="9977"/>
    <s v="US-2013-103674"/>
    <x v="0"/>
    <x v="409"/>
    <d v="2013-12-11T00:00:00"/>
    <s v="Standard Class"/>
    <s v="AP-10720"/>
    <s v="Anne Pryor"/>
    <s v="Home Office"/>
    <s v="United States"/>
    <s v="Los Angeles"/>
    <s v="California"/>
    <n v="90032"/>
    <s v="West"/>
    <s v="TEC-PH-10002496"/>
    <s v="Technology"/>
    <s v="Phones"/>
    <s v="Cisco SPA301"/>
    <n v="249.58400000000003"/>
    <n v="2"/>
    <n v="0.2"/>
    <n v="31.197999999999986"/>
  </r>
  <r>
    <n v="9978"/>
    <s v="US-2013-103674"/>
    <x v="0"/>
    <x v="409"/>
    <d v="2013-12-11T00:00:00"/>
    <s v="Standard Class"/>
    <s v="AP-10720"/>
    <s v="Anne Pryor"/>
    <s v="Home Office"/>
    <s v="United States"/>
    <s v="Los Angeles"/>
    <s v="California"/>
    <n v="90032"/>
    <s v="West"/>
    <s v="OFF-FA-10003467"/>
    <s v="Office Supplies"/>
    <s v="Fasteners"/>
    <s v="Alliance Big Bands Rubber Bands, 12/Pack"/>
    <n v="13.86"/>
    <n v="7"/>
    <n v="0"/>
    <n v="0"/>
  </r>
  <r>
    <n v="9979"/>
    <s v="US-2013-103674"/>
    <x v="0"/>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3-103674"/>
    <x v="0"/>
    <x v="409"/>
    <d v="2013-12-11T00:00:00"/>
    <s v="Standard Class"/>
    <s v="AP-10720"/>
    <s v="Anne Pryor"/>
    <s v="Home Office"/>
    <s v="United States"/>
    <s v="Los Angeles"/>
    <s v="California"/>
    <n v="90032"/>
    <s v="West"/>
    <s v="OFF-BI-10002026"/>
    <s v="Office Supplies"/>
    <s v="Binders"/>
    <s v="Ibico Recycled Linen-Style Covers"/>
    <n v="437.47200000000009"/>
    <n v="14"/>
    <n v="0.2"/>
    <n v="153.11519999999999"/>
  </r>
  <r>
    <n v="9981"/>
    <s v="US-2012-151435"/>
    <x v="1"/>
    <x v="684"/>
    <d v="2012-09-09T00:00:00"/>
    <s v="Second Class"/>
    <s v="SW-20455"/>
    <s v="Shaun Weien"/>
    <s v="Consumer"/>
    <s v="United States"/>
    <s v="Lafayette"/>
    <s v="Louisiana"/>
    <n v="70506"/>
    <s v="South"/>
    <s v="FUR-TA-10001039"/>
    <s v="Furniture"/>
    <s v="Tables"/>
    <s v="KI Adjustable-Height Table"/>
    <n v="85.98"/>
    <n v="1"/>
    <n v="0"/>
    <n v="22.354800000000004"/>
  </r>
  <r>
    <n v="9982"/>
    <s v="CA-2014-163566"/>
    <x v="3"/>
    <x v="646"/>
    <d v="2014-08-07T00:00:00"/>
    <s v="First Class"/>
    <s v="TB-21055"/>
    <s v="Ted Butterfield"/>
    <s v="Consumer"/>
    <s v="United States"/>
    <s v="Fairfield"/>
    <s v="Ohio"/>
    <n v="45014"/>
    <s v="East"/>
    <s v="OFF-LA-10004484"/>
    <s v="Office Supplies"/>
    <s v="Labels"/>
    <s v="Avery 476"/>
    <n v="16.520000000000003"/>
    <n v="5"/>
    <n v="0.2"/>
    <n v="5.368999999999998"/>
  </r>
  <r>
    <n v="9983"/>
    <s v="US-2013-157728"/>
    <x v="0"/>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3-157728"/>
    <x v="0"/>
    <x v="897"/>
    <d v="2013-09-29T00:00:00"/>
    <s v="Standard Class"/>
    <s v="RC-19960"/>
    <s v="Ryan Crowe"/>
    <s v="Consumer"/>
    <s v="United States"/>
    <s v="Grand Rapids"/>
    <s v="Michigan"/>
    <n v="49505"/>
    <s v="Central"/>
    <s v="TEC-PH-10001305"/>
    <s v="Technology"/>
    <s v="Phones"/>
    <s v="Panasonic KX TS208W Corded phone"/>
    <n v="97.98"/>
    <n v="2"/>
    <n v="0"/>
    <n v="27.434400000000011"/>
  </r>
  <r>
    <n v="9985"/>
    <s v="CA-2012-100251"/>
    <x v="1"/>
    <x v="961"/>
    <d v="2012-05-23T00:00:00"/>
    <s v="Standard Class"/>
    <s v="DV-13465"/>
    <s v="Dianna Vittorini"/>
    <s v="Consumer"/>
    <s v="United States"/>
    <s v="Long Beach"/>
    <s v="New York"/>
    <n v="11561"/>
    <s v="East"/>
    <s v="OFF-LA-10003766"/>
    <s v="Office Supplies"/>
    <s v="Labels"/>
    <s v="Self-Adhesive Removable Labels"/>
    <n v="31.5"/>
    <n v="10"/>
    <n v="0"/>
    <n v="15.120000000000001"/>
  </r>
  <r>
    <n v="9986"/>
    <s v="CA-2012-100251"/>
    <x v="1"/>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3-125794"/>
    <x v="0"/>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4-163629"/>
    <x v="3"/>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4-163629"/>
    <x v="3"/>
    <x v="701"/>
    <d v="2014-11-22T00:00:00"/>
    <s v="Standard Class"/>
    <s v="RA-19885"/>
    <s v="Ruben Ausman"/>
    <s v="Corporate"/>
    <s v="United States"/>
    <s v="Athens"/>
    <s v="Georgia"/>
    <n v="30605"/>
    <s v="South"/>
    <s v="TEC-PH-10004006"/>
    <s v="Technology"/>
    <s v="Phones"/>
    <s v="Panasonic KX - TS880B Telephone"/>
    <n v="206.1"/>
    <n v="5"/>
    <n v="0"/>
    <n v="55.647000000000006"/>
  </r>
  <r>
    <n v="9990"/>
    <s v="CA-2011-110422"/>
    <x v="2"/>
    <x v="1237"/>
    <d v="2011-01-24T00:00:00"/>
    <s v="Second Class"/>
    <s v="TB-21400"/>
    <s v="Tom Boeckenhauer"/>
    <s v="Consumer"/>
    <s v="United States"/>
    <s v="Miami"/>
    <s v="Florida"/>
    <n v="33180"/>
    <s v="South"/>
    <s v="FUR-FU-10001889"/>
    <s v="Furniture"/>
    <s v="Furnishings"/>
    <s v="Ultra Door Pull Handle"/>
    <n v="25.248000000000001"/>
    <n v="3"/>
    <n v="0.2"/>
    <n v="4.1027999999999993"/>
  </r>
  <r>
    <n v="9991"/>
    <s v="CA-2014-121258"/>
    <x v="3"/>
    <x v="425"/>
    <d v="2014-03-04T00:00:00"/>
    <s v="Standard Class"/>
    <s v="DB-13060"/>
    <s v="Dave Brooks"/>
    <s v="Consumer"/>
    <s v="United States"/>
    <s v="Costa Mesa"/>
    <s v="California"/>
    <n v="92627"/>
    <s v="West"/>
    <s v="FUR-FU-10000747"/>
    <s v="Furniture"/>
    <s v="Furnishings"/>
    <s v="Tenex B1-RE Series Chair Mats for Low Pile Carpets"/>
    <n v="91.96"/>
    <n v="2"/>
    <n v="0"/>
    <n v="15.633199999999988"/>
  </r>
  <r>
    <n v="9992"/>
    <s v="CA-2014-121258"/>
    <x v="3"/>
    <x v="425"/>
    <d v="2014-03-04T00:00:00"/>
    <s v="Standard Class"/>
    <s v="DB-13060"/>
    <s v="Dave Brooks"/>
    <s v="Consumer"/>
    <s v="United States"/>
    <s v="Costa Mesa"/>
    <s v="California"/>
    <n v="92627"/>
    <s v="West"/>
    <s v="TEC-PH-10003645"/>
    <s v="Technology"/>
    <s v="Phones"/>
    <s v="Aastra 57i VoIP phone"/>
    <n v="258.57600000000002"/>
    <n v="2"/>
    <n v="0.2"/>
    <n v="19.393200000000007"/>
  </r>
  <r>
    <n v="9993"/>
    <s v="CA-2014-121258"/>
    <x v="3"/>
    <x v="425"/>
    <d v="2014-03-04T00:00:00"/>
    <s v="Standard Class"/>
    <s v="DB-13060"/>
    <s v="Dave Brooks"/>
    <s v="Consumer"/>
    <s v="United States"/>
    <s v="Costa Mesa"/>
    <s v="California"/>
    <n v="92627"/>
    <s v="West"/>
    <s v="OFF-PA-10004041"/>
    <s v="Office Supplies"/>
    <s v="Paper"/>
    <s v="It's Hot Message Books with Stickers, 2 3/4&quot; x 5&quot;"/>
    <n v="29.6"/>
    <n v="4"/>
    <n v="0"/>
    <n v="13.32"/>
  </r>
  <r>
    <n v="9994"/>
    <s v="CA-2014-119914"/>
    <x v="3"/>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43A5A0-E737-4E2E-A726-DB306FC9D501}" name="PivotTable9" cacheId="31" applyNumberFormats="0" applyBorderFormats="0" applyFontFormats="0" applyPatternFormats="0" applyAlignmentFormats="0" applyWidthHeightFormats="1" dataCaption="Values" tag="919c56a1-aa27-4ef6-8e35-e4d0114a3585" updatedVersion="8" minRefreshableVersion="3" useAutoFormatting="1" itemPrintTitles="1" createdVersion="8" indent="0" showHeaders="0" outline="1" outlineData="1" multipleFieldFilters="0" chartFormat="19">
  <location ref="J72:K8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formats count="1">
    <format dxfId="0">
      <pivotArea collapsedLevelsAreSubtotals="1" fieldPosition="0">
        <references count="1">
          <reference field="0" count="0"/>
        </references>
      </pivotArea>
    </format>
  </format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D54DDD-36FF-46F6-8B22-2704007517B3}" name="PivotTable3" cacheId="25" applyNumberFormats="0" applyBorderFormats="0" applyFontFormats="0" applyPatternFormats="0" applyAlignmentFormats="0" applyWidthHeightFormats="1" dataCaption="Values" tag="852248d5-5c1e-4c8f-a47f-4de2edc85b76" updatedVersion="8" minRefreshableVersion="3" useAutoFormatting="1" itemPrintTitles="1" createdVersion="8" indent="0" outline="1" outlineData="1" multipleFieldFilters="0" chartFormat="17">
  <location ref="A18:B2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4">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0" count="1" selected="0">
            <x v="0"/>
          </reference>
        </references>
      </pivotArea>
    </chartFormat>
    <chartFormat chart="16" format="15">
      <pivotArea type="data" outline="0" fieldPosition="0">
        <references count="2">
          <reference field="4294967294" count="1" selected="0">
            <x v="0"/>
          </reference>
          <reference field="0" count="1" selected="0">
            <x v="1"/>
          </reference>
        </references>
      </pivotArea>
    </chartFormat>
    <chartFormat chart="16" format="16">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2D847-F4AF-4A90-BADF-2DEA87E34019}" name="PivotTable1" cacheId="22" applyNumberFormats="0" applyBorderFormats="0" applyFontFormats="0" applyPatternFormats="0" applyAlignmentFormats="0" applyWidthHeightFormats="1" dataCaption="Values" tag="821d8547-e96c-4718-8ff0-802336409c14" updatedVersion="8" minRefreshableVersion="3" useAutoFormatting="1" itemPrintTitles="1" createdVersion="8" indent="0" outline="1" outlineData="1" multipleFieldFilters="0" chartFormat="12">
  <location ref="A3:C1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dataField name="Sum of Profit" fld="2" baseField="0" baseItem="0"/>
  </dataFields>
  <formats count="1">
    <format dxfId="1">
      <pivotArea collapsedLevelsAreSubtotals="1" fieldPosition="0">
        <references count="1">
          <reference field="0" count="0"/>
        </references>
      </pivotArea>
    </format>
  </formats>
  <chartFormats count="2">
    <chartFormat chart="11" format="8" series="1">
      <pivotArea type="data" outline="0" fieldPosition="0">
        <references count="1">
          <reference field="4294967294" count="1" selected="0">
            <x v="1"/>
          </reference>
        </references>
      </pivotArea>
    </chartFormat>
    <chartFormat chart="11" format="9"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AC2F0-F997-44E1-AF65-5E0ADB73551E}"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18:E68" firstHeaderRow="1" firstDataRow="1" firstDataCol="1"/>
  <pivotFields count="3">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0" baseField="0" baseItem="0"/>
  </dataFields>
  <chartFormats count="2">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042B7-83D2-40C5-9FD4-79C306365481}" name="PivotTable10" cacheId="23" applyNumberFormats="0" applyBorderFormats="0" applyFontFormats="0" applyPatternFormats="0" applyAlignmentFormats="0" applyWidthHeightFormats="1" dataCaption="Values" tag="6e4c9adb-2ad7-4f9e-901f-92d141ebd41f" updatedVersion="8" minRefreshableVersion="3" useAutoFormatting="1" subtotalHiddenItems="1" itemPrintTitles="1" createdVersion="8" indent="0" outline="1" outlineData="1" multipleFieldFilters="0" chartFormat="17">
  <location ref="M72:O89" firstHeaderRow="1" firstDataRow="1" firstDataCol="0"/>
  <pivotFields count="1">
    <pivotField allDrilled="1" subtotalTop="0" showAll="0" dataSourceSort="1" defaultSubtotal="0" defaultAttributeDrillState="1"/>
  </pivotField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2F4E6A-A5C8-4DA7-BEBD-EFEDC0A75A83}" name="PivotTable2" cacheId="24" applyNumberFormats="0" applyBorderFormats="0" applyFontFormats="0" applyPatternFormats="0" applyAlignmentFormats="0" applyWidthHeightFormats="1" dataCaption="Values" tag="595e0b17-e852-4a02-9e49-4353d7fd22ab" updatedVersion="8" minRefreshableVersion="3" useAutoFormatting="1" itemPrintTitles="1" createdVersion="8" indent="0" outline="1" outlineData="1" multipleFieldFilters="0" chartFormat="9">
  <location ref="E3:F7"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v="1"/>
    </i>
    <i>
      <x/>
    </i>
    <i t="grand">
      <x/>
    </i>
  </rowItems>
  <colItems count="1">
    <i/>
  </colItems>
  <dataFields count="1">
    <dataField name="Sum of Profit" fld="0" baseField="0" baseItem="0"/>
  </dataFields>
  <chartFormats count="2">
    <chartFormat chart="0"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B24563-A1C7-4778-BCD5-5CCBBBB84886}" name="PivotTable8" cacheId="30" applyNumberFormats="0" applyBorderFormats="0" applyFontFormats="0" applyPatternFormats="0" applyAlignmentFormats="0" applyWidthHeightFormats="1" dataCaption="Values" tag="7d3cb026-b9cc-4a81-9832-ce32f2b682a7" updatedVersion="8" minRefreshableVersion="3" useAutoFormatting="1" itemPrintTitles="1" createdVersion="8" indent="0" outline="1" outlineData="1" multipleFieldFilters="0" chartFormat="19">
  <location ref="G72:H8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formats count="1">
    <format dxfId="2">
      <pivotArea collapsedLevelsAreSubtotals="1" fieldPosition="0">
        <references count="1">
          <reference field="0" count="0"/>
        </references>
      </pivotArea>
    </format>
  </formats>
  <chartFormats count="2">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22AACF-6372-4D99-8538-53BA94C0C949}" name="PivotTable7" cacheId="29" applyNumberFormats="0" applyBorderFormats="0" applyFontFormats="0" applyPatternFormats="0" applyAlignmentFormats="0" applyWidthHeightFormats="1" dataCaption="Values" tag="ea50e542-98d4-4c32-b437-ef65c351ba73" updatedVersion="8" minRefreshableVersion="3" useAutoFormatting="1" itemPrintTitles="1" createdVersion="8" indent="0" outline="1" outlineData="1" multipleFieldFilters="0" chartFormat="15">
  <location ref="D72:E8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formats count="1">
    <format dxfId="3">
      <pivotArea collapsedLevelsAreSubtotals="1" fieldPosition="0">
        <references count="1">
          <reference field="0" count="0"/>
        </references>
      </pivotArea>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EE42E0-5326-47FE-BE75-A222EDD12B9E}" name="PivotTable6" cacheId="28" applyNumberFormats="0" applyBorderFormats="0" applyFontFormats="0" applyPatternFormats="0" applyAlignmentFormats="0" applyWidthHeightFormats="1" dataCaption="Values" tag="2a82f5a5-4aba-411e-a8f2-6935984b4713" updatedVersion="8" minRefreshableVersion="3" useAutoFormatting="1" itemPrintTitles="1" createdVersion="8" indent="0" outline="1" outlineData="1" multipleFieldFilters="0" chartFormat="13">
  <location ref="A72:B8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1">
    <format dxfId="4">
      <pivotArea collapsedLevelsAreSubtotals="1" fieldPosition="0">
        <references count="1">
          <reference field="0" count="0"/>
        </references>
      </pivotArea>
    </format>
  </formats>
  <chartFormats count="3">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98CACC-D018-4E01-8F5B-E9BCFB20C64F}" name="PivotTable5" cacheId="27" applyNumberFormats="0" applyBorderFormats="0" applyFontFormats="0" applyPatternFormats="0" applyAlignmentFormats="0" applyWidthHeightFormats="1" dataCaption="Values" tag="e9c2a7c7-8145-4095-b7d2-ec770cb6976c" updatedVersion="8" minRefreshableVersion="3" useAutoFormatting="1" itemPrintTitles="1" createdVersion="8" indent="0" outline="1" outlineData="1" multipleFieldFilters="0" chartFormat="16">
  <location ref="I2:J8"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3"/>
    </i>
    <i>
      <x v="1"/>
    </i>
    <i>
      <x v="2"/>
    </i>
    <i t="grand">
      <x/>
    </i>
  </rowItems>
  <colItems count="1">
    <i/>
  </colItems>
  <dataFields count="1">
    <dataField name="Sum of Sales" fld="0" baseField="0" baseItem="0"/>
  </dataFields>
  <chartFormats count="2">
    <chartFormat chart="8" format="5"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1" type="count" id="1" iMeasureHier="2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CEAA4F-521D-420C-A873-BAEF7026F6C9}" name="PivotTable16"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3:I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B482EC-500D-4DFA-BFDA-E2F05D74678A}" name="PivotTable1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74CAFB4-7802-4CCF-9899-EADAF8B8288E}" sourceName="[Table_1].[Year]">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olap pivotCacheId="1484826489">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0E451A-66B0-4574-ACEF-304658D0D228}" sourceName="[Table_1].[Region]">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olap pivotCacheId="1484826489">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63B68F9-C412-494D-94B3-D47503F9CF83}" sourceName="[Table_1].[Segment]">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olap pivotCacheId="1484826489">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6F8AC72-DDFE-410E-9615-7E958D6F74B0}" cache="Slicer_Year" caption="Year" level="1" style="AB" rowHeight="234950"/>
  <slicer name="Region" xr10:uid="{89DB310D-076B-4AB6-A35D-F0C31117C728}" cache="Slicer_Region" caption="Region" level="1" style="AB" rowHeight="234950"/>
  <slicer name="Segment" xr10:uid="{8679029E-0A5B-4C55-A230-BDE980EC2A98}" cache="Slicer_Segment" caption="Segment" level="1"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9436B-6685-4268-8748-5FC226C24EAA}">
  <dimension ref="A2:O89"/>
  <sheetViews>
    <sheetView workbookViewId="0">
      <selection activeCell="B11" sqref="B11"/>
    </sheetView>
  </sheetViews>
  <sheetFormatPr defaultRowHeight="14.4" x14ac:dyDescent="0.3"/>
  <cols>
    <col min="1" max="1" width="12.44140625" bestFit="1" customWidth="1"/>
    <col min="2" max="2" width="11.21875" bestFit="1" customWidth="1"/>
    <col min="3" max="3" width="12" bestFit="1" customWidth="1"/>
    <col min="4" max="4" width="12.44140625" bestFit="1" customWidth="1"/>
    <col min="5" max="6" width="12" bestFit="1" customWidth="1"/>
    <col min="7" max="7" width="12.44140625" bestFit="1" customWidth="1"/>
    <col min="8" max="8" width="14.21875" bestFit="1" customWidth="1"/>
    <col min="9" max="9" width="12.44140625" bestFit="1" customWidth="1"/>
    <col min="10" max="10" width="10.5546875" bestFit="1" customWidth="1"/>
    <col min="11" max="11" width="15.5546875" bestFit="1" customWidth="1"/>
    <col min="13" max="17" width="15.5546875" bestFit="1" customWidth="1"/>
  </cols>
  <sheetData>
    <row r="2" spans="1:10" x14ac:dyDescent="0.3">
      <c r="I2" s="14" t="s">
        <v>10932</v>
      </c>
      <c r="J2" s="15" t="s">
        <v>10946</v>
      </c>
    </row>
    <row r="3" spans="1:10" x14ac:dyDescent="0.3">
      <c r="A3" s="14" t="s">
        <v>10932</v>
      </c>
      <c r="B3" s="5" t="s">
        <v>10946</v>
      </c>
      <c r="C3" s="21" t="s">
        <v>10947</v>
      </c>
      <c r="E3" s="14" t="s">
        <v>10932</v>
      </c>
      <c r="F3" s="15" t="s">
        <v>10947</v>
      </c>
      <c r="I3" s="16" t="s">
        <v>75</v>
      </c>
      <c r="J3" s="15">
        <v>203412.73300000009</v>
      </c>
    </row>
    <row r="4" spans="1:10" x14ac:dyDescent="0.3">
      <c r="A4" s="16" t="s">
        <v>10934</v>
      </c>
      <c r="B4" s="25">
        <v>95365.937600000019</v>
      </c>
      <c r="C4" s="26">
        <v>9199.2699999999986</v>
      </c>
      <c r="E4" s="16" t="s">
        <v>71</v>
      </c>
      <c r="F4" s="15">
        <v>145454.9480999998</v>
      </c>
      <c r="I4" s="17" t="s">
        <v>56</v>
      </c>
      <c r="J4" s="18">
        <v>206965.53200000009</v>
      </c>
    </row>
    <row r="5" spans="1:10" x14ac:dyDescent="0.3">
      <c r="A5" s="17" t="s">
        <v>10935</v>
      </c>
      <c r="B5" s="27">
        <v>60172.649400000024</v>
      </c>
      <c r="C5" s="28">
        <v>10288.898699999991</v>
      </c>
      <c r="E5" s="17" t="s">
        <v>46</v>
      </c>
      <c r="F5" s="18">
        <v>122490.8008000001</v>
      </c>
      <c r="I5" s="17" t="s">
        <v>59</v>
      </c>
      <c r="J5" s="18">
        <v>223843.60800000012</v>
      </c>
    </row>
    <row r="6" spans="1:10" x14ac:dyDescent="0.3">
      <c r="A6" s="17" t="s">
        <v>10936</v>
      </c>
      <c r="B6" s="27">
        <v>199252.98399999991</v>
      </c>
      <c r="C6" s="28">
        <v>26806.573700000015</v>
      </c>
      <c r="E6" s="17" t="s">
        <v>32</v>
      </c>
      <c r="F6" s="18">
        <v>18451.272799999992</v>
      </c>
      <c r="I6" s="17" t="s">
        <v>36</v>
      </c>
      <c r="J6" s="18">
        <v>328449.1030000007</v>
      </c>
    </row>
    <row r="7" spans="1:10" x14ac:dyDescent="0.3">
      <c r="A7" s="17" t="s">
        <v>10937</v>
      </c>
      <c r="B7" s="27">
        <v>141851.5674</v>
      </c>
      <c r="C7" s="28">
        <v>13437.806799999998</v>
      </c>
      <c r="E7" s="19" t="s">
        <v>10933</v>
      </c>
      <c r="F7" s="20">
        <v>286397.02170000126</v>
      </c>
      <c r="I7" s="17" t="s">
        <v>72</v>
      </c>
      <c r="J7" s="18">
        <v>330007.05400000012</v>
      </c>
    </row>
    <row r="8" spans="1:10" x14ac:dyDescent="0.3">
      <c r="A8" s="17" t="s">
        <v>10938</v>
      </c>
      <c r="B8" s="27">
        <v>156122.28669999994</v>
      </c>
      <c r="C8" s="28">
        <v>22308.51279999999</v>
      </c>
      <c r="I8" s="19" t="s">
        <v>10933</v>
      </c>
      <c r="J8" s="20">
        <v>1292678.0299999868</v>
      </c>
    </row>
    <row r="9" spans="1:10" x14ac:dyDescent="0.3">
      <c r="A9" s="17" t="s">
        <v>10939</v>
      </c>
      <c r="B9" s="27">
        <v>147082.61130000011</v>
      </c>
      <c r="C9" s="28">
        <v>20899.334500000012</v>
      </c>
      <c r="E9" s="29" t="s">
        <v>10948</v>
      </c>
      <c r="F9" s="4" t="s">
        <v>10949</v>
      </c>
    </row>
    <row r="10" spans="1:10" x14ac:dyDescent="0.3">
      <c r="A10" s="17" t="s">
        <v>10940</v>
      </c>
      <c r="B10" s="27">
        <v>149580.83800000031</v>
      </c>
      <c r="C10" s="28">
        <v>13535.38299999998</v>
      </c>
      <c r="E10" t="str">
        <f>E4</f>
        <v>Technology</v>
      </c>
      <c r="F10" s="30">
        <f>GETPIVOTDATA("[Measures].[Sum of Profit]",$E$3,"[Table_1].[Category]","[Table_1].[Category].&amp;[Furniture]")</f>
        <v>18451.272799999992</v>
      </c>
    </row>
    <row r="11" spans="1:10" x14ac:dyDescent="0.3">
      <c r="A11" s="17" t="s">
        <v>10941</v>
      </c>
      <c r="B11" s="27">
        <v>159589.45099999988</v>
      </c>
      <c r="C11" s="28">
        <v>21896.715399999972</v>
      </c>
      <c r="E11" t="str">
        <f>E5</f>
        <v>Office Supplies</v>
      </c>
      <c r="F11" s="30">
        <f>GETPIVOTDATA("[Measures].[Sum of Profit]",$E$3,"[Table_1].[Category]","[Table_1].[Category].&amp;[Office Supplies]")</f>
        <v>122490.8008000001</v>
      </c>
    </row>
    <row r="12" spans="1:10" x14ac:dyDescent="0.3">
      <c r="A12" s="17" t="s">
        <v>10942</v>
      </c>
      <c r="B12" s="27">
        <v>309770.09970000025</v>
      </c>
      <c r="C12" s="28">
        <v>37293.192500000034</v>
      </c>
      <c r="E12" t="str">
        <f>E6</f>
        <v>Furniture</v>
      </c>
      <c r="F12" s="30">
        <f>GETPIVOTDATA("[Measures].[Sum of Profit]",$E$3,"[Table_1].[Category]","[Table_1].[Category].&amp;[Technology]")</f>
        <v>145454.9480999998</v>
      </c>
    </row>
    <row r="13" spans="1:10" x14ac:dyDescent="0.3">
      <c r="A13" s="17" t="s">
        <v>10943</v>
      </c>
      <c r="B13" s="27">
        <v>197115.20170000009</v>
      </c>
      <c r="C13" s="28">
        <v>31469.663800000035</v>
      </c>
      <c r="E13" t="str">
        <f>E7</f>
        <v>Grand Total</v>
      </c>
      <c r="F13" s="30">
        <f>GETPIVOTDATA("[Measures].[Sum of Profit]",$E$3)</f>
        <v>286397.02170000126</v>
      </c>
    </row>
    <row r="14" spans="1:10" x14ac:dyDescent="0.3">
      <c r="A14" s="17" t="s">
        <v>10944</v>
      </c>
      <c r="B14" s="27">
        <v>349120.07400000008</v>
      </c>
      <c r="C14" s="28">
        <v>35825.536599999927</v>
      </c>
    </row>
    <row r="15" spans="1:10" x14ac:dyDescent="0.3">
      <c r="A15" s="17" t="s">
        <v>10945</v>
      </c>
      <c r="B15" s="27">
        <v>332177.15950000001</v>
      </c>
      <c r="C15" s="28">
        <v>43436.13390000003</v>
      </c>
    </row>
    <row r="16" spans="1:10" x14ac:dyDescent="0.3">
      <c r="A16" s="19" t="s">
        <v>10933</v>
      </c>
      <c r="B16" s="23">
        <v>2297200.8602999551</v>
      </c>
      <c r="C16" s="24">
        <v>286397.02170000126</v>
      </c>
    </row>
    <row r="18" spans="1:8" x14ac:dyDescent="0.3">
      <c r="A18" s="14" t="s">
        <v>10932</v>
      </c>
      <c r="B18" s="15" t="s">
        <v>10946</v>
      </c>
      <c r="D18" s="14" t="s">
        <v>10932</v>
      </c>
      <c r="E18" s="15" t="s">
        <v>10946</v>
      </c>
      <c r="G18" s="4" t="s">
        <v>10950</v>
      </c>
      <c r="H18" s="4" t="s">
        <v>10951</v>
      </c>
    </row>
    <row r="19" spans="1:8" x14ac:dyDescent="0.3">
      <c r="A19" s="16" t="s">
        <v>32</v>
      </c>
      <c r="B19" s="31">
        <v>0.32300170530282396</v>
      </c>
      <c r="D19" s="16" t="s">
        <v>358</v>
      </c>
      <c r="E19" s="15">
        <v>19510.639999999992</v>
      </c>
      <c r="G19" t="str">
        <f>D19</f>
        <v>Alabama</v>
      </c>
      <c r="H19" s="30">
        <f>GETPIVOTDATA("[Measures].[Sum of Sales]",$D$18,"[Table_1].[State]","[Table_1].[State].&amp;[Alabama]")</f>
        <v>19510.639999999992</v>
      </c>
    </row>
    <row r="20" spans="1:8" x14ac:dyDescent="0.3">
      <c r="A20" s="17" t="s">
        <v>46</v>
      </c>
      <c r="B20" s="32">
        <v>0.31301008302169708</v>
      </c>
      <c r="D20" s="17" t="s">
        <v>310</v>
      </c>
      <c r="E20" s="18">
        <v>35282.000999999997</v>
      </c>
      <c r="G20" t="str">
        <f t="shared" ref="G20:G68" si="0">D20</f>
        <v>Arizona</v>
      </c>
      <c r="H20" s="30">
        <f>GETPIVOTDATA("[Measures].[Sum of Sales]",$D$18,"[Table_1].[State]","[Table_1].[State].&amp;[Arizona]")</f>
        <v>35282.000999999997</v>
      </c>
    </row>
    <row r="21" spans="1:8" x14ac:dyDescent="0.3">
      <c r="A21" s="17" t="s">
        <v>71</v>
      </c>
      <c r="B21" s="32">
        <v>0.36398821167549816</v>
      </c>
      <c r="D21" s="17" t="s">
        <v>1707</v>
      </c>
      <c r="E21" s="18">
        <v>11678.129999999997</v>
      </c>
      <c r="G21" t="str">
        <f t="shared" si="0"/>
        <v>Arkansas</v>
      </c>
      <c r="H21" s="30">
        <f>GETPIVOTDATA("[Measures].[Sum of Sales]",$D$18,"[Table_1].[State]","[Table_1].[State].&amp;[Arkansas]")</f>
        <v>11678.129999999997</v>
      </c>
    </row>
    <row r="22" spans="1:8" x14ac:dyDescent="0.3">
      <c r="A22" s="19" t="s">
        <v>10933</v>
      </c>
      <c r="B22" s="33">
        <v>1</v>
      </c>
      <c r="D22" s="17" t="s">
        <v>43</v>
      </c>
      <c r="E22" s="18">
        <v>457687.63150000101</v>
      </c>
      <c r="G22" t="str">
        <f t="shared" si="0"/>
        <v>California</v>
      </c>
      <c r="H22" s="30">
        <f>GETPIVOTDATA("[Measures].[Sum of Sales]",$D$18,"[Table_1].[State]","[Table_1].[State].&amp;[California]")</f>
        <v>457687.63150000101</v>
      </c>
    </row>
    <row r="23" spans="1:8" x14ac:dyDescent="0.3">
      <c r="D23" s="17" t="s">
        <v>457</v>
      </c>
      <c r="E23" s="18">
        <v>32108.117999999995</v>
      </c>
      <c r="G23" t="str">
        <f t="shared" si="0"/>
        <v>Colorado</v>
      </c>
      <c r="H23" s="30">
        <f>GETPIVOTDATA("[Measures].[Sum of Sales]",$D$18,"[Table_1].[State]","[Table_1].[State].&amp;[Colorado]")</f>
        <v>32108.117999999995</v>
      </c>
    </row>
    <row r="24" spans="1:8" x14ac:dyDescent="0.3">
      <c r="D24" s="17" t="s">
        <v>747</v>
      </c>
      <c r="E24" s="18">
        <v>13384.356999999996</v>
      </c>
      <c r="G24" t="str">
        <f t="shared" si="0"/>
        <v>Connecticut</v>
      </c>
      <c r="H24" s="30">
        <f>GETPIVOTDATA("[Measures].[Sum of Sales]",$D$18,"[Table_1].[State]","[Table_1].[State].&amp;[Connecticut]")</f>
        <v>13384.356999999996</v>
      </c>
    </row>
    <row r="25" spans="1:8" x14ac:dyDescent="0.3">
      <c r="D25" s="17" t="s">
        <v>245</v>
      </c>
      <c r="E25" s="18">
        <v>27451.068999999992</v>
      </c>
      <c r="G25" t="str">
        <f t="shared" si="0"/>
        <v>Delaware</v>
      </c>
      <c r="H25" s="30">
        <f>GETPIVOTDATA("[Measures].[Sum of Sales]",$D$18,"[Table_1].[State]","[Table_1].[State].&amp;[Delaware]")</f>
        <v>27451.068999999992</v>
      </c>
    </row>
    <row r="26" spans="1:8" x14ac:dyDescent="0.3">
      <c r="D26" s="17" t="s">
        <v>3034</v>
      </c>
      <c r="E26" s="18">
        <v>2865.0199999999995</v>
      </c>
      <c r="G26" t="str">
        <f t="shared" si="0"/>
        <v>District of Columbia</v>
      </c>
      <c r="H26" s="30">
        <f>GETPIVOTDATA("[Measures].[Sum of Sales]",$D$18,"[Table_1].[State]","[Table_1].[State].&amp;[District of Columbia]")</f>
        <v>2865.0199999999995</v>
      </c>
    </row>
    <row r="27" spans="1:8" x14ac:dyDescent="0.3">
      <c r="D27" s="17" t="s">
        <v>54</v>
      </c>
      <c r="E27" s="18">
        <v>89473.707999999999</v>
      </c>
      <c r="G27" t="str">
        <f t="shared" si="0"/>
        <v>Florida</v>
      </c>
      <c r="H27" s="30">
        <f>GETPIVOTDATA("[Measures].[Sum of Sales]",$D$18,"[Table_1].[State]","[Table_1].[State].&amp;[Florida]")</f>
        <v>89473.707999999999</v>
      </c>
    </row>
    <row r="28" spans="1:8" x14ac:dyDescent="0.3">
      <c r="D28" s="17" t="s">
        <v>1272</v>
      </c>
      <c r="E28" s="18">
        <v>49095.840000000004</v>
      </c>
      <c r="G28" t="str">
        <f t="shared" si="0"/>
        <v>Georgia</v>
      </c>
      <c r="H28" s="30">
        <f>GETPIVOTDATA("[Measures].[Sum of Sales]",$D$18,"[Table_1].[State]","[Table_1].[State].&amp;[Georgia]")</f>
        <v>49095.840000000004</v>
      </c>
    </row>
    <row r="29" spans="1:8" x14ac:dyDescent="0.3">
      <c r="D29" s="17" t="s">
        <v>6260</v>
      </c>
      <c r="E29" s="18">
        <v>4382.4860000000017</v>
      </c>
      <c r="G29" t="str">
        <f t="shared" si="0"/>
        <v>Idaho</v>
      </c>
      <c r="H29" s="30">
        <f>GETPIVOTDATA("[Measures].[Sum of Sales]",$D$18,"[Table_1].[State]","[Table_1].[State].&amp;[Idaho]")</f>
        <v>4382.4860000000017</v>
      </c>
    </row>
    <row r="30" spans="1:8" x14ac:dyDescent="0.3">
      <c r="D30" s="17" t="s">
        <v>211</v>
      </c>
      <c r="E30" s="18">
        <v>80166.10099999985</v>
      </c>
      <c r="G30" t="str">
        <f t="shared" si="0"/>
        <v>Illinois</v>
      </c>
      <c r="H30" s="30">
        <f>GETPIVOTDATA("[Measures].[Sum of Sales]",$D$18,"[Table_1].[State]","[Table_1].[State].&amp;[Illinois]")</f>
        <v>80166.10099999985</v>
      </c>
    </row>
    <row r="31" spans="1:8" x14ac:dyDescent="0.3">
      <c r="D31" s="17" t="s">
        <v>254</v>
      </c>
      <c r="E31" s="18">
        <v>53555.360000000001</v>
      </c>
      <c r="G31" t="str">
        <f t="shared" si="0"/>
        <v>Indiana</v>
      </c>
      <c r="H31" s="30">
        <f>GETPIVOTDATA("[Measures].[Sum of Sales]",$D$18,"[Table_1].[State]","[Table_1].[State].&amp;[Indiana]")</f>
        <v>53555.360000000001</v>
      </c>
    </row>
    <row r="32" spans="1:8" x14ac:dyDescent="0.3">
      <c r="D32" s="17" t="s">
        <v>489</v>
      </c>
      <c r="E32" s="18">
        <v>4579.7599999999993</v>
      </c>
      <c r="G32" t="str">
        <f t="shared" si="0"/>
        <v>Iowa</v>
      </c>
      <c r="H32" s="30">
        <f>GETPIVOTDATA("[Measures].[Sum of Sales]",$D$18,"[Table_1].[State]","[Table_1].[State].&amp;[Iowa]")</f>
        <v>4579.7599999999993</v>
      </c>
    </row>
    <row r="33" spans="4:8" x14ac:dyDescent="0.3">
      <c r="D33" s="17" t="s">
        <v>4530</v>
      </c>
      <c r="E33" s="18">
        <v>2914.31</v>
      </c>
      <c r="G33" t="str">
        <f t="shared" si="0"/>
        <v>Kansas</v>
      </c>
      <c r="H33" s="30">
        <f>GETPIVOTDATA("[Measures].[Sum of Sales]",$D$18,"[Table_1].[State]","[Table_1].[State].&amp;[Kansas]")</f>
        <v>2914.31</v>
      </c>
    </row>
    <row r="34" spans="4:8" x14ac:dyDescent="0.3">
      <c r="D34" s="17" t="s">
        <v>29</v>
      </c>
      <c r="E34" s="18">
        <v>36591.749999999971</v>
      </c>
      <c r="G34" t="str">
        <f t="shared" si="0"/>
        <v>Kentucky</v>
      </c>
      <c r="H34" s="30">
        <f>GETPIVOTDATA("[Measures].[Sum of Sales]",$D$18,"[Table_1].[State]","[Table_1].[State].&amp;[Kentucky]")</f>
        <v>36591.749999999971</v>
      </c>
    </row>
    <row r="35" spans="4:8" x14ac:dyDescent="0.3">
      <c r="D35" s="17" t="s">
        <v>736</v>
      </c>
      <c r="E35" s="18">
        <v>9217.0299999999988</v>
      </c>
      <c r="G35" t="str">
        <f t="shared" si="0"/>
        <v>Louisiana</v>
      </c>
      <c r="H35" s="30">
        <f>GETPIVOTDATA("[Measures].[Sum of Sales]",$D$18,"[Table_1].[State]","[Table_1].[State].&amp;[Louisiana]")</f>
        <v>9217.0299999999988</v>
      </c>
    </row>
    <row r="36" spans="4:8" x14ac:dyDescent="0.3">
      <c r="D36" s="17" t="s">
        <v>5235</v>
      </c>
      <c r="E36" s="18">
        <v>1270.53</v>
      </c>
      <c r="G36" t="str">
        <f t="shared" si="0"/>
        <v>Maine</v>
      </c>
      <c r="H36" s="30">
        <f>GETPIVOTDATA("[Measures].[Sum of Sales]",$D$18,"[Table_1].[State]","[Table_1].[State].&amp;[Maine]")</f>
        <v>1270.53</v>
      </c>
    </row>
    <row r="37" spans="4:8" x14ac:dyDescent="0.3">
      <c r="D37" s="17" t="s">
        <v>2735</v>
      </c>
      <c r="E37" s="18">
        <v>23705.523000000005</v>
      </c>
      <c r="G37" t="str">
        <f t="shared" si="0"/>
        <v>Maryland</v>
      </c>
      <c r="H37" s="30">
        <f>GETPIVOTDATA("[Measures].[Sum of Sales]",$D$18,"[Table_1].[State]","[Table_1].[State].&amp;[Maryland]")</f>
        <v>23705.523000000005</v>
      </c>
    </row>
    <row r="38" spans="4:8" x14ac:dyDescent="0.3">
      <c r="D38" s="17" t="s">
        <v>1245</v>
      </c>
      <c r="E38" s="18">
        <v>28634.43399999999</v>
      </c>
      <c r="G38" t="str">
        <f t="shared" si="0"/>
        <v>Massachusetts</v>
      </c>
      <c r="H38" s="30">
        <f>GETPIVOTDATA("[Measures].[Sum of Sales]",$D$18,"[Table_1].[State]","[Table_1].[State].&amp;[Massachusetts]")</f>
        <v>28634.43399999999</v>
      </c>
    </row>
    <row r="39" spans="4:8" x14ac:dyDescent="0.3">
      <c r="D39" s="17" t="s">
        <v>238</v>
      </c>
      <c r="E39" s="18">
        <v>76269.614000000016</v>
      </c>
      <c r="G39" t="str">
        <f t="shared" si="0"/>
        <v>Michigan</v>
      </c>
      <c r="H39" s="30">
        <f>GETPIVOTDATA("[Measures].[Sum of Sales]",$D$18,"[Table_1].[State]","[Table_1].[State].&amp;[Michigan]")</f>
        <v>76269.614000000016</v>
      </c>
    </row>
    <row r="40" spans="4:8" x14ac:dyDescent="0.3">
      <c r="D40" s="17" t="s">
        <v>229</v>
      </c>
      <c r="E40" s="18">
        <v>29863.149999999994</v>
      </c>
      <c r="G40" t="str">
        <f t="shared" si="0"/>
        <v>Minnesota</v>
      </c>
      <c r="H40" s="30">
        <f>GETPIVOTDATA("[Measures].[Sum of Sales]",$D$18,"[Table_1].[State]","[Table_1].[State].&amp;[Minnesota]")</f>
        <v>29863.149999999994</v>
      </c>
    </row>
    <row r="41" spans="4:8" x14ac:dyDescent="0.3">
      <c r="D41" s="17" t="s">
        <v>1487</v>
      </c>
      <c r="E41" s="18">
        <v>10771.34</v>
      </c>
      <c r="G41" t="str">
        <f t="shared" si="0"/>
        <v>Mississippi</v>
      </c>
      <c r="H41" s="30">
        <f>GETPIVOTDATA("[Measures].[Sum of Sales]",$D$18,"[Table_1].[State]","[Table_1].[State].&amp;[Mississippi]")</f>
        <v>10771.34</v>
      </c>
    </row>
    <row r="42" spans="4:8" x14ac:dyDescent="0.3">
      <c r="D42" s="17" t="s">
        <v>596</v>
      </c>
      <c r="E42" s="18">
        <v>22205.149999999998</v>
      </c>
      <c r="G42" t="str">
        <f t="shared" si="0"/>
        <v>Missouri</v>
      </c>
      <c r="H42" s="30">
        <f>GETPIVOTDATA("[Measures].[Sum of Sales]",$D$18,"[Table_1].[State]","[Table_1].[State].&amp;[Missouri]")</f>
        <v>22205.149999999998</v>
      </c>
    </row>
    <row r="43" spans="4:8" x14ac:dyDescent="0.3">
      <c r="D43" s="17" t="s">
        <v>1762</v>
      </c>
      <c r="E43" s="18">
        <v>5589.3519999999971</v>
      </c>
      <c r="G43" t="str">
        <f t="shared" si="0"/>
        <v>Montana</v>
      </c>
      <c r="H43" s="30">
        <f>GETPIVOTDATA("[Measures].[Sum of Sales]",$D$18,"[Table_1].[State]","[Table_1].[State].&amp;[Montana]")</f>
        <v>5589.3519999999971</v>
      </c>
    </row>
    <row r="44" spans="4:8" x14ac:dyDescent="0.3">
      <c r="D44" s="17" t="s">
        <v>138</v>
      </c>
      <c r="E44" s="18">
        <v>7464.9299999999985</v>
      </c>
      <c r="G44" t="str">
        <f t="shared" si="0"/>
        <v>Nebraska</v>
      </c>
      <c r="H44" s="30">
        <f>GETPIVOTDATA("[Measures].[Sum of Sales]",$D$18,"[Table_1].[State]","[Table_1].[State].&amp;[Nebraska]")</f>
        <v>7464.9299999999985</v>
      </c>
    </row>
    <row r="45" spans="4:8" x14ac:dyDescent="0.3">
      <c r="D45" s="17" t="s">
        <v>1392</v>
      </c>
      <c r="E45" s="18">
        <v>16729.101999999999</v>
      </c>
      <c r="G45" t="str">
        <f t="shared" si="0"/>
        <v>Nevada</v>
      </c>
      <c r="H45" s="30">
        <f>GETPIVOTDATA("[Measures].[Sum of Sales]",$D$18,"[Table_1].[State]","[Table_1].[State].&amp;[Nevada]")</f>
        <v>16729.101999999999</v>
      </c>
    </row>
    <row r="46" spans="4:8" x14ac:dyDescent="0.3">
      <c r="D46" s="17" t="s">
        <v>2694</v>
      </c>
      <c r="E46" s="18">
        <v>7292.5239999999994</v>
      </c>
      <c r="G46" t="str">
        <f t="shared" si="0"/>
        <v>New Hampshire</v>
      </c>
      <c r="H46" s="30">
        <f>GETPIVOTDATA("[Measures].[Sum of Sales]",$D$18,"[Table_1].[State]","[Table_1].[State].&amp;[New Hampshire]")</f>
        <v>7292.5239999999994</v>
      </c>
    </row>
    <row r="47" spans="4:8" x14ac:dyDescent="0.3">
      <c r="D47" s="17" t="s">
        <v>788</v>
      </c>
      <c r="E47" s="18">
        <v>35764.312000000013</v>
      </c>
      <c r="G47" t="str">
        <f t="shared" si="0"/>
        <v>New Jersey</v>
      </c>
      <c r="H47" s="30">
        <f>GETPIVOTDATA("[Measures].[Sum of Sales]",$D$18,"[Table_1].[State]","[Table_1].[State].&amp;[New Jersey]")</f>
        <v>35764.312000000013</v>
      </c>
    </row>
    <row r="48" spans="4:8" x14ac:dyDescent="0.3">
      <c r="D48" s="17" t="s">
        <v>668</v>
      </c>
      <c r="E48" s="18">
        <v>4783.5220000000008</v>
      </c>
      <c r="G48" t="str">
        <f t="shared" si="0"/>
        <v>New Mexico</v>
      </c>
      <c r="H48" s="30">
        <f>GETPIVOTDATA("[Measures].[Sum of Sales]",$D$18,"[Table_1].[State]","[Table_1].[State].&amp;[New Mexico]")</f>
        <v>4783.5220000000008</v>
      </c>
    </row>
    <row r="49" spans="4:8" x14ac:dyDescent="0.3">
      <c r="D49" s="17" t="s">
        <v>267</v>
      </c>
      <c r="E49" s="18">
        <v>310876.27099999978</v>
      </c>
      <c r="G49" t="str">
        <f t="shared" si="0"/>
        <v>New York</v>
      </c>
      <c r="H49" s="30">
        <f>GETPIVOTDATA("[Measures].[Sum of Sales]",$D$18,"[Table_1].[State]","[Table_1].[State].&amp;[New York]")</f>
        <v>310876.27099999978</v>
      </c>
    </row>
    <row r="50" spans="4:8" x14ac:dyDescent="0.3">
      <c r="D50" s="17" t="s">
        <v>88</v>
      </c>
      <c r="E50" s="18">
        <v>55603.163999999968</v>
      </c>
      <c r="G50" t="str">
        <f t="shared" si="0"/>
        <v>North Carolina</v>
      </c>
      <c r="H50" s="30">
        <f>GETPIVOTDATA("[Measures].[Sum of Sales]",$D$18,"[Table_1].[State]","[Table_1].[State].&amp;[North Carolina]")</f>
        <v>55603.163999999968</v>
      </c>
    </row>
    <row r="51" spans="4:8" x14ac:dyDescent="0.3">
      <c r="D51" s="17" t="s">
        <v>7449</v>
      </c>
      <c r="E51" s="18">
        <v>919.91</v>
      </c>
      <c r="G51" t="str">
        <f t="shared" si="0"/>
        <v>North Dakota</v>
      </c>
      <c r="H51" s="30">
        <f>GETPIVOTDATA("[Measures].[Sum of Sales]",$D$18,"[Table_1].[State]","[Table_1].[State].&amp;[North Dakota]")</f>
        <v>919.91</v>
      </c>
    </row>
    <row r="52" spans="4:8" x14ac:dyDescent="0.3">
      <c r="D52" s="17" t="s">
        <v>498</v>
      </c>
      <c r="E52" s="18">
        <v>78258.135999999926</v>
      </c>
      <c r="G52" t="str">
        <f t="shared" si="0"/>
        <v>Ohio</v>
      </c>
      <c r="H52" s="30">
        <f>GETPIVOTDATA("[Measures].[Sum of Sales]",$D$18,"[Table_1].[State]","[Table_1].[State].&amp;[Ohio]")</f>
        <v>78258.135999999926</v>
      </c>
    </row>
    <row r="53" spans="4:8" x14ac:dyDescent="0.3">
      <c r="D53" s="17" t="s">
        <v>649</v>
      </c>
      <c r="E53" s="18">
        <v>19683.390000000003</v>
      </c>
      <c r="G53" t="str">
        <f t="shared" si="0"/>
        <v>Oklahoma</v>
      </c>
      <c r="H53" s="30">
        <f>GETPIVOTDATA("[Measures].[Sum of Sales]",$D$18,"[Table_1].[State]","[Table_1].[State].&amp;[Oklahoma]")</f>
        <v>19683.390000000003</v>
      </c>
    </row>
    <row r="54" spans="4:8" x14ac:dyDescent="0.3">
      <c r="D54" s="17" t="s">
        <v>420</v>
      </c>
      <c r="E54" s="18">
        <v>17431.149999999991</v>
      </c>
      <c r="G54" t="str">
        <f t="shared" si="0"/>
        <v>Oregon</v>
      </c>
      <c r="H54" s="30">
        <f>GETPIVOTDATA("[Measures].[Sum of Sales]",$D$18,"[Table_1].[State]","[Table_1].[State].&amp;[Oregon]")</f>
        <v>17431.149999999991</v>
      </c>
    </row>
    <row r="55" spans="4:8" x14ac:dyDescent="0.3">
      <c r="D55" s="17" t="s">
        <v>147</v>
      </c>
      <c r="E55" s="18">
        <v>116511.91400000003</v>
      </c>
      <c r="G55" t="str">
        <f t="shared" si="0"/>
        <v>Pennsylvania</v>
      </c>
      <c r="H55" s="30">
        <f>GETPIVOTDATA("[Measures].[Sum of Sales]",$D$18,"[Table_1].[State]","[Table_1].[State].&amp;[Pennsylvania]")</f>
        <v>116511.91400000003</v>
      </c>
    </row>
    <row r="56" spans="4:8" x14ac:dyDescent="0.3">
      <c r="D56" s="17" t="s">
        <v>1399</v>
      </c>
      <c r="E56" s="18">
        <v>22627.955999999995</v>
      </c>
      <c r="G56" t="str">
        <f t="shared" si="0"/>
        <v>Rhode Island</v>
      </c>
      <c r="H56" s="30">
        <f>GETPIVOTDATA("[Measures].[Sum of Sales]",$D$18,"[Table_1].[State]","[Table_1].[State].&amp;[Rhode Island]")</f>
        <v>22627.955999999995</v>
      </c>
    </row>
    <row r="57" spans="4:8" x14ac:dyDescent="0.3">
      <c r="D57" s="17" t="s">
        <v>383</v>
      </c>
      <c r="E57" s="18">
        <v>8481.7099999999991</v>
      </c>
      <c r="G57" t="str">
        <f t="shared" si="0"/>
        <v>South Carolina</v>
      </c>
      <c r="H57" s="30">
        <f>GETPIVOTDATA("[Measures].[Sum of Sales]",$D$18,"[Table_1].[State]","[Table_1].[State].&amp;[South Carolina]")</f>
        <v>8481.7099999999991</v>
      </c>
    </row>
    <row r="58" spans="4:8" x14ac:dyDescent="0.3">
      <c r="D58" s="17" t="s">
        <v>5326</v>
      </c>
      <c r="E58" s="18">
        <v>1315.5600000000002</v>
      </c>
      <c r="G58" t="str">
        <f t="shared" si="0"/>
        <v>South Dakota</v>
      </c>
      <c r="H58" s="30">
        <f>GETPIVOTDATA("[Measures].[Sum of Sales]",$D$18,"[Table_1].[State]","[Table_1].[State].&amp;[South Dakota]")</f>
        <v>1315.5600000000002</v>
      </c>
    </row>
    <row r="59" spans="4:8" x14ac:dyDescent="0.3">
      <c r="D59" s="17" t="s">
        <v>335</v>
      </c>
      <c r="E59" s="18">
        <v>30661.872999999981</v>
      </c>
      <c r="G59" t="str">
        <f t="shared" si="0"/>
        <v>Tennessee</v>
      </c>
      <c r="H59" s="30">
        <f>GETPIVOTDATA("[Measures].[Sum of Sales]",$D$18,"[Table_1].[State]","[Table_1].[State].&amp;[Tennessee]")</f>
        <v>30661.872999999981</v>
      </c>
    </row>
    <row r="60" spans="4:8" x14ac:dyDescent="0.3">
      <c r="D60" s="17" t="s">
        <v>104</v>
      </c>
      <c r="E60" s="18">
        <v>170188.04580000002</v>
      </c>
      <c r="G60" t="str">
        <f t="shared" si="0"/>
        <v>Texas</v>
      </c>
      <c r="H60" s="30">
        <f>GETPIVOTDATA("[Measures].[Sum of Sales]",$D$18,"[Table_1].[State]","[Table_1].[State].&amp;[Texas]")</f>
        <v>170188.04580000002</v>
      </c>
    </row>
    <row r="61" spans="4:8" x14ac:dyDescent="0.3">
      <c r="D61" s="17" t="s">
        <v>121</v>
      </c>
      <c r="E61" s="18">
        <v>11220.055999999999</v>
      </c>
      <c r="G61" t="str">
        <f t="shared" si="0"/>
        <v>Utah</v>
      </c>
      <c r="H61" s="30">
        <f>GETPIVOTDATA("[Measures].[Sum of Sales]",$D$18,"[Table_1].[State]","[Table_1].[State].&amp;[Utah]")</f>
        <v>11220.055999999999</v>
      </c>
    </row>
    <row r="62" spans="4:8" x14ac:dyDescent="0.3">
      <c r="D62" s="17" t="s">
        <v>5203</v>
      </c>
      <c r="E62" s="18">
        <v>8929.369999999999</v>
      </c>
      <c r="G62" t="str">
        <f t="shared" si="0"/>
        <v>Vermont</v>
      </c>
      <c r="H62" s="30">
        <f>GETPIVOTDATA("[Measures].[Sum of Sales]",$D$18,"[Table_1].[State]","[Table_1].[State].&amp;[Vermont]")</f>
        <v>8929.369999999999</v>
      </c>
    </row>
    <row r="63" spans="4:8" x14ac:dyDescent="0.3">
      <c r="D63" s="17" t="s">
        <v>319</v>
      </c>
      <c r="E63" s="18">
        <v>70636.719999999987</v>
      </c>
      <c r="G63" t="str">
        <f t="shared" si="0"/>
        <v>Virginia</v>
      </c>
      <c r="H63" s="30">
        <f>GETPIVOTDATA("[Measures].[Sum of Sales]",$D$18,"[Table_1].[State]","[Table_1].[State].&amp;[Virginia]")</f>
        <v>70636.719999999987</v>
      </c>
    </row>
    <row r="64" spans="4:8" x14ac:dyDescent="0.3">
      <c r="D64" s="17" t="s">
        <v>96</v>
      </c>
      <c r="E64" s="18">
        <v>138641.26999999993</v>
      </c>
      <c r="G64" t="str">
        <f t="shared" si="0"/>
        <v>Washington</v>
      </c>
      <c r="H64" s="30">
        <f>GETPIVOTDATA("[Measures].[Sum of Sales]",$D$18,"[Table_1].[State]","[Table_1].[State].&amp;[Washington]")</f>
        <v>138641.26999999993</v>
      </c>
    </row>
    <row r="65" spans="1:15" x14ac:dyDescent="0.3">
      <c r="D65" s="17" t="s">
        <v>9726</v>
      </c>
      <c r="E65" s="18">
        <v>1209.8240000000001</v>
      </c>
      <c r="G65" t="str">
        <f t="shared" si="0"/>
        <v>West Virginia</v>
      </c>
      <c r="H65" s="34">
        <f>GETPIVOTDATA("[Measures].[Sum of Sales]",$D$18,"[Table_1].[State]","[Table_1].[State].&amp;[Wisconsin]")</f>
        <v>32114.610000000019</v>
      </c>
    </row>
    <row r="66" spans="1:15" x14ac:dyDescent="0.3">
      <c r="D66" s="17" t="s">
        <v>114</v>
      </c>
      <c r="E66" s="18">
        <v>32114.610000000019</v>
      </c>
      <c r="G66" t="str">
        <f t="shared" si="0"/>
        <v>Wisconsin</v>
      </c>
      <c r="H66" s="30">
        <f>GETPIVOTDATA("[Measures].[Sum of Sales]",$D$18,"[Table_1].[State]","[Table_1].[State].&amp;[Wisconsin]")</f>
        <v>32114.610000000019</v>
      </c>
    </row>
    <row r="67" spans="1:15" x14ac:dyDescent="0.3">
      <c r="D67" s="17" t="s">
        <v>8542</v>
      </c>
      <c r="E67" s="18">
        <v>1603.1360000000002</v>
      </c>
      <c r="G67" t="str">
        <f t="shared" si="0"/>
        <v>Wyoming</v>
      </c>
      <c r="H67" s="30">
        <f>GETPIVOTDATA("[Measures].[Sum of Sales]",$D$18,"[Table_1].[State]","[Table_1].[State].&amp;[Wyoming]")</f>
        <v>1603.1360000000002</v>
      </c>
    </row>
    <row r="68" spans="1:15" x14ac:dyDescent="0.3">
      <c r="D68" s="19" t="s">
        <v>10933</v>
      </c>
      <c r="E68" s="20">
        <v>2297200.8602999551</v>
      </c>
      <c r="G68" t="str">
        <f t="shared" si="0"/>
        <v>Grand Total</v>
      </c>
      <c r="H68" s="30">
        <f>GETPIVOTDATA("[Measures].[Sum of Sales]",$D$18)</f>
        <v>2297200.8602999551</v>
      </c>
    </row>
    <row r="72" spans="1:15" x14ac:dyDescent="0.3">
      <c r="A72" s="14" t="s">
        <v>10932</v>
      </c>
      <c r="B72" s="15" t="s">
        <v>10946</v>
      </c>
      <c r="D72" s="14" t="s">
        <v>10932</v>
      </c>
      <c r="E72" s="15" t="s">
        <v>10947</v>
      </c>
      <c r="G72" s="14" t="s">
        <v>10932</v>
      </c>
      <c r="H72" s="15" t="s">
        <v>10952</v>
      </c>
      <c r="J72" s="5"/>
      <c r="K72" s="15" t="s">
        <v>10953</v>
      </c>
      <c r="M72" s="5"/>
      <c r="N72" s="6"/>
      <c r="O72" s="7"/>
    </row>
    <row r="73" spans="1:15" x14ac:dyDescent="0.3">
      <c r="A73" s="16" t="s">
        <v>10934</v>
      </c>
      <c r="B73" s="35">
        <v>95365.937600000019</v>
      </c>
      <c r="D73" s="16" t="s">
        <v>10934</v>
      </c>
      <c r="E73" s="35">
        <v>9199.2699999999986</v>
      </c>
      <c r="G73" s="16" t="s">
        <v>10934</v>
      </c>
      <c r="H73" s="35">
        <v>1500</v>
      </c>
      <c r="J73" s="16" t="s">
        <v>10934</v>
      </c>
      <c r="K73" s="35">
        <v>387</v>
      </c>
      <c r="M73" s="8"/>
      <c r="N73" s="9"/>
      <c r="O73" s="10"/>
    </row>
    <row r="74" spans="1:15" x14ac:dyDescent="0.3">
      <c r="A74" s="17" t="s">
        <v>10935</v>
      </c>
      <c r="B74" s="36">
        <v>60172.649400000024</v>
      </c>
      <c r="D74" s="17" t="s">
        <v>10935</v>
      </c>
      <c r="E74" s="36">
        <v>10288.898699999991</v>
      </c>
      <c r="G74" s="17" t="s">
        <v>10935</v>
      </c>
      <c r="H74" s="36">
        <v>1068</v>
      </c>
      <c r="J74" s="17" t="s">
        <v>10935</v>
      </c>
      <c r="K74" s="36">
        <v>301</v>
      </c>
      <c r="M74" s="8"/>
      <c r="N74" s="9"/>
      <c r="O74" s="10"/>
    </row>
    <row r="75" spans="1:15" x14ac:dyDescent="0.3">
      <c r="A75" s="17" t="s">
        <v>10936</v>
      </c>
      <c r="B75" s="36">
        <v>199252.98399999991</v>
      </c>
      <c r="D75" s="17" t="s">
        <v>10936</v>
      </c>
      <c r="E75" s="36">
        <v>26806.573700000015</v>
      </c>
      <c r="G75" s="17" t="s">
        <v>10936</v>
      </c>
      <c r="H75" s="36">
        <v>2491</v>
      </c>
      <c r="J75" s="17" t="s">
        <v>10936</v>
      </c>
      <c r="K75" s="36">
        <v>680</v>
      </c>
      <c r="M75" s="8"/>
      <c r="N75" s="9"/>
      <c r="O75" s="10"/>
    </row>
    <row r="76" spans="1:15" x14ac:dyDescent="0.3">
      <c r="A76" s="17" t="s">
        <v>10937</v>
      </c>
      <c r="B76" s="36">
        <v>141851.5674</v>
      </c>
      <c r="D76" s="17" t="s">
        <v>10937</v>
      </c>
      <c r="E76" s="36">
        <v>13437.806799999998</v>
      </c>
      <c r="G76" s="17" t="s">
        <v>10937</v>
      </c>
      <c r="H76" s="36">
        <v>2441</v>
      </c>
      <c r="J76" s="17" t="s">
        <v>10937</v>
      </c>
      <c r="K76" s="36">
        <v>663</v>
      </c>
      <c r="M76" s="8"/>
      <c r="N76" s="9"/>
      <c r="O76" s="10"/>
    </row>
    <row r="77" spans="1:15" x14ac:dyDescent="0.3">
      <c r="A77" s="17" t="s">
        <v>10938</v>
      </c>
      <c r="B77" s="36">
        <v>156122.28669999994</v>
      </c>
      <c r="D77" s="17" t="s">
        <v>10938</v>
      </c>
      <c r="E77" s="36">
        <v>22308.51279999999</v>
      </c>
      <c r="G77" s="17" t="s">
        <v>10938</v>
      </c>
      <c r="H77" s="36">
        <v>2850</v>
      </c>
      <c r="J77" s="17" t="s">
        <v>10938</v>
      </c>
      <c r="K77" s="36">
        <v>750</v>
      </c>
      <c r="M77" s="8"/>
      <c r="N77" s="9"/>
      <c r="O77" s="10"/>
    </row>
    <row r="78" spans="1:15" x14ac:dyDescent="0.3">
      <c r="A78" s="17" t="s">
        <v>10939</v>
      </c>
      <c r="B78" s="36">
        <v>147082.61130000011</v>
      </c>
      <c r="D78" s="17" t="s">
        <v>10939</v>
      </c>
      <c r="E78" s="36">
        <v>20899.334500000012</v>
      </c>
      <c r="G78" s="17" t="s">
        <v>10939</v>
      </c>
      <c r="H78" s="36">
        <v>2644</v>
      </c>
      <c r="J78" s="17" t="s">
        <v>10939</v>
      </c>
      <c r="K78" s="36">
        <v>709</v>
      </c>
      <c r="M78" s="8"/>
      <c r="N78" s="9"/>
      <c r="O78" s="10"/>
    </row>
    <row r="79" spans="1:15" x14ac:dyDescent="0.3">
      <c r="A79" s="17" t="s">
        <v>10940</v>
      </c>
      <c r="B79" s="36">
        <v>149580.83800000031</v>
      </c>
      <c r="D79" s="17" t="s">
        <v>10940</v>
      </c>
      <c r="E79" s="36">
        <v>13535.38299999998</v>
      </c>
      <c r="G79" s="17" t="s">
        <v>10940</v>
      </c>
      <c r="H79" s="36">
        <v>2705</v>
      </c>
      <c r="J79" s="17" t="s">
        <v>10940</v>
      </c>
      <c r="K79" s="36">
        <v>708</v>
      </c>
      <c r="M79" s="8"/>
      <c r="N79" s="9"/>
      <c r="O79" s="10"/>
    </row>
    <row r="80" spans="1:15" x14ac:dyDescent="0.3">
      <c r="A80" s="17" t="s">
        <v>10941</v>
      </c>
      <c r="B80" s="36">
        <v>159589.45099999988</v>
      </c>
      <c r="D80" s="17" t="s">
        <v>10941</v>
      </c>
      <c r="E80" s="36">
        <v>21896.715399999972</v>
      </c>
      <c r="G80" s="17" t="s">
        <v>10941</v>
      </c>
      <c r="H80" s="36">
        <v>2796</v>
      </c>
      <c r="J80" s="17" t="s">
        <v>10941</v>
      </c>
      <c r="K80" s="36">
        <v>710</v>
      </c>
      <c r="M80" s="8"/>
      <c r="N80" s="9"/>
      <c r="O80" s="10"/>
    </row>
    <row r="81" spans="1:15" x14ac:dyDescent="0.3">
      <c r="A81" s="17" t="s">
        <v>10942</v>
      </c>
      <c r="B81" s="36">
        <v>309770.09970000025</v>
      </c>
      <c r="D81" s="17" t="s">
        <v>10942</v>
      </c>
      <c r="E81" s="36">
        <v>37293.192500000034</v>
      </c>
      <c r="G81" s="17" t="s">
        <v>10942</v>
      </c>
      <c r="H81" s="36">
        <v>5073</v>
      </c>
      <c r="J81" s="17" t="s">
        <v>10942</v>
      </c>
      <c r="K81" s="36">
        <v>1386</v>
      </c>
      <c r="M81" s="8"/>
      <c r="N81" s="9"/>
      <c r="O81" s="10"/>
    </row>
    <row r="82" spans="1:15" x14ac:dyDescent="0.3">
      <c r="A82" s="17" t="s">
        <v>10943</v>
      </c>
      <c r="B82" s="36">
        <v>197115.20170000009</v>
      </c>
      <c r="D82" s="17" t="s">
        <v>10943</v>
      </c>
      <c r="E82" s="36">
        <v>31469.663800000035</v>
      </c>
      <c r="G82" s="17" t="s">
        <v>10943</v>
      </c>
      <c r="H82" s="36">
        <v>3095</v>
      </c>
      <c r="J82" s="17" t="s">
        <v>10943</v>
      </c>
      <c r="K82" s="36">
        <v>817</v>
      </c>
      <c r="M82" s="8"/>
      <c r="N82" s="9"/>
      <c r="O82" s="10"/>
    </row>
    <row r="83" spans="1:15" x14ac:dyDescent="0.3">
      <c r="A83" s="17" t="s">
        <v>10944</v>
      </c>
      <c r="B83" s="36">
        <v>349120.07400000008</v>
      </c>
      <c r="D83" s="17" t="s">
        <v>10944</v>
      </c>
      <c r="E83" s="36">
        <v>35825.536599999927</v>
      </c>
      <c r="G83" s="17" t="s">
        <v>10944</v>
      </c>
      <c r="H83" s="36">
        <v>5741</v>
      </c>
      <c r="J83" s="17" t="s">
        <v>10944</v>
      </c>
      <c r="K83" s="36">
        <v>1462</v>
      </c>
      <c r="M83" s="8"/>
      <c r="N83" s="9"/>
      <c r="O83" s="10"/>
    </row>
    <row r="84" spans="1:15" x14ac:dyDescent="0.3">
      <c r="A84" s="17" t="s">
        <v>10945</v>
      </c>
      <c r="B84" s="36">
        <v>332177.15950000001</v>
      </c>
      <c r="D84" s="17" t="s">
        <v>10945</v>
      </c>
      <c r="E84" s="36">
        <v>43436.13390000003</v>
      </c>
      <c r="G84" s="17" t="s">
        <v>10945</v>
      </c>
      <c r="H84" s="36">
        <v>5469</v>
      </c>
      <c r="J84" s="17" t="s">
        <v>10945</v>
      </c>
      <c r="K84" s="36">
        <v>1421</v>
      </c>
      <c r="M84" s="8"/>
      <c r="N84" s="9"/>
      <c r="O84" s="10"/>
    </row>
    <row r="85" spans="1:15" x14ac:dyDescent="0.3">
      <c r="A85" s="19" t="s">
        <v>10933</v>
      </c>
      <c r="B85" s="20">
        <v>2297200.8602999551</v>
      </c>
      <c r="D85" s="19" t="s">
        <v>10933</v>
      </c>
      <c r="E85" s="20">
        <v>286397.02170000126</v>
      </c>
      <c r="G85" s="19" t="s">
        <v>10933</v>
      </c>
      <c r="H85" s="20">
        <v>37873</v>
      </c>
      <c r="J85" s="19" t="s">
        <v>10933</v>
      </c>
      <c r="K85" s="20">
        <v>9994</v>
      </c>
      <c r="M85" s="8"/>
      <c r="N85" s="9"/>
      <c r="O85" s="10"/>
    </row>
    <row r="86" spans="1:15" x14ac:dyDescent="0.3">
      <c r="B86" s="37">
        <f>GETPIVOTDATA("[Measures].[Sum of Sales]",$A$72)</f>
        <v>2297200.8602999551</v>
      </c>
      <c r="E86" s="37">
        <f>GETPIVOTDATA("[Measures].[Sum of Profit]",$D$72)</f>
        <v>286397.02170000126</v>
      </c>
      <c r="H86" s="38">
        <f>GETPIVOTDATA("[Measures].[Sum of Quantity]",$G$72)</f>
        <v>37873</v>
      </c>
      <c r="K86" s="38">
        <f>GETPIVOTDATA("[Measures].[Count of Order ID]",$J$72)</f>
        <v>9994</v>
      </c>
      <c r="M86" s="8"/>
      <c r="N86" s="9"/>
      <c r="O86" s="10"/>
    </row>
    <row r="87" spans="1:15" x14ac:dyDescent="0.3">
      <c r="M87" s="8"/>
      <c r="N87" s="9"/>
      <c r="O87" s="10"/>
    </row>
    <row r="88" spans="1:15" x14ac:dyDescent="0.3">
      <c r="M88" s="8"/>
      <c r="N88" s="9"/>
      <c r="O88" s="10"/>
    </row>
    <row r="89" spans="1:15" x14ac:dyDescent="0.3">
      <c r="M89" s="11"/>
      <c r="N89" s="12"/>
      <c r="O89" s="13"/>
    </row>
  </sheetData>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38C91-69CD-48B1-A05F-A82E908362E7}">
  <dimension ref="A1"/>
  <sheetViews>
    <sheetView showGridLines="0" showRowColHeaders="0" tabSelected="1" zoomScale="73" workbookViewId="0">
      <selection activeCell="V26" sqref="V26"/>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5A3C-16AC-4374-B59F-39E14B5EC849}">
  <dimension ref="A3:O17"/>
  <sheetViews>
    <sheetView workbookViewId="0">
      <selection activeCell="I9" sqref="I9"/>
    </sheetView>
  </sheetViews>
  <sheetFormatPr defaultRowHeight="14.4" x14ac:dyDescent="0.3"/>
  <cols>
    <col min="1" max="1" width="12.44140625" bestFit="1" customWidth="1"/>
    <col min="2" max="2" width="17.88671875" bestFit="1" customWidth="1"/>
    <col min="4" max="4" width="12.44140625" bestFit="1" customWidth="1"/>
    <col min="5" max="5" width="8.88671875" customWidth="1"/>
    <col min="6" max="6" width="9.5546875" customWidth="1"/>
    <col min="7" max="7" width="9.109375" customWidth="1"/>
    <col min="8" max="8" width="8.88671875" customWidth="1"/>
    <col min="9" max="9" width="8.44140625" customWidth="1"/>
  </cols>
  <sheetData>
    <row r="3" spans="1:15" x14ac:dyDescent="0.3">
      <c r="A3" s="14" t="s">
        <v>10932</v>
      </c>
      <c r="B3" s="15" t="s">
        <v>10954</v>
      </c>
      <c r="D3" s="14" t="s">
        <v>10932</v>
      </c>
      <c r="E3" s="5" t="s">
        <v>10946</v>
      </c>
      <c r="F3" s="40" t="s">
        <v>10947</v>
      </c>
      <c r="G3" s="40" t="s">
        <v>10952</v>
      </c>
      <c r="H3" s="40" t="s">
        <v>10953</v>
      </c>
      <c r="I3" s="21" t="s">
        <v>10954</v>
      </c>
    </row>
    <row r="4" spans="1:15" x14ac:dyDescent="0.3">
      <c r="A4" s="16" t="s">
        <v>10934</v>
      </c>
      <c r="B4" s="15">
        <v>9.6462848596792869E-2</v>
      </c>
      <c r="D4" s="16">
        <v>2011</v>
      </c>
      <c r="E4" s="5">
        <v>484247.49810000096</v>
      </c>
      <c r="F4" s="40">
        <v>49543.974100000007</v>
      </c>
      <c r="G4" s="40">
        <v>7581</v>
      </c>
      <c r="H4" s="40">
        <v>1993</v>
      </c>
      <c r="I4" s="21">
        <v>0.10231126499236715</v>
      </c>
    </row>
    <row r="5" spans="1:15" x14ac:dyDescent="0.3">
      <c r="A5" s="17" t="s">
        <v>10935</v>
      </c>
      <c r="B5" s="18">
        <v>0.17098962406664425</v>
      </c>
      <c r="D5" s="17">
        <v>2012</v>
      </c>
      <c r="E5" s="8">
        <v>470532.50899999985</v>
      </c>
      <c r="F5" s="41">
        <v>61618.603700000051</v>
      </c>
      <c r="G5" s="41">
        <v>7979</v>
      </c>
      <c r="H5" s="41">
        <v>2102</v>
      </c>
      <c r="I5" s="22">
        <v>0.13095504034557592</v>
      </c>
    </row>
    <row r="6" spans="1:15" x14ac:dyDescent="0.3">
      <c r="A6" s="17" t="s">
        <v>10936</v>
      </c>
      <c r="B6" s="18">
        <v>0.13453536886554246</v>
      </c>
      <c r="D6" s="17">
        <v>2013</v>
      </c>
      <c r="E6" s="8">
        <v>608473.83000000066</v>
      </c>
      <c r="F6" s="41">
        <v>81726.930800000177</v>
      </c>
      <c r="G6" s="41">
        <v>9810</v>
      </c>
      <c r="H6" s="41">
        <v>2580</v>
      </c>
      <c r="I6" s="22">
        <v>0.13431461924993568</v>
      </c>
    </row>
    <row r="7" spans="1:15" x14ac:dyDescent="0.3">
      <c r="A7" s="17" t="s">
        <v>10937</v>
      </c>
      <c r="B7" s="18">
        <v>9.4731465053942004E-2</v>
      </c>
      <c r="D7" s="42">
        <v>2014</v>
      </c>
      <c r="E7" s="11">
        <v>733947.0231999997</v>
      </c>
      <c r="F7" s="43">
        <v>93507.513099999967</v>
      </c>
      <c r="G7" s="43">
        <v>12503</v>
      </c>
      <c r="H7" s="43">
        <v>3319</v>
      </c>
      <c r="I7" s="44">
        <v>0.12740362743390987</v>
      </c>
      <c r="O7" s="4" t="s">
        <v>10956</v>
      </c>
    </row>
    <row r="8" spans="1:15" x14ac:dyDescent="0.3">
      <c r="A8" s="17" t="s">
        <v>10938</v>
      </c>
      <c r="B8" s="18">
        <v>0.14289127626517142</v>
      </c>
      <c r="O8" s="4" t="s">
        <v>10955</v>
      </c>
    </row>
    <row r="9" spans="1:15" x14ac:dyDescent="0.3">
      <c r="A9" s="17" t="s">
        <v>10939</v>
      </c>
      <c r="B9" s="18">
        <v>0.1420924901678027</v>
      </c>
      <c r="E9" s="45">
        <f>(GETPIVOTDATA("Sum of Sales",$D$3,"Year",2014)/GETPIVOTDATA("Sum of Sales",$D$3,"Year",2013))-1</f>
        <v>0.20620967905883303</v>
      </c>
      <c r="F9" s="45">
        <f>(GETPIVOTDATA("Sum of Profit",$D$3,"Year",2014)/GETPIVOTDATA("Sum of Profit",$D$3,"Year",2013))-1</f>
        <v>0.14414565902185772</v>
      </c>
      <c r="G9" s="45">
        <f>(GETPIVOTDATA("Sum of Quantity",$D$3,"Year",2014)/GETPIVOTDATA("Sum of Quantity",$D$3,"Year",2013))-1</f>
        <v>0.27451580020387367</v>
      </c>
      <c r="H9" s="45">
        <f>(GETPIVOTDATA("Count of Order ID",$D$3,"Year",2014)/GETPIVOTDATA("Count of Order ID",$D$3,"Year",2013))-1</f>
        <v>0.2864341085271318</v>
      </c>
      <c r="I9" s="45">
        <f>(GETPIVOTDATA("Sum of profit margin",$D$3,"Year",2014)/GETPIVOTDATA("Sum of profit margin",$D$3,"Year",2013))-1</f>
        <v>-5.1453757264990463E-2</v>
      </c>
    </row>
    <row r="10" spans="1:15" x14ac:dyDescent="0.3">
      <c r="A10" s="17" t="s">
        <v>10940</v>
      </c>
      <c r="B10" s="18">
        <v>9.0488749635163512E-2</v>
      </c>
    </row>
    <row r="11" spans="1:15" x14ac:dyDescent="0.3">
      <c r="A11" s="17" t="s">
        <v>10941</v>
      </c>
      <c r="B11" s="18">
        <v>0.13720653378273723</v>
      </c>
    </row>
    <row r="12" spans="1:15" x14ac:dyDescent="0.3">
      <c r="A12" s="17" t="s">
        <v>10942</v>
      </c>
      <c r="B12" s="18">
        <v>0.12038990379031732</v>
      </c>
    </row>
    <row r="13" spans="1:15" x14ac:dyDescent="0.3">
      <c r="A13" s="17" t="s">
        <v>10943</v>
      </c>
      <c r="B13" s="18">
        <v>0.15965112547684351</v>
      </c>
    </row>
    <row r="14" spans="1:15" x14ac:dyDescent="0.3">
      <c r="A14" s="17" t="s">
        <v>10944</v>
      </c>
      <c r="B14" s="18">
        <v>0.10261666191099604</v>
      </c>
    </row>
    <row r="15" spans="1:15" x14ac:dyDescent="0.3">
      <c r="A15" s="17" t="s">
        <v>10945</v>
      </c>
      <c r="B15" s="18">
        <v>0.13076195234308405</v>
      </c>
    </row>
    <row r="16" spans="1:15" x14ac:dyDescent="0.3">
      <c r="A16" s="19" t="s">
        <v>10933</v>
      </c>
      <c r="B16" s="20">
        <v>0.12467217240315856</v>
      </c>
    </row>
    <row r="17" spans="2:2" x14ac:dyDescent="0.3">
      <c r="B17" s="39">
        <f>GETPIVOTDATA("profit margin",$A$3)</f>
        <v>0.12467217240315856</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4"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74073AB-2BAD-4F39-B75C-0ABFBA0A5385}">
  <ds:schemaRefs/>
</ds:datastoreItem>
</file>

<file path=customXml/itemProps2.xml><?xml version="1.0" encoding="utf-8"?>
<ds:datastoreItem xmlns:ds="http://schemas.openxmlformats.org/officeDocument/2006/customXml" ds:itemID="{20315B70-1A0E-4A11-88F2-F4340FACD883}">
  <ds:schemaRefs/>
</ds:datastoreItem>
</file>

<file path=customXml/itemProps3.xml><?xml version="1.0" encoding="utf-8"?>
<ds:datastoreItem xmlns:ds="http://schemas.openxmlformats.org/officeDocument/2006/customXml" ds:itemID="{95B91416-891E-45FF-A107-9C4C0D208EE4}">
  <ds:schemaRefs/>
</ds:datastoreItem>
</file>

<file path=customXml/itemProps4.xml><?xml version="1.0" encoding="utf-8"?>
<ds:datastoreItem xmlns:ds="http://schemas.openxmlformats.org/officeDocument/2006/customXml" ds:itemID="{44B4B8CA-9948-402D-9B52-CB70EDCF5E1C}">
  <ds:schemaRefs/>
</ds:datastoreItem>
</file>

<file path=customXml/itemProps5.xml><?xml version="1.0" encoding="utf-8"?>
<ds:datastoreItem xmlns:ds="http://schemas.openxmlformats.org/officeDocument/2006/customXml" ds:itemID="{DAD6F6A8-6BC2-47F1-A0BC-EB245CD4EE88}">
  <ds:schemaRefs/>
</ds:datastoreItem>
</file>

<file path=customXml/itemProps6.xml><?xml version="1.0" encoding="utf-8"?>
<ds:datastoreItem xmlns:ds="http://schemas.openxmlformats.org/officeDocument/2006/customXml" ds:itemID="{F097C655-4FF1-4FB2-816C-257342CB1AE6}">
  <ds:schemaRefs/>
</ds:datastoreItem>
</file>

<file path=customXml/itemProps7.xml><?xml version="1.0" encoding="utf-8"?>
<ds:datastoreItem xmlns:ds="http://schemas.openxmlformats.org/officeDocument/2006/customXml" ds:itemID="{8522C5DE-7B62-4818-AC8E-9117A97DA435}">
  <ds:schemaRefs/>
</ds:datastoreItem>
</file>

<file path=customXml/itemProps8.xml><?xml version="1.0" encoding="utf-8"?>
<ds:datastoreItem xmlns:ds="http://schemas.openxmlformats.org/officeDocument/2006/customXml" ds:itemID="{5EC3C09B-DF42-478C-A3D5-DF230AC073D6}">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F93D50A1-EA43-46FF-A370-9826C561B4CE}">
  <ds:schemaRefs>
    <ds:schemaRef ds:uri="http://www.w3.org/2001/XMLSchema"/>
    <ds:schemaRef ds:uri="http://microsoft.data.visualization.Client.Excel.LState/1.0"/>
  </ds:schemaRefs>
</ds:datastoreItem>
</file>

<file path=customXml/itemProps10.xml><?xml version="1.0" encoding="utf-8"?>
<ds:datastoreItem xmlns:ds="http://schemas.openxmlformats.org/officeDocument/2006/customXml" ds:itemID="{ECB596A3-E3CF-447E-B772-8A9BD4C0790A}">
  <ds:schemaRefs/>
</ds:datastoreItem>
</file>

<file path=customXml/itemProps11.xml><?xml version="1.0" encoding="utf-8"?>
<ds:datastoreItem xmlns:ds="http://schemas.openxmlformats.org/officeDocument/2006/customXml" ds:itemID="{42FE0395-642D-4093-8097-11DA4F5B62EE}">
  <ds:schemaRefs/>
</ds:datastoreItem>
</file>

<file path=customXml/itemProps12.xml><?xml version="1.0" encoding="utf-8"?>
<ds:datastoreItem xmlns:ds="http://schemas.openxmlformats.org/officeDocument/2006/customXml" ds:itemID="{71DDE2A7-9AF8-4DF3-ABA1-CEFDDC636568}">
  <ds:schemaRefs/>
</ds:datastoreItem>
</file>

<file path=customXml/itemProps13.xml><?xml version="1.0" encoding="utf-8"?>
<ds:datastoreItem xmlns:ds="http://schemas.openxmlformats.org/officeDocument/2006/customXml" ds:itemID="{EEFBA395-4668-4445-BCC7-D5E145CD3A68}">
  <ds:schemaRefs/>
</ds:datastoreItem>
</file>

<file path=customXml/itemProps14.xml><?xml version="1.0" encoding="utf-8"?>
<ds:datastoreItem xmlns:ds="http://schemas.openxmlformats.org/officeDocument/2006/customXml" ds:itemID="{BB680417-0D99-4563-B6DD-03DBFB11F343}">
  <ds:schemaRefs/>
</ds:datastoreItem>
</file>

<file path=customXml/itemProps15.xml><?xml version="1.0" encoding="utf-8"?>
<ds:datastoreItem xmlns:ds="http://schemas.openxmlformats.org/officeDocument/2006/customXml" ds:itemID="{CF4864B7-1D56-4535-991A-43D508493D1D}">
  <ds:schemaRefs>
    <ds:schemaRef ds:uri="http://www.w3.org/2001/XMLSchema"/>
    <ds:schemaRef ds:uri="http://microsoft.data.visualization.engine.tours/1.0"/>
  </ds:schemaRefs>
</ds:datastoreItem>
</file>

<file path=customXml/itemProps16.xml><?xml version="1.0" encoding="utf-8"?>
<ds:datastoreItem xmlns:ds="http://schemas.openxmlformats.org/officeDocument/2006/customXml" ds:itemID="{7F4DBB65-C064-4C7A-96F9-E963D958D360}">
  <ds:schemaRefs/>
</ds:datastoreItem>
</file>

<file path=customXml/itemProps17.xml><?xml version="1.0" encoding="utf-8"?>
<ds:datastoreItem xmlns:ds="http://schemas.openxmlformats.org/officeDocument/2006/customXml" ds:itemID="{1C812444-095C-422D-B926-00D36BD97866}">
  <ds:schemaRefs/>
</ds:datastoreItem>
</file>

<file path=customXml/itemProps18.xml><?xml version="1.0" encoding="utf-8"?>
<ds:datastoreItem xmlns:ds="http://schemas.openxmlformats.org/officeDocument/2006/customXml" ds:itemID="{6ECDF790-A48F-4E56-8992-1A5B29C39B01}">
  <ds:schemaRefs/>
</ds:datastoreItem>
</file>

<file path=customXml/itemProps19.xml><?xml version="1.0" encoding="utf-8"?>
<ds:datastoreItem xmlns:ds="http://schemas.openxmlformats.org/officeDocument/2006/customXml" ds:itemID="{8806570A-2835-426C-B618-DC976F0A31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Sheet8</vt:lpstr>
      <vt:lpstr>Sheet7</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somya raikwar</cp:lastModifiedBy>
  <dcterms:created xsi:type="dcterms:W3CDTF">2015-06-05T18:17:20Z</dcterms:created>
  <dcterms:modified xsi:type="dcterms:W3CDTF">2025-04-27T11:18:50Z</dcterms:modified>
</cp:coreProperties>
</file>