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0490" windowHeight="7650" activeTab="1"/>
  </bookViews>
  <sheets>
    <sheet name="Log" sheetId="2" r:id="rId1"/>
    <sheet name="2021 SEPTEMBER" sheetId="1" r:id="rId2"/>
    <sheet name="Summary" sheetId="3" r:id="rId3"/>
    <sheet name="Sheet1" sheetId="4" r:id="rId4"/>
  </sheets>
  <calcPr calcId="124519"/>
</workbook>
</file>

<file path=xl/calcChain.xml><?xml version="1.0" encoding="utf-8"?>
<calcChain xmlns="http://schemas.openxmlformats.org/spreadsheetml/2006/main">
  <c r="A1" i="1"/>
  <c r="G91" i="2" l="1"/>
  <c r="G140"/>
  <c r="G155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17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52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26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7"/>
  <c r="G53"/>
  <c r="G54"/>
  <c r="G55"/>
  <c r="G56"/>
  <c r="G57"/>
  <c r="G58"/>
  <c r="G59"/>
  <c r="G60"/>
  <c r="G61"/>
  <c r="G62"/>
  <c r="G63"/>
  <c r="G64"/>
  <c r="G65"/>
  <c r="G66"/>
  <c r="G67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2"/>
  <c r="G118"/>
  <c r="G141"/>
  <c r="G142"/>
  <c r="G143"/>
  <c r="G144"/>
  <c r="G145"/>
  <c r="G146"/>
  <c r="G147"/>
  <c r="G148"/>
  <c r="G149"/>
  <c r="G150"/>
  <c r="G151"/>
  <c r="G152"/>
  <c r="G153"/>
  <c r="G154"/>
  <c r="G156"/>
  <c r="G157"/>
  <c r="G158"/>
  <c r="G159"/>
  <c r="G160"/>
  <c r="G161"/>
  <c r="G162"/>
  <c r="G163"/>
  <c r="G164"/>
  <c r="G165"/>
  <c r="G172" s="1"/>
  <c r="G166"/>
  <c r="G167"/>
  <c r="G168"/>
  <c r="G169"/>
  <c r="G170"/>
  <c r="G171"/>
  <c r="G3"/>
  <c r="D23" i="4"/>
  <c r="D22"/>
  <c r="C22"/>
  <c r="H21"/>
  <c r="G21"/>
  <c r="F21"/>
  <c r="E21"/>
  <c r="D21"/>
  <c r="C21"/>
  <c r="C23" s="1"/>
  <c r="B21"/>
  <c r="B23" s="1"/>
  <c r="H18"/>
  <c r="H22" s="1"/>
  <c r="G18"/>
  <c r="G22" s="1"/>
  <c r="F18"/>
  <c r="F22" s="1"/>
  <c r="E18"/>
  <c r="E22" s="1"/>
  <c r="E23" s="1"/>
  <c r="D18"/>
  <c r="C18"/>
  <c r="B18"/>
  <c r="B22" s="1"/>
  <c r="H23" l="1"/>
  <c r="G23"/>
  <c r="F23"/>
  <c r="H11"/>
  <c r="G11"/>
  <c r="F11"/>
  <c r="E11"/>
  <c r="D11"/>
  <c r="C11"/>
  <c r="B11"/>
  <c r="A1"/>
  <c r="E8" s="1"/>
  <c r="G9" l="1"/>
  <c r="F9"/>
  <c r="E9"/>
  <c r="D8"/>
  <c r="E6"/>
  <c r="E7" s="1"/>
  <c r="E12" s="1"/>
  <c r="E25" s="1"/>
  <c r="E26" s="1"/>
  <c r="E27" s="1"/>
  <c r="D6"/>
  <c r="D7" s="1"/>
  <c r="D12" s="1"/>
  <c r="D25" s="1"/>
  <c r="D26" s="1"/>
  <c r="D27" s="1"/>
  <c r="C6"/>
  <c r="C7" s="1"/>
  <c r="C12" s="1"/>
  <c r="C25" s="1"/>
  <c r="C26" s="1"/>
  <c r="C27" s="1"/>
  <c r="B6"/>
  <c r="B7" s="1"/>
  <c r="B12" s="1"/>
  <c r="B25" s="1"/>
  <c r="B26" s="1"/>
  <c r="B27" s="1"/>
  <c r="H9"/>
  <c r="G8"/>
  <c r="F8"/>
  <c r="C8"/>
  <c r="D9"/>
  <c r="H6"/>
  <c r="H7" s="1"/>
  <c r="H12" s="1"/>
  <c r="H25" s="1"/>
  <c r="H26" s="1"/>
  <c r="H27" s="1"/>
  <c r="B8"/>
  <c r="C9"/>
  <c r="G6"/>
  <c r="G7" s="1"/>
  <c r="G12" s="1"/>
  <c r="G25" s="1"/>
  <c r="G26" s="1"/>
  <c r="G27" s="1"/>
  <c r="B9"/>
  <c r="F6"/>
  <c r="F7" s="1"/>
  <c r="F12" s="1"/>
  <c r="F25" s="1"/>
  <c r="F26" s="1"/>
  <c r="F27" s="1"/>
  <c r="H8"/>
  <c r="H11" i="1"/>
  <c r="H18"/>
  <c r="H22" s="1"/>
  <c r="H21"/>
  <c r="C11"/>
  <c r="D11"/>
  <c r="E11"/>
  <c r="F11"/>
  <c r="G11"/>
  <c r="C18"/>
  <c r="C22" s="1"/>
  <c r="D18"/>
  <c r="D22" s="1"/>
  <c r="E18"/>
  <c r="F18"/>
  <c r="F22" s="1"/>
  <c r="G18"/>
  <c r="G22" s="1"/>
  <c r="C21"/>
  <c r="D21"/>
  <c r="E21"/>
  <c r="F21"/>
  <c r="G21"/>
  <c r="E22"/>
  <c r="G14" i="4"/>
  <c r="F14"/>
  <c r="E14"/>
  <c r="C14"/>
  <c r="B14"/>
  <c r="D14"/>
  <c r="H14"/>
  <c r="G15" l="1"/>
  <c r="G24" s="1"/>
  <c r="H15"/>
  <c r="H24" s="1"/>
  <c r="F15"/>
  <c r="F24" s="1"/>
  <c r="E15"/>
  <c r="E24" s="1"/>
  <c r="C15"/>
  <c r="C24" s="1"/>
  <c r="B15"/>
  <c r="B24" s="1"/>
  <c r="D15"/>
  <c r="D24" s="1"/>
  <c r="H23" i="1"/>
  <c r="E23"/>
  <c r="D23"/>
  <c r="C23"/>
  <c r="G23"/>
  <c r="F23"/>
  <c r="H6" l="1"/>
  <c r="H7" s="1"/>
  <c r="H12" s="1"/>
  <c r="H25" s="1"/>
  <c r="H26" s="1"/>
  <c r="H27" s="1"/>
  <c r="H9"/>
  <c r="H8"/>
  <c r="B6"/>
  <c r="B7" s="1"/>
  <c r="C6"/>
  <c r="C7" s="1"/>
  <c r="C12" s="1"/>
  <c r="C25" s="1"/>
  <c r="C26" s="1"/>
  <c r="C27" s="1"/>
  <c r="G6"/>
  <c r="G7" s="1"/>
  <c r="G12" s="1"/>
  <c r="G25" s="1"/>
  <c r="G26" s="1"/>
  <c r="G27" s="1"/>
  <c r="F6"/>
  <c r="F7" s="1"/>
  <c r="F12" s="1"/>
  <c r="F25" s="1"/>
  <c r="F26" s="1"/>
  <c r="F27" s="1"/>
  <c r="E6"/>
  <c r="E7" s="1"/>
  <c r="E12" s="1"/>
  <c r="E25" s="1"/>
  <c r="E26" s="1"/>
  <c r="E27" s="1"/>
  <c r="D6"/>
  <c r="D7" s="1"/>
  <c r="D12" s="1"/>
  <c r="D25" s="1"/>
  <c r="D26" s="1"/>
  <c r="D27" s="1"/>
  <c r="D8"/>
  <c r="E9"/>
  <c r="D9"/>
  <c r="F8"/>
  <c r="G9"/>
  <c r="E8"/>
  <c r="F9"/>
  <c r="C8"/>
  <c r="C9"/>
  <c r="G8"/>
  <c r="B9"/>
  <c r="B8"/>
  <c r="B18"/>
  <c r="B22" s="1"/>
  <c r="B21"/>
  <c r="B11"/>
  <c r="E14"/>
  <c r="H14"/>
  <c r="C14"/>
  <c r="F14"/>
  <c r="B14"/>
  <c r="D14"/>
  <c r="G14"/>
  <c r="H15" l="1"/>
  <c r="H24" s="1"/>
  <c r="C15"/>
  <c r="C24" s="1"/>
  <c r="E15"/>
  <c r="E24" s="1"/>
  <c r="F15"/>
  <c r="F24" s="1"/>
  <c r="G15"/>
  <c r="G24" s="1"/>
  <c r="D15"/>
  <c r="D24" s="1"/>
  <c r="B23"/>
  <c r="B15"/>
  <c r="B12"/>
  <c r="B24" l="1"/>
  <c r="B25"/>
  <c r="B26" s="1"/>
  <c r="B27" s="1"/>
</calcChain>
</file>

<file path=xl/sharedStrings.xml><?xml version="1.0" encoding="utf-8"?>
<sst xmlns="http://schemas.openxmlformats.org/spreadsheetml/2006/main" count="102" uniqueCount="40">
  <si>
    <t>YEAR</t>
  </si>
  <si>
    <t>MONTH</t>
  </si>
  <si>
    <t>BASIC SALARY</t>
  </si>
  <si>
    <t xml:space="preserve">PER DAY SALARY </t>
  </si>
  <si>
    <t>NO OF WORKING DAYS PER MONTH</t>
  </si>
  <si>
    <t>NO. OF HOLIDAYS</t>
  </si>
  <si>
    <t>NO. OF DAYS IN MONTH</t>
  </si>
  <si>
    <t>NO. OF SUNDAYS</t>
  </si>
  <si>
    <t>NO. OF DAYS IN YEAR</t>
  </si>
  <si>
    <t>CARRY FORWARD LEAVE</t>
  </si>
  <si>
    <t>TOTAL AVAILABLE LEAVE</t>
  </si>
  <si>
    <t>NO. OF BLACK STAR</t>
  </si>
  <si>
    <t>NO. OF LOP DAYS</t>
  </si>
  <si>
    <t xml:space="preserve">TOTAL LOP </t>
  </si>
  <si>
    <t>BLACK STAR LOP</t>
  </si>
  <si>
    <t>SALARY ELIGIBLE DAYS</t>
  </si>
  <si>
    <t>SALARY</t>
  </si>
  <si>
    <t>LEAVE</t>
  </si>
  <si>
    <t>NET SALARY</t>
  </si>
  <si>
    <t>LOP AMOUNT</t>
  </si>
  <si>
    <t>MONTHLY LEAVE ALLOWED</t>
  </si>
  <si>
    <t>TOTAL SALARY PER ANNUM</t>
  </si>
  <si>
    <t xml:space="preserve">SALARY CALCULATION </t>
  </si>
  <si>
    <t>firstlog</t>
  </si>
  <si>
    <t>lastlog</t>
  </si>
  <si>
    <t>mydate</t>
  </si>
  <si>
    <t>Mousmi</t>
  </si>
  <si>
    <t>Sambhanya</t>
  </si>
  <si>
    <t>Sagar</t>
  </si>
  <si>
    <t>Firose</t>
  </si>
  <si>
    <t>Shaheer</t>
  </si>
  <si>
    <t>Sona</t>
  </si>
  <si>
    <t>Vishnupriya</t>
  </si>
  <si>
    <t>Latestar</t>
  </si>
  <si>
    <t>Earlystar</t>
  </si>
  <si>
    <t>\N</t>
  </si>
  <si>
    <t>Employee</t>
  </si>
  <si>
    <t>Thahir</t>
  </si>
  <si>
    <t>VishnuPriiya</t>
  </si>
  <si>
    <t>Totalstar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</si>
</sst>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rgb="FF212529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14" fontId="0" fillId="0" borderId="0" xfId="0" applyNumberFormat="1"/>
    <xf numFmtId="0" fontId="1" fillId="0" borderId="0" xfId="0" applyFont="1"/>
    <xf numFmtId="0" fontId="0" fillId="3" borderId="0" xfId="0" applyFill="1"/>
    <xf numFmtId="22" fontId="0" fillId="0" borderId="0" xfId="0" applyNumberFormat="1"/>
    <xf numFmtId="0" fontId="2" fillId="5" borderId="0" xfId="0" applyFont="1" applyFill="1"/>
    <xf numFmtId="0" fontId="4" fillId="0" borderId="0" xfId="0" applyFont="1" applyFill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5" fillId="0" borderId="0" xfId="0" applyFont="1" applyFill="1"/>
    <xf numFmtId="0" fontId="0" fillId="6" borderId="1" xfId="0" applyFill="1" applyBorder="1"/>
    <xf numFmtId="0" fontId="0" fillId="6" borderId="2" xfId="0" applyFill="1" applyBorder="1"/>
    <xf numFmtId="0" fontId="0" fillId="6" borderId="3" xfId="0" applyFill="1" applyBorder="1"/>
    <xf numFmtId="0" fontId="4" fillId="6" borderId="4" xfId="0" applyFont="1" applyFill="1" applyBorder="1" applyAlignment="1">
      <alignment horizontal="center" vertical="center" wrapText="1"/>
    </xf>
    <xf numFmtId="0" fontId="4" fillId="6" borderId="5" xfId="0" applyFont="1" applyFill="1" applyBorder="1" applyAlignment="1">
      <alignment horizontal="center" vertical="center" wrapText="1"/>
    </xf>
    <xf numFmtId="0" fontId="4" fillId="6" borderId="6" xfId="0" applyFont="1" applyFill="1" applyBorder="1" applyAlignment="1">
      <alignment horizontal="center" vertical="center" wrapText="1"/>
    </xf>
    <xf numFmtId="0" fontId="2" fillId="6" borderId="4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0" fontId="0" fillId="6" borderId="7" xfId="0" applyFill="1" applyBorder="1"/>
    <xf numFmtId="0" fontId="0" fillId="6" borderId="8" xfId="0" applyFill="1" applyBorder="1"/>
    <xf numFmtId="0" fontId="0" fillId="6" borderId="9" xfId="0" applyFill="1" applyBorder="1"/>
    <xf numFmtId="0" fontId="0" fillId="7" borderId="0" xfId="0" applyFill="1"/>
    <xf numFmtId="22" fontId="0" fillId="8" borderId="0" xfId="0" applyNumberFormat="1" applyFill="1"/>
    <xf numFmtId="14" fontId="0" fillId="8" borderId="0" xfId="0" applyNumberFormat="1" applyFill="1"/>
    <xf numFmtId="22" fontId="0" fillId="7" borderId="0" xfId="0" applyNumberFormat="1" applyFill="1"/>
    <xf numFmtId="14" fontId="0" fillId="7" borderId="0" xfId="0" applyNumberFormat="1" applyFill="1"/>
    <xf numFmtId="0" fontId="3" fillId="4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72"/>
  <sheetViews>
    <sheetView topLeftCell="A157" workbookViewId="0">
      <selection activeCell="J170" sqref="J170"/>
    </sheetView>
  </sheetViews>
  <sheetFormatPr defaultRowHeight="15"/>
  <cols>
    <col min="1" max="1" width="14.7109375" customWidth="1"/>
    <col min="2" max="2" width="19.7109375" customWidth="1"/>
    <col min="3" max="3" width="27.7109375" customWidth="1"/>
    <col min="4" max="4" width="21.42578125" customWidth="1"/>
    <col min="5" max="5" width="16.7109375" customWidth="1"/>
    <col min="9" max="9" width="17.42578125" customWidth="1"/>
    <col min="10" max="10" width="15.140625" customWidth="1"/>
    <col min="11" max="11" width="17.42578125" customWidth="1"/>
  </cols>
  <sheetData>
    <row r="1" spans="1:7">
      <c r="A1" s="7" t="s">
        <v>36</v>
      </c>
      <c r="B1" s="7" t="s">
        <v>23</v>
      </c>
      <c r="C1" s="7" t="s">
        <v>24</v>
      </c>
      <c r="D1" s="7" t="s">
        <v>25</v>
      </c>
      <c r="E1" s="7" t="s">
        <v>34</v>
      </c>
      <c r="F1" s="7" t="s">
        <v>33</v>
      </c>
      <c r="G1" s="7" t="s">
        <v>39</v>
      </c>
    </row>
    <row r="2" spans="1:7">
      <c r="B2" s="6"/>
      <c r="D2" s="3"/>
    </row>
    <row r="3" spans="1:7">
      <c r="A3" t="s">
        <v>26</v>
      </c>
      <c r="B3" s="6">
        <v>44440.379976851851</v>
      </c>
      <c r="C3" s="6">
        <v>44440.708229166667</v>
      </c>
      <c r="D3" s="3">
        <v>44440</v>
      </c>
      <c r="E3">
        <v>0</v>
      </c>
      <c r="G3">
        <f>(E3+F3)</f>
        <v>0</v>
      </c>
    </row>
    <row r="4" spans="1:7">
      <c r="B4" s="6">
        <v>44441.380185185182</v>
      </c>
      <c r="C4" s="6">
        <v>44441.704189814816</v>
      </c>
      <c r="D4" s="3">
        <v>44441</v>
      </c>
      <c r="E4">
        <v>0</v>
      </c>
      <c r="G4">
        <f t="shared" ref="G4:G70" si="0">(E4+F4)</f>
        <v>0</v>
      </c>
    </row>
    <row r="5" spans="1:7">
      <c r="B5" s="6">
        <v>44442.377638888887</v>
      </c>
      <c r="C5" s="6">
        <v>44442.705266203702</v>
      </c>
      <c r="D5" s="3">
        <v>44442</v>
      </c>
      <c r="E5">
        <v>0</v>
      </c>
      <c r="G5">
        <f t="shared" si="0"/>
        <v>0</v>
      </c>
    </row>
    <row r="6" spans="1:7">
      <c r="B6" s="6">
        <v>44445.385428240741</v>
      </c>
      <c r="C6" s="6">
        <v>44445.705972222226</v>
      </c>
      <c r="D6" s="3">
        <v>44445</v>
      </c>
      <c r="E6">
        <v>6</v>
      </c>
      <c r="G6">
        <f t="shared" si="0"/>
        <v>6</v>
      </c>
    </row>
    <row r="7" spans="1:7">
      <c r="B7" s="6">
        <v>44446.375185185185</v>
      </c>
      <c r="C7" s="6">
        <v>44446.715474537035</v>
      </c>
      <c r="D7" s="3">
        <v>44446</v>
      </c>
      <c r="E7">
        <v>0</v>
      </c>
      <c r="G7">
        <f t="shared" si="0"/>
        <v>0</v>
      </c>
    </row>
    <row r="8" spans="1:7">
      <c r="B8" s="6">
        <v>44447.3746875</v>
      </c>
      <c r="C8" s="6">
        <v>44447.705787037034</v>
      </c>
      <c r="D8" s="3">
        <v>44447</v>
      </c>
      <c r="E8">
        <v>0</v>
      </c>
      <c r="G8">
        <f t="shared" si="0"/>
        <v>0</v>
      </c>
    </row>
    <row r="9" spans="1:7">
      <c r="B9" s="6">
        <v>44448.379837962966</v>
      </c>
      <c r="C9" s="6">
        <v>44448.707916666666</v>
      </c>
      <c r="D9" s="3">
        <v>44448</v>
      </c>
      <c r="E9">
        <v>0</v>
      </c>
      <c r="G9">
        <f t="shared" si="0"/>
        <v>0</v>
      </c>
    </row>
    <row r="10" spans="1:7">
      <c r="B10" s="6">
        <v>44449.38003472222</v>
      </c>
      <c r="C10" s="6">
        <v>44449.715752314813</v>
      </c>
      <c r="D10" s="3">
        <v>44449</v>
      </c>
      <c r="E10">
        <v>0</v>
      </c>
      <c r="G10">
        <f t="shared" si="0"/>
        <v>0</v>
      </c>
    </row>
    <row r="11" spans="1:7">
      <c r="B11" s="6">
        <v>44450.382407407407</v>
      </c>
      <c r="C11" s="6">
        <v>44450.706365740742</v>
      </c>
      <c r="D11" s="3">
        <v>44450</v>
      </c>
      <c r="E11">
        <v>0</v>
      </c>
      <c r="G11">
        <f t="shared" si="0"/>
        <v>0</v>
      </c>
    </row>
    <row r="12" spans="1:7">
      <c r="B12" s="6">
        <v>44453.383206018516</v>
      </c>
      <c r="C12" s="6">
        <v>44453.712812500002</v>
      </c>
      <c r="D12" s="3">
        <v>44453</v>
      </c>
      <c r="E12">
        <v>6</v>
      </c>
      <c r="G12">
        <f t="shared" si="0"/>
        <v>6</v>
      </c>
    </row>
    <row r="13" spans="1:7">
      <c r="B13" s="6">
        <v>44454.38077546296</v>
      </c>
      <c r="C13" s="6">
        <v>44454.707951388889</v>
      </c>
      <c r="D13" s="3">
        <v>44454</v>
      </c>
      <c r="E13">
        <v>0</v>
      </c>
      <c r="G13">
        <f t="shared" si="0"/>
        <v>0</v>
      </c>
    </row>
    <row r="14" spans="1:7">
      <c r="B14" s="6">
        <v>44455.383842592593</v>
      </c>
      <c r="C14" s="6">
        <v>44455.705324074072</v>
      </c>
      <c r="D14" s="3">
        <v>44455</v>
      </c>
      <c r="E14">
        <v>6</v>
      </c>
      <c r="G14">
        <f t="shared" si="0"/>
        <v>6</v>
      </c>
    </row>
    <row r="15" spans="1:7">
      <c r="B15" s="6">
        <v>44456.374942129631</v>
      </c>
      <c r="C15" s="6">
        <v>44456.709826388891</v>
      </c>
      <c r="D15" s="3">
        <v>44456</v>
      </c>
      <c r="E15">
        <v>0</v>
      </c>
      <c r="G15">
        <f t="shared" si="0"/>
        <v>0</v>
      </c>
    </row>
    <row r="16" spans="1:7">
      <c r="B16" s="6">
        <v>44457.380381944444</v>
      </c>
      <c r="C16" s="6">
        <v>44457.707858796297</v>
      </c>
      <c r="D16" s="3">
        <v>44457</v>
      </c>
      <c r="E16">
        <v>0</v>
      </c>
      <c r="G16">
        <f t="shared" si="0"/>
        <v>0</v>
      </c>
    </row>
    <row r="17" spans="1:7">
      <c r="B17" s="6">
        <v>44459.384282407409</v>
      </c>
      <c r="C17" s="6">
        <v>44459.712372685186</v>
      </c>
      <c r="D17" s="3">
        <v>44459</v>
      </c>
      <c r="E17">
        <v>6</v>
      </c>
      <c r="G17">
        <f t="shared" si="0"/>
        <v>6</v>
      </c>
    </row>
    <row r="18" spans="1:7">
      <c r="B18" s="6">
        <v>44460.372523148151</v>
      </c>
      <c r="C18" s="6">
        <v>44460.709062499998</v>
      </c>
      <c r="D18" s="3">
        <v>44460</v>
      </c>
      <c r="E18">
        <v>0</v>
      </c>
      <c r="G18">
        <f t="shared" si="0"/>
        <v>0</v>
      </c>
    </row>
    <row r="19" spans="1:7">
      <c r="B19" s="6">
        <v>44461.378298611111</v>
      </c>
      <c r="C19" s="6">
        <v>44461.710104166668</v>
      </c>
      <c r="D19" s="3">
        <v>44461</v>
      </c>
      <c r="E19">
        <v>0</v>
      </c>
      <c r="G19">
        <f t="shared" si="0"/>
        <v>0</v>
      </c>
    </row>
    <row r="20" spans="1:7">
      <c r="B20" s="6">
        <v>44462.381932870368</v>
      </c>
      <c r="C20" s="6">
        <v>44462.707314814812</v>
      </c>
      <c r="D20" s="3">
        <v>44462</v>
      </c>
      <c r="E20">
        <v>0</v>
      </c>
      <c r="G20">
        <f t="shared" si="0"/>
        <v>0</v>
      </c>
    </row>
    <row r="21" spans="1:7">
      <c r="B21" s="6">
        <v>44463.387557870374</v>
      </c>
      <c r="C21" s="6">
        <v>44463.711550925924</v>
      </c>
      <c r="D21" s="3">
        <v>44463</v>
      </c>
      <c r="E21">
        <v>6</v>
      </c>
      <c r="G21">
        <f t="shared" si="0"/>
        <v>6</v>
      </c>
    </row>
    <row r="22" spans="1:7">
      <c r="B22" s="6">
        <v>44464.381261574075</v>
      </c>
      <c r="C22" s="6">
        <v>44464.704305555555</v>
      </c>
      <c r="D22" s="3">
        <v>44464</v>
      </c>
      <c r="E22">
        <v>0</v>
      </c>
      <c r="G22">
        <f t="shared" si="0"/>
        <v>0</v>
      </c>
    </row>
    <row r="23" spans="1:7">
      <c r="B23" s="6">
        <v>44467.378518518519</v>
      </c>
      <c r="C23" s="6">
        <v>44467.730486111112</v>
      </c>
      <c r="D23" s="3">
        <v>44467</v>
      </c>
      <c r="E23">
        <v>0</v>
      </c>
      <c r="G23">
        <f t="shared" si="0"/>
        <v>0</v>
      </c>
    </row>
    <row r="24" spans="1:7">
      <c r="B24" s="6">
        <v>44468.384016203701</v>
      </c>
      <c r="C24" s="6">
        <v>44468.707638888889</v>
      </c>
      <c r="D24" s="3">
        <v>44468</v>
      </c>
      <c r="E24">
        <v>6</v>
      </c>
      <c r="G24">
        <f t="shared" si="0"/>
        <v>6</v>
      </c>
    </row>
    <row r="25" spans="1:7">
      <c r="B25" s="6">
        <v>44469.381736111114</v>
      </c>
      <c r="C25" s="6">
        <v>44469.709178240744</v>
      </c>
      <c r="D25" s="3">
        <v>44469</v>
      </c>
      <c r="E25">
        <v>0</v>
      </c>
      <c r="G25">
        <f t="shared" si="0"/>
        <v>0</v>
      </c>
    </row>
    <row r="26" spans="1:7">
      <c r="A26" s="23"/>
      <c r="B26" s="26"/>
      <c r="C26" s="26"/>
      <c r="D26" s="27"/>
      <c r="E26" s="23"/>
      <c r="F26" s="23"/>
      <c r="G26" s="23">
        <f>SUM(G3:G25)</f>
        <v>36</v>
      </c>
    </row>
    <row r="27" spans="1:7">
      <c r="A27" t="s">
        <v>27</v>
      </c>
      <c r="B27" s="6">
        <v>44440.377071759256</v>
      </c>
      <c r="C27" s="6">
        <v>44440.714456018519</v>
      </c>
      <c r="D27" s="3">
        <v>44440</v>
      </c>
      <c r="E27">
        <v>0</v>
      </c>
      <c r="G27">
        <f t="shared" si="0"/>
        <v>0</v>
      </c>
    </row>
    <row r="28" spans="1:7">
      <c r="B28" s="6">
        <v>44441.378159722219</v>
      </c>
      <c r="C28" s="6">
        <v>44441.707060185188</v>
      </c>
      <c r="D28" s="3">
        <v>44441</v>
      </c>
      <c r="E28">
        <v>0</v>
      </c>
      <c r="G28">
        <f t="shared" si="0"/>
        <v>0</v>
      </c>
    </row>
    <row r="29" spans="1:7">
      <c r="B29" s="6">
        <v>44442.379062499997</v>
      </c>
      <c r="C29" s="6">
        <v>44442.707245370373</v>
      </c>
      <c r="D29" s="3">
        <v>44442</v>
      </c>
      <c r="E29">
        <v>0</v>
      </c>
      <c r="G29">
        <f t="shared" si="0"/>
        <v>0</v>
      </c>
    </row>
    <row r="30" spans="1:7">
      <c r="B30" s="6">
        <v>44443.378923611112</v>
      </c>
      <c r="C30" s="6">
        <v>44443.722962962966</v>
      </c>
      <c r="D30" s="3">
        <v>44443</v>
      </c>
      <c r="E30">
        <v>0</v>
      </c>
      <c r="G30">
        <f t="shared" si="0"/>
        <v>0</v>
      </c>
    </row>
    <row r="31" spans="1:7">
      <c r="B31" s="6">
        <v>44445.379432870373</v>
      </c>
      <c r="C31" s="6">
        <v>44445.713773148149</v>
      </c>
      <c r="D31" s="3">
        <v>44445</v>
      </c>
      <c r="E31">
        <v>0</v>
      </c>
      <c r="G31">
        <f t="shared" si="0"/>
        <v>0</v>
      </c>
    </row>
    <row r="32" spans="1:7">
      <c r="B32" s="6">
        <v>44446.379618055558</v>
      </c>
      <c r="C32" s="6">
        <v>44446.716319444444</v>
      </c>
      <c r="D32" s="3">
        <v>44446</v>
      </c>
      <c r="E32">
        <v>0</v>
      </c>
      <c r="G32">
        <f t="shared" si="0"/>
        <v>0</v>
      </c>
    </row>
    <row r="33" spans="2:7">
      <c r="B33" s="6">
        <v>44447.388009259259</v>
      </c>
      <c r="C33" s="6">
        <v>44447.717291666668</v>
      </c>
      <c r="D33" s="3">
        <v>44447</v>
      </c>
      <c r="E33">
        <v>6</v>
      </c>
      <c r="G33">
        <f t="shared" si="0"/>
        <v>6</v>
      </c>
    </row>
    <row r="34" spans="2:7">
      <c r="B34" s="6">
        <v>44448.381307870368</v>
      </c>
      <c r="C34" s="6">
        <v>44448.708680555559</v>
      </c>
      <c r="D34" s="3">
        <v>44448</v>
      </c>
      <c r="E34">
        <v>0</v>
      </c>
      <c r="G34">
        <f t="shared" si="0"/>
        <v>0</v>
      </c>
    </row>
    <row r="35" spans="2:7">
      <c r="B35" s="6">
        <v>44449.381018518521</v>
      </c>
      <c r="C35" s="6">
        <v>44449.706909722219</v>
      </c>
      <c r="D35" s="3">
        <v>44449</v>
      </c>
      <c r="E35">
        <v>0</v>
      </c>
      <c r="G35">
        <f t="shared" si="0"/>
        <v>0</v>
      </c>
    </row>
    <row r="36" spans="2:7">
      <c r="B36" s="6">
        <v>44450.382337962961</v>
      </c>
      <c r="C36" s="6">
        <v>44450.708634259259</v>
      </c>
      <c r="D36" s="3">
        <v>44450</v>
      </c>
      <c r="E36">
        <v>0</v>
      </c>
      <c r="G36">
        <f t="shared" si="0"/>
        <v>0</v>
      </c>
    </row>
    <row r="37" spans="2:7">
      <c r="B37" s="6">
        <v>44452.412314814814</v>
      </c>
      <c r="C37" s="6">
        <v>44452.70952546296</v>
      </c>
      <c r="D37" s="3">
        <v>44452</v>
      </c>
      <c r="E37">
        <v>6</v>
      </c>
      <c r="G37">
        <f t="shared" si="0"/>
        <v>6</v>
      </c>
    </row>
    <row r="38" spans="2:7">
      <c r="B38" s="6">
        <v>44453.378240740742</v>
      </c>
      <c r="C38" s="6">
        <v>44453.718530092592</v>
      </c>
      <c r="D38" s="3">
        <v>44453</v>
      </c>
      <c r="E38">
        <v>0</v>
      </c>
      <c r="G38">
        <f t="shared" si="0"/>
        <v>0</v>
      </c>
    </row>
    <row r="39" spans="2:7">
      <c r="B39" s="6">
        <v>44454.388136574074</v>
      </c>
      <c r="C39" s="6">
        <v>44454.709548611114</v>
      </c>
      <c r="D39" s="3">
        <v>44454</v>
      </c>
      <c r="E39">
        <v>6</v>
      </c>
      <c r="G39">
        <f t="shared" si="0"/>
        <v>6</v>
      </c>
    </row>
    <row r="40" spans="2:7">
      <c r="B40" s="6">
        <v>44455.383668981478</v>
      </c>
      <c r="C40" s="6">
        <v>44455.708877314813</v>
      </c>
      <c r="D40" s="3">
        <v>44455</v>
      </c>
      <c r="E40">
        <v>6</v>
      </c>
      <c r="G40">
        <f t="shared" si="0"/>
        <v>6</v>
      </c>
    </row>
    <row r="41" spans="2:7">
      <c r="B41" s="6">
        <v>44457.375497685185</v>
      </c>
      <c r="C41" s="6">
        <v>44457.711041666669</v>
      </c>
      <c r="D41" s="3">
        <v>44457</v>
      </c>
      <c r="E41">
        <v>0</v>
      </c>
      <c r="G41">
        <f t="shared" si="0"/>
        <v>0</v>
      </c>
    </row>
    <row r="42" spans="2:7">
      <c r="B42" s="6">
        <v>44459.378333333334</v>
      </c>
      <c r="C42" s="6">
        <v>44459.724560185183</v>
      </c>
      <c r="D42" s="3">
        <v>44459</v>
      </c>
      <c r="E42">
        <v>0</v>
      </c>
      <c r="G42">
        <f t="shared" si="0"/>
        <v>0</v>
      </c>
    </row>
    <row r="43" spans="2:7">
      <c r="B43" s="6">
        <v>44460.380983796298</v>
      </c>
      <c r="C43" s="6">
        <v>44460.714131944442</v>
      </c>
      <c r="D43" s="3">
        <v>44460</v>
      </c>
      <c r="E43">
        <v>0</v>
      </c>
      <c r="G43">
        <f t="shared" si="0"/>
        <v>0</v>
      </c>
    </row>
    <row r="44" spans="2:7">
      <c r="B44" s="6">
        <v>44461.376851851855</v>
      </c>
      <c r="C44" s="6">
        <v>44461.709953703707</v>
      </c>
      <c r="D44" s="3">
        <v>44461</v>
      </c>
      <c r="E44">
        <v>0</v>
      </c>
      <c r="G44">
        <f t="shared" si="0"/>
        <v>0</v>
      </c>
    </row>
    <row r="45" spans="2:7">
      <c r="B45" s="6">
        <v>44462.38</v>
      </c>
      <c r="C45" s="6">
        <v>44462.722766203704</v>
      </c>
      <c r="D45" s="3">
        <v>44462</v>
      </c>
      <c r="E45">
        <v>0</v>
      </c>
      <c r="G45">
        <f t="shared" si="0"/>
        <v>0</v>
      </c>
    </row>
    <row r="46" spans="2:7">
      <c r="B46" s="6">
        <v>44463.375497685185</v>
      </c>
      <c r="C46" s="6">
        <v>44463.714513888888</v>
      </c>
      <c r="D46" s="3">
        <v>44463</v>
      </c>
      <c r="E46">
        <v>0</v>
      </c>
      <c r="G46">
        <f t="shared" si="0"/>
        <v>0</v>
      </c>
    </row>
    <row r="47" spans="2:7">
      <c r="B47" s="6">
        <v>44464.381226851852</v>
      </c>
      <c r="C47" s="6">
        <v>44464.70584490741</v>
      </c>
      <c r="D47" s="3">
        <v>44464</v>
      </c>
      <c r="E47">
        <v>0</v>
      </c>
      <c r="G47">
        <f t="shared" si="0"/>
        <v>0</v>
      </c>
    </row>
    <row r="48" spans="2:7">
      <c r="B48" s="6">
        <v>44466.390115740738</v>
      </c>
      <c r="C48" s="6">
        <v>44466.727638888886</v>
      </c>
      <c r="D48" s="3">
        <v>44466</v>
      </c>
      <c r="E48">
        <v>6</v>
      </c>
      <c r="G48">
        <f t="shared" si="0"/>
        <v>6</v>
      </c>
    </row>
    <row r="49" spans="1:7">
      <c r="B49" s="6">
        <v>44467.376840277779</v>
      </c>
      <c r="C49" s="6">
        <v>44467.707442129627</v>
      </c>
      <c r="D49" s="3">
        <v>44467</v>
      </c>
      <c r="E49">
        <v>0</v>
      </c>
      <c r="G49">
        <f t="shared" si="0"/>
        <v>0</v>
      </c>
    </row>
    <row r="50" spans="1:7">
      <c r="B50" s="6">
        <v>44468.37771990741</v>
      </c>
      <c r="C50" s="6">
        <v>44468.70784722222</v>
      </c>
      <c r="D50" s="3">
        <v>44468</v>
      </c>
      <c r="E50">
        <v>0</v>
      </c>
      <c r="G50">
        <f t="shared" si="0"/>
        <v>0</v>
      </c>
    </row>
    <row r="51" spans="1:7">
      <c r="B51" s="6">
        <v>44469.380266203705</v>
      </c>
      <c r="C51" s="6">
        <v>44469.710023148145</v>
      </c>
      <c r="D51" s="3">
        <v>44469</v>
      </c>
      <c r="E51">
        <v>0</v>
      </c>
      <c r="G51">
        <f t="shared" si="0"/>
        <v>0</v>
      </c>
    </row>
    <row r="52" spans="1:7">
      <c r="A52" s="23"/>
      <c r="B52" s="26"/>
      <c r="C52" s="26"/>
      <c r="D52" s="27"/>
      <c r="E52" s="23"/>
      <c r="F52" s="23"/>
      <c r="G52" s="23">
        <f>SUM(G27:G51)</f>
        <v>30</v>
      </c>
    </row>
    <row r="53" spans="1:7">
      <c r="A53" t="s">
        <v>37</v>
      </c>
      <c r="B53" s="6">
        <v>44443.456805555557</v>
      </c>
      <c r="C53" s="6">
        <v>44443.827604166669</v>
      </c>
      <c r="D53" s="3">
        <v>44443</v>
      </c>
      <c r="E53">
        <v>9</v>
      </c>
      <c r="G53">
        <f t="shared" si="0"/>
        <v>9</v>
      </c>
    </row>
    <row r="54" spans="1:7">
      <c r="B54" s="6">
        <v>44445.832986111112</v>
      </c>
      <c r="C54" s="6">
        <v>44445.846666666665</v>
      </c>
      <c r="D54" s="3">
        <v>44445</v>
      </c>
      <c r="G54">
        <f t="shared" si="0"/>
        <v>0</v>
      </c>
    </row>
    <row r="55" spans="1:7">
      <c r="B55" s="6">
        <v>44446.826724537037</v>
      </c>
      <c r="C55" s="6">
        <v>44446.837488425925</v>
      </c>
      <c r="D55" s="3">
        <v>44446</v>
      </c>
      <c r="G55">
        <f t="shared" si="0"/>
        <v>0</v>
      </c>
    </row>
    <row r="56" spans="1:7">
      <c r="B56" t="s">
        <v>35</v>
      </c>
      <c r="C56" s="6">
        <v>44448.892766203702</v>
      </c>
      <c r="D56" s="3">
        <v>44448</v>
      </c>
      <c r="G56">
        <f t="shared" si="0"/>
        <v>0</v>
      </c>
    </row>
    <row r="57" spans="1:7">
      <c r="B57" s="6">
        <v>44449.848402777781</v>
      </c>
      <c r="C57" t="s">
        <v>35</v>
      </c>
      <c r="D57" s="3">
        <v>44449</v>
      </c>
      <c r="G57">
        <f t="shared" si="0"/>
        <v>0</v>
      </c>
    </row>
    <row r="58" spans="1:7">
      <c r="B58" s="6">
        <v>44454.895949074074</v>
      </c>
      <c r="C58" t="s">
        <v>35</v>
      </c>
      <c r="D58" s="3">
        <v>44454</v>
      </c>
      <c r="G58">
        <f t="shared" si="0"/>
        <v>0</v>
      </c>
    </row>
    <row r="59" spans="1:7">
      <c r="B59" s="6">
        <v>44455.778831018521</v>
      </c>
      <c r="C59" t="s">
        <v>35</v>
      </c>
      <c r="D59" s="3">
        <v>44455</v>
      </c>
      <c r="G59">
        <f t="shared" si="0"/>
        <v>0</v>
      </c>
    </row>
    <row r="60" spans="1:7">
      <c r="B60" s="6">
        <v>44456.831886574073</v>
      </c>
      <c r="C60" t="s">
        <v>35</v>
      </c>
      <c r="D60" s="3">
        <v>44456</v>
      </c>
      <c r="G60">
        <f t="shared" si="0"/>
        <v>0</v>
      </c>
    </row>
    <row r="61" spans="1:7">
      <c r="B61" t="s">
        <v>35</v>
      </c>
      <c r="C61" s="6">
        <v>44457.933946759258</v>
      </c>
      <c r="D61" s="3">
        <v>44457</v>
      </c>
      <c r="G61">
        <f t="shared" si="0"/>
        <v>0</v>
      </c>
    </row>
    <row r="62" spans="1:7">
      <c r="B62" s="6">
        <v>44461.777418981481</v>
      </c>
      <c r="C62" t="s">
        <v>35</v>
      </c>
      <c r="D62" s="3">
        <v>44461</v>
      </c>
      <c r="G62">
        <f t="shared" si="0"/>
        <v>0</v>
      </c>
    </row>
    <row r="63" spans="1:7">
      <c r="B63" s="6">
        <v>44462.84851851852</v>
      </c>
      <c r="C63" t="s">
        <v>35</v>
      </c>
      <c r="D63" s="3">
        <v>44462</v>
      </c>
      <c r="G63">
        <f t="shared" si="0"/>
        <v>0</v>
      </c>
    </row>
    <row r="64" spans="1:7">
      <c r="B64" s="6">
        <v>44463.805543981478</v>
      </c>
      <c r="C64" t="s">
        <v>35</v>
      </c>
      <c r="D64" s="3">
        <v>44463</v>
      </c>
      <c r="G64">
        <f t="shared" si="0"/>
        <v>0</v>
      </c>
    </row>
    <row r="65" spans="1:7">
      <c r="B65" s="6">
        <v>44464.875011574077</v>
      </c>
      <c r="C65" s="6">
        <v>44464.861817129633</v>
      </c>
      <c r="D65" s="3">
        <v>44464</v>
      </c>
      <c r="G65">
        <f t="shared" si="0"/>
        <v>0</v>
      </c>
    </row>
    <row r="66" spans="1:7">
      <c r="B66" s="6">
        <v>44465.575092592589</v>
      </c>
      <c r="C66" s="6">
        <v>44465.883321759262</v>
      </c>
      <c r="D66" s="3">
        <v>44465</v>
      </c>
      <c r="G66">
        <f t="shared" si="0"/>
        <v>0</v>
      </c>
    </row>
    <row r="67" spans="1:7">
      <c r="B67" s="6">
        <v>44467.463900462964</v>
      </c>
      <c r="C67" s="6">
        <v>44467.885833333334</v>
      </c>
      <c r="D67" s="3">
        <v>44467</v>
      </c>
      <c r="E67">
        <v>10</v>
      </c>
      <c r="G67">
        <f t="shared" si="0"/>
        <v>10</v>
      </c>
    </row>
    <row r="68" spans="1:7">
      <c r="A68" s="23"/>
      <c r="B68" s="26"/>
      <c r="C68" s="26"/>
      <c r="D68" s="27"/>
      <c r="E68" s="23"/>
      <c r="F68" s="23"/>
      <c r="G68" s="23"/>
    </row>
    <row r="69" spans="1:7">
      <c r="A69" t="s">
        <v>28</v>
      </c>
      <c r="B69" s="6">
        <v>44440.428379629629</v>
      </c>
      <c r="C69" s="6">
        <v>44440.711493055554</v>
      </c>
      <c r="D69" s="3">
        <v>44440</v>
      </c>
      <c r="E69">
        <v>9</v>
      </c>
      <c r="G69">
        <f t="shared" si="0"/>
        <v>9</v>
      </c>
    </row>
    <row r="70" spans="1:7">
      <c r="B70" s="6">
        <v>44441.381388888891</v>
      </c>
      <c r="C70" s="6">
        <v>44441.707569444443</v>
      </c>
      <c r="D70" s="3">
        <v>44441</v>
      </c>
      <c r="E70">
        <v>0</v>
      </c>
      <c r="G70">
        <f t="shared" si="0"/>
        <v>0</v>
      </c>
    </row>
    <row r="71" spans="1:7">
      <c r="B71" s="6">
        <v>44442.371979166666</v>
      </c>
      <c r="C71" s="6">
        <v>44442.708506944444</v>
      </c>
      <c r="D71" s="3">
        <v>44442</v>
      </c>
      <c r="E71">
        <v>0</v>
      </c>
      <c r="G71">
        <f t="shared" ref="G71:G136" si="1">(E71+F71)</f>
        <v>0</v>
      </c>
    </row>
    <row r="72" spans="1:7">
      <c r="B72" s="6">
        <v>44443.371793981481</v>
      </c>
      <c r="C72" s="6">
        <v>44443.723043981481</v>
      </c>
      <c r="D72" s="3">
        <v>44443</v>
      </c>
      <c r="E72">
        <v>0</v>
      </c>
      <c r="G72">
        <f t="shared" si="1"/>
        <v>0</v>
      </c>
    </row>
    <row r="73" spans="1:7">
      <c r="B73" s="6">
        <v>44445.379965277774</v>
      </c>
      <c r="C73" s="6">
        <v>44445.714155092595</v>
      </c>
      <c r="D73" s="3">
        <v>44445</v>
      </c>
      <c r="E73">
        <v>0</v>
      </c>
      <c r="G73">
        <f t="shared" si="1"/>
        <v>0</v>
      </c>
    </row>
    <row r="74" spans="1:7">
      <c r="B74" s="6">
        <v>44446.380115740743</v>
      </c>
      <c r="C74" s="6">
        <v>44446.71675925926</v>
      </c>
      <c r="D74" s="3">
        <v>44446</v>
      </c>
      <c r="E74">
        <v>0</v>
      </c>
      <c r="G74">
        <f t="shared" si="1"/>
        <v>0</v>
      </c>
    </row>
    <row r="75" spans="1:7">
      <c r="B75" s="6">
        <v>44447.378981481481</v>
      </c>
      <c r="C75" s="6">
        <v>44447.707569444443</v>
      </c>
      <c r="D75" s="3">
        <v>44447</v>
      </c>
      <c r="E75">
        <v>0</v>
      </c>
      <c r="G75">
        <f t="shared" si="1"/>
        <v>0</v>
      </c>
    </row>
    <row r="76" spans="1:7">
      <c r="B76" s="6">
        <v>44449.381967592592</v>
      </c>
      <c r="C76" s="6">
        <v>44449.70784722222</v>
      </c>
      <c r="D76" s="3">
        <v>44449</v>
      </c>
      <c r="E76">
        <v>0</v>
      </c>
      <c r="G76">
        <f t="shared" si="1"/>
        <v>0</v>
      </c>
    </row>
    <row r="77" spans="1:7">
      <c r="B77" s="6">
        <v>44450.376666666663</v>
      </c>
      <c r="C77" s="6">
        <v>44450.708784722221</v>
      </c>
      <c r="D77" s="3">
        <v>44450</v>
      </c>
      <c r="E77">
        <v>0</v>
      </c>
      <c r="G77">
        <f t="shared" si="1"/>
        <v>0</v>
      </c>
    </row>
    <row r="78" spans="1:7">
      <c r="B78" s="6">
        <v>44452.411516203705</v>
      </c>
      <c r="C78" s="6">
        <v>44452.710648148146</v>
      </c>
      <c r="D78" s="3">
        <v>44452</v>
      </c>
      <c r="E78">
        <v>6</v>
      </c>
      <c r="G78">
        <f t="shared" si="1"/>
        <v>6</v>
      </c>
    </row>
    <row r="79" spans="1:7">
      <c r="B79" s="6">
        <v>44453.378425925926</v>
      </c>
      <c r="C79" s="6">
        <v>44453.714803240742</v>
      </c>
      <c r="D79" s="3">
        <v>44453</v>
      </c>
      <c r="E79">
        <v>0</v>
      </c>
      <c r="G79">
        <f t="shared" si="1"/>
        <v>0</v>
      </c>
    </row>
    <row r="80" spans="1:7">
      <c r="B80" s="6">
        <v>44454.382974537039</v>
      </c>
      <c r="C80" s="6">
        <v>44454.707870370374</v>
      </c>
      <c r="D80" s="3">
        <v>44454</v>
      </c>
      <c r="E80">
        <v>6</v>
      </c>
      <c r="G80">
        <f t="shared" si="1"/>
        <v>6</v>
      </c>
    </row>
    <row r="81" spans="1:7">
      <c r="B81" s="6">
        <v>44455.382384259261</v>
      </c>
      <c r="C81" s="6">
        <v>44455.709976851853</v>
      </c>
      <c r="D81" s="3">
        <v>44455</v>
      </c>
      <c r="E81">
        <v>0</v>
      </c>
      <c r="G81">
        <f t="shared" si="1"/>
        <v>0</v>
      </c>
    </row>
    <row r="82" spans="1:7">
      <c r="B82" s="6">
        <v>44456.379687499997</v>
      </c>
      <c r="C82" s="6">
        <v>44456.789768518516</v>
      </c>
      <c r="D82" s="3">
        <v>44456</v>
      </c>
      <c r="E82">
        <v>0</v>
      </c>
      <c r="G82">
        <f t="shared" si="1"/>
        <v>0</v>
      </c>
    </row>
    <row r="83" spans="1:7">
      <c r="B83" s="6">
        <v>44459.377337962964</v>
      </c>
      <c r="C83" s="6">
        <v>44459.783726851849</v>
      </c>
      <c r="D83" s="3">
        <v>44459</v>
      </c>
      <c r="E83">
        <v>0</v>
      </c>
      <c r="G83">
        <f t="shared" si="1"/>
        <v>0</v>
      </c>
    </row>
    <row r="84" spans="1:7">
      <c r="B84" s="6">
        <v>44460.381053240744</v>
      </c>
      <c r="C84" s="6">
        <v>44460.714606481481</v>
      </c>
      <c r="D84" s="3">
        <v>44460</v>
      </c>
      <c r="E84">
        <v>0</v>
      </c>
      <c r="G84">
        <f t="shared" si="1"/>
        <v>0</v>
      </c>
    </row>
    <row r="85" spans="1:7">
      <c r="B85" s="6">
        <v>44461.380914351852</v>
      </c>
      <c r="C85" s="6">
        <v>44461.725023148145</v>
      </c>
      <c r="D85" s="3">
        <v>44461</v>
      </c>
      <c r="E85">
        <v>0</v>
      </c>
      <c r="G85">
        <f t="shared" si="1"/>
        <v>0</v>
      </c>
    </row>
    <row r="86" spans="1:7">
      <c r="B86" s="6">
        <v>44462.383657407408</v>
      </c>
      <c r="C86" s="6">
        <v>44462.541724537034</v>
      </c>
      <c r="D86" s="3">
        <v>44462</v>
      </c>
      <c r="E86">
        <v>6</v>
      </c>
      <c r="G86">
        <f t="shared" si="1"/>
        <v>6</v>
      </c>
    </row>
    <row r="87" spans="1:7">
      <c r="B87" s="6">
        <v>44463.378761574073</v>
      </c>
      <c r="C87" s="6">
        <v>44463.717777777776</v>
      </c>
      <c r="D87" s="3">
        <v>44463</v>
      </c>
      <c r="E87">
        <v>0</v>
      </c>
      <c r="G87">
        <f t="shared" si="1"/>
        <v>0</v>
      </c>
    </row>
    <row r="88" spans="1:7">
      <c r="B88" s="6">
        <v>44464.382615740738</v>
      </c>
      <c r="C88" s="6">
        <v>44464.705370370371</v>
      </c>
      <c r="D88" s="3">
        <v>44464</v>
      </c>
      <c r="E88">
        <v>0</v>
      </c>
      <c r="G88">
        <f t="shared" si="1"/>
        <v>0</v>
      </c>
    </row>
    <row r="89" spans="1:7">
      <c r="B89" s="6">
        <v>44466.376620370371</v>
      </c>
      <c r="C89" s="6">
        <v>44466.727905092594</v>
      </c>
      <c r="D89" s="3">
        <v>44466</v>
      </c>
      <c r="E89">
        <v>0</v>
      </c>
      <c r="G89">
        <f t="shared" si="1"/>
        <v>0</v>
      </c>
    </row>
    <row r="90" spans="1:7">
      <c r="B90" s="6">
        <v>44467.379224537035</v>
      </c>
      <c r="C90" t="s">
        <v>35</v>
      </c>
      <c r="D90" s="3">
        <v>44467</v>
      </c>
      <c r="E90">
        <v>0</v>
      </c>
      <c r="G90">
        <f t="shared" si="1"/>
        <v>0</v>
      </c>
    </row>
    <row r="91" spans="1:7">
      <c r="A91" s="23"/>
      <c r="B91" s="26"/>
      <c r="C91" s="23"/>
      <c r="D91" s="27"/>
      <c r="E91" s="23"/>
      <c r="F91" s="23"/>
      <c r="G91" s="23">
        <f>SUM(G69:G90)</f>
        <v>27</v>
      </c>
    </row>
    <row r="92" spans="1:7">
      <c r="A92" t="s">
        <v>29</v>
      </c>
      <c r="B92" s="6">
        <v>44440.419386574074</v>
      </c>
      <c r="C92" t="s">
        <v>35</v>
      </c>
      <c r="D92" s="3">
        <v>44440</v>
      </c>
      <c r="E92">
        <v>9</v>
      </c>
      <c r="G92">
        <f t="shared" si="1"/>
        <v>9</v>
      </c>
    </row>
    <row r="93" spans="1:7">
      <c r="B93" s="6">
        <v>44441.417291666665</v>
      </c>
      <c r="C93" t="s">
        <v>35</v>
      </c>
      <c r="D93" s="3">
        <v>44441</v>
      </c>
      <c r="E93">
        <v>9</v>
      </c>
      <c r="G93">
        <f t="shared" si="1"/>
        <v>9</v>
      </c>
    </row>
    <row r="94" spans="1:7">
      <c r="B94" s="6">
        <v>44442.418055555558</v>
      </c>
      <c r="C94" t="s">
        <v>35</v>
      </c>
      <c r="D94" s="3">
        <v>44442</v>
      </c>
      <c r="E94">
        <v>9</v>
      </c>
      <c r="G94">
        <f t="shared" si="1"/>
        <v>9</v>
      </c>
    </row>
    <row r="95" spans="1:7">
      <c r="B95" s="6">
        <v>44443.430150462962</v>
      </c>
      <c r="C95" s="6">
        <v>44443.76462962963</v>
      </c>
      <c r="D95" s="3">
        <v>44443</v>
      </c>
      <c r="E95">
        <v>9</v>
      </c>
      <c r="G95">
        <f t="shared" si="1"/>
        <v>9</v>
      </c>
    </row>
    <row r="96" spans="1:7">
      <c r="B96" s="6">
        <v>44445.411238425928</v>
      </c>
      <c r="C96" s="6">
        <v>44445.787905092591</v>
      </c>
      <c r="D96" s="3">
        <v>44445</v>
      </c>
      <c r="E96">
        <v>6</v>
      </c>
      <c r="G96">
        <f t="shared" si="1"/>
        <v>6</v>
      </c>
    </row>
    <row r="97" spans="2:7">
      <c r="B97" t="s">
        <v>35</v>
      </c>
      <c r="C97" s="6">
        <v>44446.763761574075</v>
      </c>
      <c r="D97" s="3">
        <v>44446</v>
      </c>
      <c r="G97">
        <f t="shared" si="1"/>
        <v>0</v>
      </c>
    </row>
    <row r="98" spans="2:7">
      <c r="B98" s="6">
        <v>44447.428402777776</v>
      </c>
      <c r="C98" s="6">
        <v>44447.864328703705</v>
      </c>
      <c r="D98" s="3">
        <v>44447</v>
      </c>
      <c r="E98">
        <v>9</v>
      </c>
      <c r="G98">
        <f t="shared" si="1"/>
        <v>9</v>
      </c>
    </row>
    <row r="99" spans="2:7">
      <c r="B99" s="6">
        <v>44448.40587962963</v>
      </c>
      <c r="C99" s="6">
        <v>44448.812337962961</v>
      </c>
      <c r="D99" s="3">
        <v>44448</v>
      </c>
      <c r="E99">
        <v>6</v>
      </c>
      <c r="G99">
        <f t="shared" si="1"/>
        <v>6</v>
      </c>
    </row>
    <row r="100" spans="2:7">
      <c r="B100" s="6">
        <v>44449.435636574075</v>
      </c>
      <c r="C100" t="s">
        <v>35</v>
      </c>
      <c r="D100" s="3">
        <v>44449</v>
      </c>
      <c r="E100">
        <v>9</v>
      </c>
      <c r="G100">
        <f t="shared" si="1"/>
        <v>9</v>
      </c>
    </row>
    <row r="101" spans="2:7">
      <c r="B101" s="6">
        <v>44450.406782407408</v>
      </c>
      <c r="C101" s="6">
        <v>44450.854259259257</v>
      </c>
      <c r="D101" s="3">
        <v>44450</v>
      </c>
      <c r="E101">
        <v>6</v>
      </c>
      <c r="G101">
        <f t="shared" si="1"/>
        <v>6</v>
      </c>
    </row>
    <row r="102" spans="2:7">
      <c r="B102" s="6">
        <v>44452.416006944448</v>
      </c>
      <c r="C102" s="6">
        <v>44452.75849537037</v>
      </c>
      <c r="D102" s="3">
        <v>44452</v>
      </c>
      <c r="E102">
        <v>6</v>
      </c>
      <c r="G102">
        <f t="shared" si="1"/>
        <v>6</v>
      </c>
    </row>
    <row r="103" spans="2:7">
      <c r="B103" s="6">
        <v>44453.414710648147</v>
      </c>
      <c r="C103" s="6">
        <v>44453.864756944444</v>
      </c>
      <c r="D103" s="3">
        <v>44453</v>
      </c>
      <c r="E103">
        <v>6</v>
      </c>
      <c r="G103">
        <f t="shared" si="1"/>
        <v>6</v>
      </c>
    </row>
    <row r="104" spans="2:7">
      <c r="B104" s="6">
        <v>44454.417280092595</v>
      </c>
      <c r="C104" s="6">
        <v>44454.799027777779</v>
      </c>
      <c r="D104" s="3">
        <v>44454</v>
      </c>
      <c r="E104">
        <v>9</v>
      </c>
      <c r="G104">
        <f t="shared" si="1"/>
        <v>9</v>
      </c>
    </row>
    <row r="105" spans="2:7">
      <c r="B105" s="6">
        <v>44455.427511574075</v>
      </c>
      <c r="C105" s="6">
        <v>44455.763298611113</v>
      </c>
      <c r="D105" s="3">
        <v>44455</v>
      </c>
      <c r="E105">
        <v>9</v>
      </c>
      <c r="G105">
        <f t="shared" si="1"/>
        <v>9</v>
      </c>
    </row>
    <row r="106" spans="2:7">
      <c r="B106" s="6">
        <v>44456.409525462965</v>
      </c>
      <c r="C106" s="6">
        <v>44456.808437500003</v>
      </c>
      <c r="D106" s="3">
        <v>44456</v>
      </c>
      <c r="E106">
        <v>6</v>
      </c>
      <c r="G106">
        <f t="shared" si="1"/>
        <v>6</v>
      </c>
    </row>
    <row r="107" spans="2:7">
      <c r="B107" s="6">
        <v>44457.421041666668</v>
      </c>
      <c r="C107" t="s">
        <v>35</v>
      </c>
      <c r="D107" s="3">
        <v>44457</v>
      </c>
      <c r="E107">
        <v>9</v>
      </c>
      <c r="G107">
        <f t="shared" si="1"/>
        <v>9</v>
      </c>
    </row>
    <row r="108" spans="2:7">
      <c r="B108" s="6">
        <v>44459.432442129626</v>
      </c>
      <c r="C108" s="6">
        <v>44459.803101851852</v>
      </c>
      <c r="D108" s="3">
        <v>44459</v>
      </c>
      <c r="E108">
        <v>9</v>
      </c>
      <c r="G108">
        <f t="shared" si="1"/>
        <v>9</v>
      </c>
    </row>
    <row r="109" spans="2:7">
      <c r="B109" s="6">
        <v>44460.438611111109</v>
      </c>
      <c r="C109" s="6">
        <v>44460.834918981483</v>
      </c>
      <c r="D109" s="3">
        <v>44460</v>
      </c>
      <c r="E109">
        <v>9</v>
      </c>
      <c r="G109">
        <f t="shared" si="1"/>
        <v>9</v>
      </c>
    </row>
    <row r="110" spans="2:7">
      <c r="B110" s="6">
        <v>44461.415231481478</v>
      </c>
      <c r="C110" s="6">
        <v>44461.428576388891</v>
      </c>
      <c r="D110" s="3">
        <v>44461</v>
      </c>
      <c r="E110">
        <v>6</v>
      </c>
      <c r="G110">
        <f t="shared" si="1"/>
        <v>6</v>
      </c>
    </row>
    <row r="111" spans="2:7">
      <c r="B111" s="6">
        <v>44462.429293981484</v>
      </c>
      <c r="C111" s="6">
        <v>44462.80064814815</v>
      </c>
      <c r="D111" s="3">
        <v>44462</v>
      </c>
      <c r="E111">
        <v>9</v>
      </c>
      <c r="G111">
        <f t="shared" si="1"/>
        <v>9</v>
      </c>
    </row>
    <row r="112" spans="2:7">
      <c r="B112" s="6">
        <v>44464.420717592591</v>
      </c>
      <c r="C112" s="6">
        <v>44464.84302083333</v>
      </c>
      <c r="D112" s="3">
        <v>44464</v>
      </c>
      <c r="E112">
        <v>9</v>
      </c>
      <c r="G112">
        <f t="shared" si="1"/>
        <v>9</v>
      </c>
    </row>
    <row r="113" spans="1:7">
      <c r="B113" s="6">
        <v>44466.456157407411</v>
      </c>
      <c r="C113" t="s">
        <v>35</v>
      </c>
      <c r="D113" s="3">
        <v>44466</v>
      </c>
      <c r="E113">
        <v>9</v>
      </c>
      <c r="G113">
        <f t="shared" si="1"/>
        <v>9</v>
      </c>
    </row>
    <row r="114" spans="1:7">
      <c r="B114" s="6">
        <v>44467.399895833332</v>
      </c>
      <c r="C114" s="6">
        <v>44467.793773148151</v>
      </c>
      <c r="D114" s="3">
        <v>44467</v>
      </c>
      <c r="E114">
        <v>6</v>
      </c>
      <c r="G114">
        <f t="shared" si="1"/>
        <v>6</v>
      </c>
    </row>
    <row r="115" spans="1:7">
      <c r="B115" s="6">
        <v>44468.429675925923</v>
      </c>
      <c r="C115" s="6">
        <v>44468.979004629633</v>
      </c>
      <c r="D115" s="3">
        <v>44468</v>
      </c>
      <c r="E115">
        <v>9</v>
      </c>
      <c r="G115">
        <f t="shared" si="1"/>
        <v>9</v>
      </c>
    </row>
    <row r="116" spans="1:7">
      <c r="B116" s="6">
        <v>44469.426064814812</v>
      </c>
      <c r="C116" s="6">
        <v>44469.779918981483</v>
      </c>
      <c r="D116" s="3">
        <v>44469</v>
      </c>
      <c r="E116">
        <v>9</v>
      </c>
      <c r="G116">
        <f t="shared" si="1"/>
        <v>9</v>
      </c>
    </row>
    <row r="117" spans="1:7">
      <c r="A117" s="23"/>
      <c r="B117" s="26"/>
      <c r="C117" s="26"/>
      <c r="D117" s="27"/>
      <c r="E117" s="23"/>
      <c r="F117" s="23"/>
      <c r="G117" s="23">
        <f>SUM(G92:G116)</f>
        <v>192</v>
      </c>
    </row>
    <row r="118" spans="1:7">
      <c r="A118" t="s">
        <v>30</v>
      </c>
      <c r="B118" s="6">
        <v>44440.386643518519</v>
      </c>
      <c r="C118" s="6">
        <v>44440.758125</v>
      </c>
      <c r="D118" s="3">
        <v>44440</v>
      </c>
      <c r="E118">
        <v>6</v>
      </c>
      <c r="G118">
        <f t="shared" si="1"/>
        <v>6</v>
      </c>
    </row>
    <row r="119" spans="1:7">
      <c r="B119" s="6">
        <v>44442.391759259262</v>
      </c>
      <c r="C119" s="6">
        <v>44442.731400462966</v>
      </c>
      <c r="D119" s="3">
        <v>44442</v>
      </c>
      <c r="E119">
        <v>6</v>
      </c>
      <c r="G119">
        <f t="shared" si="1"/>
        <v>6</v>
      </c>
    </row>
    <row r="120" spans="1:7">
      <c r="B120" s="6">
        <v>44443.391331018516</v>
      </c>
      <c r="C120" s="6">
        <v>44443.742326388892</v>
      </c>
      <c r="D120" s="3">
        <v>44443</v>
      </c>
      <c r="E120">
        <v>6</v>
      </c>
      <c r="G120">
        <f t="shared" si="1"/>
        <v>6</v>
      </c>
    </row>
    <row r="121" spans="1:7">
      <c r="B121" s="6">
        <v>44445.394074074073</v>
      </c>
      <c r="C121" s="6">
        <v>44445.747939814813</v>
      </c>
      <c r="D121" s="3">
        <v>44445</v>
      </c>
      <c r="E121">
        <v>6</v>
      </c>
      <c r="G121">
        <f t="shared" si="1"/>
        <v>6</v>
      </c>
    </row>
    <row r="122" spans="1:7">
      <c r="B122" s="6">
        <v>44446.389814814815</v>
      </c>
      <c r="C122" s="6">
        <v>44446.737696759257</v>
      </c>
      <c r="D122" s="3">
        <v>44446</v>
      </c>
      <c r="E122">
        <v>6</v>
      </c>
      <c r="G122">
        <f t="shared" si="1"/>
        <v>6</v>
      </c>
    </row>
    <row r="123" spans="1:7">
      <c r="B123" s="6">
        <v>44447.392372685186</v>
      </c>
      <c r="C123" s="6">
        <v>44447.745868055557</v>
      </c>
      <c r="D123" s="3">
        <v>44447</v>
      </c>
      <c r="E123">
        <v>6</v>
      </c>
      <c r="G123">
        <f t="shared" si="1"/>
        <v>6</v>
      </c>
    </row>
    <row r="124" spans="1:7">
      <c r="B124" s="6">
        <v>44448.396689814814</v>
      </c>
      <c r="C124" s="6">
        <v>44448.747303240743</v>
      </c>
      <c r="D124" s="3">
        <v>44448</v>
      </c>
      <c r="E124">
        <v>6</v>
      </c>
      <c r="G124">
        <f t="shared" si="1"/>
        <v>6</v>
      </c>
    </row>
    <row r="125" spans="1:7">
      <c r="B125" s="6">
        <v>44449.409097222226</v>
      </c>
      <c r="C125" s="6">
        <v>44449.738553240742</v>
      </c>
      <c r="D125" s="3">
        <v>44449</v>
      </c>
      <c r="E125">
        <v>6</v>
      </c>
      <c r="G125">
        <f t="shared" si="1"/>
        <v>6</v>
      </c>
    </row>
    <row r="126" spans="1:7">
      <c r="B126" s="6">
        <v>44450.392118055555</v>
      </c>
      <c r="C126" s="6">
        <v>44450.740324074075</v>
      </c>
      <c r="D126" s="3">
        <v>44450</v>
      </c>
      <c r="E126">
        <v>6</v>
      </c>
      <c r="G126">
        <f t="shared" si="1"/>
        <v>6</v>
      </c>
    </row>
    <row r="127" spans="1:7">
      <c r="B127" s="6">
        <v>44452.404861111114</v>
      </c>
      <c r="C127" s="6">
        <v>44452.740208333336</v>
      </c>
      <c r="D127" s="3">
        <v>44452</v>
      </c>
      <c r="E127">
        <v>6</v>
      </c>
      <c r="G127">
        <f t="shared" si="1"/>
        <v>6</v>
      </c>
    </row>
    <row r="128" spans="1:7">
      <c r="B128" s="6">
        <v>44453.488055555557</v>
      </c>
      <c r="C128" s="6">
        <v>44453.751273148147</v>
      </c>
      <c r="D128" s="3">
        <v>44453</v>
      </c>
      <c r="E128">
        <v>10</v>
      </c>
      <c r="G128">
        <f t="shared" si="1"/>
        <v>10</v>
      </c>
    </row>
    <row r="129" spans="1:7">
      <c r="B129" s="6">
        <v>44454.394270833334</v>
      </c>
      <c r="C129" s="6">
        <v>44454.74454861111</v>
      </c>
      <c r="D129" s="3">
        <v>44454</v>
      </c>
      <c r="E129">
        <v>6</v>
      </c>
      <c r="G129">
        <f t="shared" si="1"/>
        <v>6</v>
      </c>
    </row>
    <row r="130" spans="1:7">
      <c r="B130" s="6">
        <v>44455.393912037034</v>
      </c>
      <c r="C130" s="6">
        <v>44455.757928240739</v>
      </c>
      <c r="D130" s="3">
        <v>44455</v>
      </c>
      <c r="E130">
        <v>6</v>
      </c>
      <c r="G130">
        <f t="shared" si="1"/>
        <v>6</v>
      </c>
    </row>
    <row r="131" spans="1:7">
      <c r="B131" s="6">
        <v>44456.395902777775</v>
      </c>
      <c r="C131" s="6">
        <v>44456.790185185186</v>
      </c>
      <c r="D131" s="3">
        <v>44456</v>
      </c>
      <c r="E131">
        <v>6</v>
      </c>
      <c r="G131">
        <f t="shared" si="1"/>
        <v>6</v>
      </c>
    </row>
    <row r="132" spans="1:7">
      <c r="B132" s="6">
        <v>44457.400173611109</v>
      </c>
      <c r="C132" s="6">
        <v>44457.752800925926</v>
      </c>
      <c r="D132" s="3">
        <v>44457</v>
      </c>
      <c r="E132">
        <v>6</v>
      </c>
      <c r="G132">
        <f t="shared" si="1"/>
        <v>6</v>
      </c>
    </row>
    <row r="133" spans="1:7">
      <c r="B133" s="6">
        <v>44459.398518518516</v>
      </c>
      <c r="C133" s="6">
        <v>44459.783645833333</v>
      </c>
      <c r="D133" s="3">
        <v>44459</v>
      </c>
      <c r="E133">
        <v>6</v>
      </c>
      <c r="G133">
        <f t="shared" si="1"/>
        <v>6</v>
      </c>
    </row>
    <row r="134" spans="1:7">
      <c r="B134" s="6">
        <v>44460.395520833335</v>
      </c>
      <c r="C134" s="6">
        <v>44460.74113425926</v>
      </c>
      <c r="D134" s="3">
        <v>44460</v>
      </c>
      <c r="E134">
        <v>6</v>
      </c>
      <c r="G134">
        <f t="shared" si="1"/>
        <v>6</v>
      </c>
    </row>
    <row r="135" spans="1:7">
      <c r="B135" s="6">
        <v>44461.401574074072</v>
      </c>
      <c r="C135" s="6">
        <v>44461.748032407406</v>
      </c>
      <c r="D135" s="3">
        <v>44461</v>
      </c>
      <c r="E135">
        <v>6</v>
      </c>
      <c r="G135">
        <f t="shared" si="1"/>
        <v>6</v>
      </c>
    </row>
    <row r="136" spans="1:7">
      <c r="B136" s="6">
        <v>44462.410497685189</v>
      </c>
      <c r="C136" t="s">
        <v>35</v>
      </c>
      <c r="D136" s="3">
        <v>44462</v>
      </c>
      <c r="E136">
        <v>6</v>
      </c>
      <c r="G136">
        <f t="shared" si="1"/>
        <v>6</v>
      </c>
    </row>
    <row r="137" spans="1:7">
      <c r="B137" s="6">
        <v>44464.405636574076</v>
      </c>
      <c r="C137" s="6">
        <v>44464.753622685188</v>
      </c>
      <c r="D137" s="3">
        <v>44464</v>
      </c>
      <c r="E137">
        <v>6</v>
      </c>
      <c r="G137">
        <f t="shared" ref="G137:G139" si="2">(E137+F137)</f>
        <v>6</v>
      </c>
    </row>
    <row r="138" spans="1:7">
      <c r="B138" s="6">
        <v>44466.408865740741</v>
      </c>
      <c r="C138" s="6">
        <v>44466.741053240738</v>
      </c>
      <c r="D138" s="3">
        <v>44466</v>
      </c>
      <c r="E138">
        <v>6</v>
      </c>
      <c r="G138">
        <f t="shared" si="2"/>
        <v>6</v>
      </c>
    </row>
    <row r="139" spans="1:7">
      <c r="B139" s="6">
        <v>44467.394247685188</v>
      </c>
      <c r="C139" s="6">
        <v>44467.748865740738</v>
      </c>
      <c r="D139" s="3">
        <v>44467</v>
      </c>
      <c r="E139">
        <v>6</v>
      </c>
      <c r="G139">
        <f t="shared" si="2"/>
        <v>6</v>
      </c>
    </row>
    <row r="140" spans="1:7">
      <c r="A140" s="23"/>
      <c r="B140" s="26"/>
      <c r="C140" s="26"/>
      <c r="D140" s="27"/>
      <c r="E140" s="23"/>
      <c r="F140" s="23"/>
      <c r="G140" s="23">
        <f>SUM(G118:G139)</f>
        <v>136</v>
      </c>
    </row>
    <row r="141" spans="1:7">
      <c r="A141" t="s">
        <v>31</v>
      </c>
      <c r="B141" s="6">
        <v>44440.380011574074</v>
      </c>
      <c r="C141" s="6">
        <v>44440.713645833333</v>
      </c>
      <c r="D141" s="3">
        <v>44440</v>
      </c>
      <c r="E141">
        <v>0</v>
      </c>
      <c r="G141">
        <f t="shared" ref="G141:G171" si="3">(E141+F141)</f>
        <v>0</v>
      </c>
    </row>
    <row r="142" spans="1:7">
      <c r="B142" s="6">
        <v>44441.376527777778</v>
      </c>
      <c r="C142" s="6">
        <v>44441.706342592595</v>
      </c>
      <c r="D142" s="3">
        <v>44441</v>
      </c>
      <c r="E142">
        <v>0</v>
      </c>
      <c r="G142">
        <f t="shared" si="3"/>
        <v>0</v>
      </c>
    </row>
    <row r="143" spans="1:7">
      <c r="B143" s="6">
        <v>44442.375798611109</v>
      </c>
      <c r="C143" s="6">
        <v>44442.706180555557</v>
      </c>
      <c r="D143" s="3">
        <v>44442</v>
      </c>
      <c r="E143">
        <v>0</v>
      </c>
      <c r="G143">
        <f t="shared" si="3"/>
        <v>0</v>
      </c>
    </row>
    <row r="144" spans="1:7">
      <c r="B144" s="6">
        <v>44443.3749537037</v>
      </c>
      <c r="C144" s="6">
        <v>44443.713958333334</v>
      </c>
      <c r="D144" s="3">
        <v>44443</v>
      </c>
      <c r="E144">
        <v>0</v>
      </c>
      <c r="G144">
        <f t="shared" si="3"/>
        <v>0</v>
      </c>
    </row>
    <row r="145" spans="1:7">
      <c r="B145" s="6">
        <v>44445.375520833331</v>
      </c>
      <c r="C145" s="6">
        <v>44445.71597222222</v>
      </c>
      <c r="D145" s="3">
        <v>44445</v>
      </c>
      <c r="E145">
        <v>0</v>
      </c>
      <c r="G145">
        <f t="shared" si="3"/>
        <v>0</v>
      </c>
    </row>
    <row r="146" spans="1:7">
      <c r="B146" s="6">
        <v>44460.368194444447</v>
      </c>
      <c r="C146" s="6">
        <v>44460.710150462961</v>
      </c>
      <c r="D146" s="3">
        <v>44460</v>
      </c>
      <c r="E146">
        <v>0</v>
      </c>
      <c r="G146">
        <f t="shared" si="3"/>
        <v>0</v>
      </c>
    </row>
    <row r="147" spans="1:7">
      <c r="B147" s="6">
        <v>44461.374780092592</v>
      </c>
      <c r="C147" s="6">
        <v>44461.711585648147</v>
      </c>
      <c r="D147" s="3">
        <v>44461</v>
      </c>
      <c r="E147">
        <v>0</v>
      </c>
      <c r="G147">
        <f t="shared" si="3"/>
        <v>0</v>
      </c>
    </row>
    <row r="148" spans="1:7">
      <c r="B148" s="6">
        <v>44462.374664351853</v>
      </c>
      <c r="C148" s="6">
        <v>44462.706793981481</v>
      </c>
      <c r="D148" s="3">
        <v>44462</v>
      </c>
      <c r="E148">
        <v>0</v>
      </c>
      <c r="G148">
        <f t="shared" si="3"/>
        <v>0</v>
      </c>
    </row>
    <row r="149" spans="1:7">
      <c r="B149" s="6">
        <v>44463.375405092593</v>
      </c>
      <c r="C149" s="6">
        <v>44463.710532407407</v>
      </c>
      <c r="D149" s="3">
        <v>44463</v>
      </c>
      <c r="E149">
        <v>0</v>
      </c>
      <c r="G149">
        <f t="shared" si="3"/>
        <v>0</v>
      </c>
    </row>
    <row r="150" spans="1:7">
      <c r="B150" s="6">
        <v>44464.373611111114</v>
      </c>
      <c r="C150" s="6">
        <v>44464.708923611113</v>
      </c>
      <c r="D150" s="3">
        <v>44464</v>
      </c>
      <c r="E150">
        <v>0</v>
      </c>
      <c r="G150">
        <f t="shared" si="3"/>
        <v>0</v>
      </c>
    </row>
    <row r="151" spans="1:7">
      <c r="B151" s="6">
        <v>44466.379930555559</v>
      </c>
      <c r="C151" s="6">
        <v>44466.712256944447</v>
      </c>
      <c r="D151" s="3">
        <v>44466</v>
      </c>
      <c r="E151">
        <v>0</v>
      </c>
      <c r="G151">
        <f t="shared" si="3"/>
        <v>0</v>
      </c>
    </row>
    <row r="152" spans="1:7">
      <c r="B152" s="6">
        <v>44467.380543981482</v>
      </c>
      <c r="C152" s="6">
        <v>44467.743796296294</v>
      </c>
      <c r="D152" s="3">
        <v>44467</v>
      </c>
      <c r="E152">
        <v>0</v>
      </c>
      <c r="G152">
        <f t="shared" si="3"/>
        <v>0</v>
      </c>
    </row>
    <row r="153" spans="1:7">
      <c r="B153" s="6">
        <v>44468.378275462965</v>
      </c>
      <c r="C153" s="6">
        <v>44468.707928240743</v>
      </c>
      <c r="D153" s="3">
        <v>44468</v>
      </c>
      <c r="E153">
        <v>0</v>
      </c>
      <c r="G153">
        <f t="shared" si="3"/>
        <v>0</v>
      </c>
    </row>
    <row r="154" spans="1:7">
      <c r="B154" s="6">
        <v>44469.379571759258</v>
      </c>
      <c r="C154" s="6">
        <v>44469.708865740744</v>
      </c>
      <c r="D154" s="3">
        <v>44469</v>
      </c>
      <c r="E154">
        <v>0</v>
      </c>
      <c r="G154">
        <f t="shared" si="3"/>
        <v>0</v>
      </c>
    </row>
    <row r="155" spans="1:7">
      <c r="A155" s="23"/>
      <c r="B155" s="26"/>
      <c r="C155" s="26"/>
      <c r="D155" s="27"/>
      <c r="E155" s="23"/>
      <c r="F155" s="23"/>
      <c r="G155" s="23">
        <f>SUM(G141:G154)</f>
        <v>0</v>
      </c>
    </row>
    <row r="156" spans="1:7">
      <c r="A156" t="s">
        <v>38</v>
      </c>
      <c r="B156" s="6">
        <v>44440.380011574074</v>
      </c>
      <c r="C156" s="6">
        <v>44440.70820601852</v>
      </c>
      <c r="D156" s="3">
        <v>44440</v>
      </c>
      <c r="G156">
        <f t="shared" si="3"/>
        <v>0</v>
      </c>
    </row>
    <row r="157" spans="1:7">
      <c r="B157" s="6">
        <v>44441.376527777778</v>
      </c>
      <c r="C157" s="6">
        <v>44441.705937500003</v>
      </c>
      <c r="D157" s="3">
        <v>44441</v>
      </c>
      <c r="G157">
        <f t="shared" si="3"/>
        <v>0</v>
      </c>
    </row>
    <row r="158" spans="1:7">
      <c r="B158" s="6">
        <v>44442.375798611109</v>
      </c>
      <c r="C158" s="6">
        <v>44442.704432870371</v>
      </c>
      <c r="D158" s="3">
        <v>44442</v>
      </c>
      <c r="G158">
        <f t="shared" si="3"/>
        <v>0</v>
      </c>
    </row>
    <row r="159" spans="1:7">
      <c r="B159" s="6">
        <v>44443.371134259258</v>
      </c>
      <c r="C159" t="s">
        <v>35</v>
      </c>
      <c r="D159" s="3">
        <v>44443</v>
      </c>
      <c r="E159">
        <v>0</v>
      </c>
      <c r="G159">
        <f t="shared" si="3"/>
        <v>0</v>
      </c>
    </row>
    <row r="160" spans="1:7">
      <c r="B160" s="6">
        <v>44445.367361111108</v>
      </c>
      <c r="C160" s="6">
        <v>44445.704733796294</v>
      </c>
      <c r="D160" s="3">
        <v>44445</v>
      </c>
      <c r="E160">
        <v>0</v>
      </c>
      <c r="G160">
        <f t="shared" si="3"/>
        <v>0</v>
      </c>
    </row>
    <row r="161" spans="1:7">
      <c r="B161" s="6">
        <v>44446.368090277778</v>
      </c>
      <c r="C161" s="6">
        <v>44446.631435185183</v>
      </c>
      <c r="D161" s="3">
        <v>44446</v>
      </c>
      <c r="E161">
        <v>0</v>
      </c>
      <c r="G161">
        <f t="shared" si="3"/>
        <v>0</v>
      </c>
    </row>
    <row r="162" spans="1:7">
      <c r="B162" s="6">
        <v>44447.377141203702</v>
      </c>
      <c r="C162" s="6">
        <v>44447.704548611109</v>
      </c>
      <c r="D162" s="3">
        <v>44447</v>
      </c>
      <c r="E162">
        <v>0</v>
      </c>
      <c r="G162">
        <f t="shared" si="3"/>
        <v>0</v>
      </c>
    </row>
    <row r="163" spans="1:7">
      <c r="B163" s="6">
        <v>44448.37773148148</v>
      </c>
      <c r="C163" t="s">
        <v>35</v>
      </c>
      <c r="D163" s="3">
        <v>44448</v>
      </c>
      <c r="E163">
        <v>0</v>
      </c>
      <c r="G163">
        <f t="shared" si="3"/>
        <v>0</v>
      </c>
    </row>
    <row r="164" spans="1:7">
      <c r="B164" s="24">
        <v>44449.344259259262</v>
      </c>
      <c r="C164" s="24">
        <v>44449.715312499997</v>
      </c>
      <c r="D164" s="25">
        <v>44449</v>
      </c>
      <c r="E164">
        <v>0</v>
      </c>
      <c r="G164">
        <f t="shared" si="3"/>
        <v>0</v>
      </c>
    </row>
    <row r="165" spans="1:7">
      <c r="B165" s="6">
        <v>44450.393414351849</v>
      </c>
      <c r="C165" s="6">
        <v>44450.451747685183</v>
      </c>
      <c r="D165" s="3">
        <v>44450</v>
      </c>
      <c r="E165">
        <v>6</v>
      </c>
      <c r="G165">
        <f t="shared" si="3"/>
        <v>6</v>
      </c>
    </row>
    <row r="166" spans="1:7">
      <c r="B166" s="6">
        <v>44452.372662037036</v>
      </c>
      <c r="C166" s="6">
        <v>44452.709456018521</v>
      </c>
      <c r="D166" s="3">
        <v>44452</v>
      </c>
      <c r="E166">
        <v>0</v>
      </c>
      <c r="G166">
        <f t="shared" si="3"/>
        <v>0</v>
      </c>
    </row>
    <row r="167" spans="1:7">
      <c r="B167" s="6">
        <v>44453.375185185185</v>
      </c>
      <c r="C167" s="6">
        <v>44453.705312500002</v>
      </c>
      <c r="D167" s="3">
        <v>44453</v>
      </c>
      <c r="E167">
        <v>0</v>
      </c>
      <c r="G167">
        <f t="shared" si="3"/>
        <v>0</v>
      </c>
    </row>
    <row r="168" spans="1:7">
      <c r="B168" s="6">
        <v>44454.379189814812</v>
      </c>
      <c r="C168" s="6">
        <v>44454.704247685186</v>
      </c>
      <c r="D168" s="3">
        <v>44454</v>
      </c>
      <c r="E168">
        <v>0</v>
      </c>
      <c r="G168">
        <f t="shared" si="3"/>
        <v>0</v>
      </c>
    </row>
    <row r="169" spans="1:7">
      <c r="B169" s="6">
        <v>44455.37767361111</v>
      </c>
      <c r="C169" s="6">
        <v>44455.705601851849</v>
      </c>
      <c r="D169" s="3">
        <v>44455</v>
      </c>
      <c r="E169">
        <v>0</v>
      </c>
      <c r="G169">
        <f t="shared" si="3"/>
        <v>0</v>
      </c>
    </row>
    <row r="170" spans="1:7">
      <c r="B170" s="6">
        <v>44456.397372685184</v>
      </c>
      <c r="C170" s="6">
        <v>44456.704652777778</v>
      </c>
      <c r="D170" s="3">
        <v>44456</v>
      </c>
      <c r="E170">
        <v>6</v>
      </c>
      <c r="G170">
        <f t="shared" si="3"/>
        <v>6</v>
      </c>
    </row>
    <row r="171" spans="1:7">
      <c r="B171" s="6">
        <v>44457.365115740744</v>
      </c>
      <c r="C171" s="6">
        <v>44457.706203703703</v>
      </c>
      <c r="D171" s="3">
        <v>44457</v>
      </c>
      <c r="E171">
        <v>0</v>
      </c>
      <c r="G171">
        <f t="shared" si="3"/>
        <v>0</v>
      </c>
    </row>
    <row r="172" spans="1:7">
      <c r="A172" s="23"/>
      <c r="B172" s="23"/>
      <c r="C172" s="23"/>
      <c r="D172" s="23"/>
      <c r="E172" s="23"/>
      <c r="F172" s="23"/>
      <c r="G172" s="23">
        <f>SUM(G156:G171)</f>
        <v>12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7"/>
  <sheetViews>
    <sheetView tabSelected="1" workbookViewId="0">
      <selection activeCell="N5" sqref="N5"/>
    </sheetView>
  </sheetViews>
  <sheetFormatPr defaultRowHeight="15"/>
  <cols>
    <col min="1" max="1" width="35.140625" customWidth="1"/>
    <col min="2" max="9" width="12" bestFit="1" customWidth="1"/>
  </cols>
  <sheetData>
    <row r="1" spans="1:10">
      <c r="A1" s="3">
        <f ca="1">EOMONTH(TODAY(),-1)-29</f>
        <v>44440</v>
      </c>
      <c r="B1" s="3"/>
      <c r="C1" s="3"/>
      <c r="D1" s="3"/>
    </row>
    <row r="2" spans="1:10" ht="16.5" customHeight="1">
      <c r="A2" s="28" t="s">
        <v>22</v>
      </c>
      <c r="B2" s="29"/>
      <c r="C2" s="29"/>
      <c r="D2" s="29"/>
      <c r="E2" s="29"/>
      <c r="F2" s="29"/>
      <c r="G2" s="29"/>
      <c r="H2" s="29"/>
      <c r="I2" s="29"/>
    </row>
    <row r="3" spans="1:10" ht="45" customHeight="1">
      <c r="A3" s="29"/>
      <c r="B3" s="29"/>
      <c r="C3" s="29"/>
      <c r="D3" s="29"/>
      <c r="E3" s="29"/>
      <c r="F3" s="29"/>
      <c r="G3" s="29"/>
      <c r="H3" s="29"/>
      <c r="I3" s="29"/>
      <c r="J3" s="1"/>
    </row>
    <row r="4" spans="1:10">
      <c r="A4" s="29"/>
      <c r="B4" s="29"/>
      <c r="C4" s="29"/>
      <c r="D4" s="29"/>
      <c r="E4" s="29"/>
      <c r="F4" s="29"/>
      <c r="G4" s="29"/>
      <c r="H4" s="29"/>
      <c r="I4" s="29"/>
      <c r="J4" s="1"/>
    </row>
    <row r="5" spans="1:10" s="10" customFormat="1">
      <c r="A5" s="8"/>
      <c r="B5" s="8" t="s">
        <v>32</v>
      </c>
      <c r="C5" s="8" t="s">
        <v>28</v>
      </c>
      <c r="D5" s="8" t="s">
        <v>26</v>
      </c>
      <c r="E5" s="8" t="s">
        <v>30</v>
      </c>
      <c r="F5" s="8" t="s">
        <v>31</v>
      </c>
      <c r="G5" s="8" t="s">
        <v>27</v>
      </c>
      <c r="H5" s="8" t="s">
        <v>29</v>
      </c>
      <c r="I5"/>
      <c r="J5"/>
    </row>
    <row r="6" spans="1:10">
      <c r="A6" t="s">
        <v>0</v>
      </c>
      <c r="B6">
        <f ca="1">YEAR($A$1)</f>
        <v>2021</v>
      </c>
      <c r="C6">
        <f t="shared" ref="C6:H6" ca="1" si="0">YEAR($A$1)</f>
        <v>2021</v>
      </c>
      <c r="D6">
        <f t="shared" ca="1" si="0"/>
        <v>2021</v>
      </c>
      <c r="E6">
        <f t="shared" ca="1" si="0"/>
        <v>2021</v>
      </c>
      <c r="F6">
        <f t="shared" ca="1" si="0"/>
        <v>2021</v>
      </c>
      <c r="G6">
        <f t="shared" ca="1" si="0"/>
        <v>2021</v>
      </c>
      <c r="H6">
        <f t="shared" ca="1" si="0"/>
        <v>2021</v>
      </c>
    </row>
    <row r="7" spans="1:10" ht="15.75">
      <c r="A7" t="s">
        <v>8</v>
      </c>
      <c r="B7" s="4">
        <f ca="1">365+IF(MOD(B6,4),0,1)</f>
        <v>365</v>
      </c>
      <c r="C7" s="4">
        <f t="shared" ref="C7:G7" ca="1" si="1">365+IF(MOD(C6,4),0,1)</f>
        <v>365</v>
      </c>
      <c r="D7" s="4">
        <f t="shared" ca="1" si="1"/>
        <v>365</v>
      </c>
      <c r="E7" s="4">
        <f t="shared" ca="1" si="1"/>
        <v>365</v>
      </c>
      <c r="F7" s="4">
        <f t="shared" ca="1" si="1"/>
        <v>365</v>
      </c>
      <c r="G7" s="4">
        <f t="shared" ca="1" si="1"/>
        <v>365</v>
      </c>
      <c r="H7" s="4">
        <f t="shared" ref="H7" ca="1" si="2">365+IF(MOD(H6,4),0,1)</f>
        <v>365</v>
      </c>
    </row>
    <row r="8" spans="1:10">
      <c r="A8" t="s">
        <v>1</v>
      </c>
      <c r="B8">
        <f ca="1">MONTH($A$1)</f>
        <v>9</v>
      </c>
      <c r="C8">
        <f t="shared" ref="C8:H8" ca="1" si="3">MONTH($A$1)</f>
        <v>9</v>
      </c>
      <c r="D8">
        <f t="shared" ca="1" si="3"/>
        <v>9</v>
      </c>
      <c r="E8">
        <f t="shared" ca="1" si="3"/>
        <v>9</v>
      </c>
      <c r="F8">
        <f t="shared" ca="1" si="3"/>
        <v>9</v>
      </c>
      <c r="G8">
        <f t="shared" ca="1" si="3"/>
        <v>9</v>
      </c>
      <c r="H8">
        <f t="shared" ca="1" si="3"/>
        <v>9</v>
      </c>
    </row>
    <row r="9" spans="1:10">
      <c r="A9" t="s">
        <v>6</v>
      </c>
      <c r="B9">
        <f ca="1">DAY(EOMONTH($A$1,0))</f>
        <v>30</v>
      </c>
      <c r="C9">
        <f t="shared" ref="C9:H9" ca="1" si="4">DAY(EOMONTH($A$1,0))</f>
        <v>30</v>
      </c>
      <c r="D9">
        <f t="shared" ca="1" si="4"/>
        <v>30</v>
      </c>
      <c r="E9">
        <f t="shared" ca="1" si="4"/>
        <v>30</v>
      </c>
      <c r="F9">
        <f t="shared" ca="1" si="4"/>
        <v>30</v>
      </c>
      <c r="G9">
        <f t="shared" ca="1" si="4"/>
        <v>30</v>
      </c>
      <c r="H9">
        <f t="shared" ca="1" si="4"/>
        <v>30</v>
      </c>
    </row>
    <row r="10" spans="1:10">
      <c r="A10" t="s">
        <v>2</v>
      </c>
      <c r="B10" s="2">
        <v>8000</v>
      </c>
      <c r="C10" s="2">
        <v>8000</v>
      </c>
      <c r="D10" s="2">
        <v>12000</v>
      </c>
      <c r="E10" s="2">
        <v>8000</v>
      </c>
      <c r="F10" s="2">
        <v>12000</v>
      </c>
      <c r="G10" s="2">
        <v>8000</v>
      </c>
      <c r="H10" s="2">
        <v>25000</v>
      </c>
    </row>
    <row r="11" spans="1:10">
      <c r="A11" t="s">
        <v>21</v>
      </c>
      <c r="B11">
        <f>B10*12</f>
        <v>96000</v>
      </c>
      <c r="C11">
        <f t="shared" ref="C11:G11" si="5">C10*12</f>
        <v>96000</v>
      </c>
      <c r="D11">
        <f t="shared" si="5"/>
        <v>144000</v>
      </c>
      <c r="E11">
        <f t="shared" si="5"/>
        <v>96000</v>
      </c>
      <c r="F11">
        <f t="shared" si="5"/>
        <v>144000</v>
      </c>
      <c r="G11">
        <f t="shared" si="5"/>
        <v>96000</v>
      </c>
      <c r="H11">
        <f t="shared" ref="H11" si="6">H10*12</f>
        <v>300000</v>
      </c>
    </row>
    <row r="12" spans="1:10">
      <c r="A12" t="s">
        <v>3</v>
      </c>
      <c r="B12">
        <f ca="1">B11/B7</f>
        <v>263.01369863013701</v>
      </c>
      <c r="C12">
        <f t="shared" ref="C12:G12" ca="1" si="7">C11/C7</f>
        <v>263.01369863013701</v>
      </c>
      <c r="D12">
        <f t="shared" ca="1" si="7"/>
        <v>394.52054794520546</v>
      </c>
      <c r="E12">
        <f t="shared" ca="1" si="7"/>
        <v>263.01369863013701</v>
      </c>
      <c r="F12">
        <f t="shared" ca="1" si="7"/>
        <v>394.52054794520546</v>
      </c>
      <c r="G12">
        <f t="shared" ca="1" si="7"/>
        <v>263.01369863013701</v>
      </c>
      <c r="H12">
        <f t="shared" ref="H12" ca="1" si="8">H11/H7</f>
        <v>821.91780821917803</v>
      </c>
    </row>
    <row r="13" spans="1:10">
      <c r="A13" t="s">
        <v>5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</row>
    <row r="14" spans="1:10">
      <c r="A14" t="s">
        <v>7</v>
      </c>
      <c r="B14">
        <f ca="1">SUMPRODUCT(N(TEXT(ROW(INDIRECT($A$1&amp;":"&amp;EOMONTH($A$1,0))),"ddd")="Sun"))</f>
        <v>4</v>
      </c>
      <c r="C14">
        <f t="shared" ref="C14:H14" ca="1" si="9">SUMPRODUCT(N(TEXT(ROW(INDIRECT($A$1&amp;":"&amp;EOMONTH($A$1,0))),"ddd")="Sun"))</f>
        <v>4</v>
      </c>
      <c r="D14">
        <f t="shared" ca="1" si="9"/>
        <v>4</v>
      </c>
      <c r="E14">
        <f t="shared" ca="1" si="9"/>
        <v>4</v>
      </c>
      <c r="F14">
        <f t="shared" ca="1" si="9"/>
        <v>4</v>
      </c>
      <c r="G14">
        <f t="shared" ca="1" si="9"/>
        <v>4</v>
      </c>
      <c r="H14">
        <f t="shared" ca="1" si="9"/>
        <v>4</v>
      </c>
    </row>
    <row r="15" spans="1:10">
      <c r="A15" t="s">
        <v>4</v>
      </c>
      <c r="B15">
        <f ca="1">B9-(B13+B14)</f>
        <v>26</v>
      </c>
      <c r="C15">
        <f t="shared" ref="C15:G15" ca="1" si="10">C9-(C13+C14)</f>
        <v>26</v>
      </c>
      <c r="D15">
        <f t="shared" ca="1" si="10"/>
        <v>26</v>
      </c>
      <c r="E15">
        <f t="shared" ca="1" si="10"/>
        <v>26</v>
      </c>
      <c r="F15">
        <f t="shared" ca="1" si="10"/>
        <v>26</v>
      </c>
      <c r="G15">
        <f t="shared" ca="1" si="10"/>
        <v>26</v>
      </c>
      <c r="H15">
        <f t="shared" ref="H15" ca="1" si="11">H9-(H13+H14)</f>
        <v>26</v>
      </c>
    </row>
    <row r="16" spans="1:10">
      <c r="A16" t="s">
        <v>20</v>
      </c>
      <c r="B16" s="5">
        <v>0</v>
      </c>
      <c r="C16" s="5">
        <v>2</v>
      </c>
      <c r="D16" s="5">
        <v>2</v>
      </c>
      <c r="E16" s="5">
        <v>2</v>
      </c>
      <c r="F16" s="5">
        <v>2</v>
      </c>
      <c r="G16" s="5">
        <v>0</v>
      </c>
      <c r="H16" s="5">
        <v>2</v>
      </c>
    </row>
    <row r="17" spans="1:8">
      <c r="A17" t="s">
        <v>9</v>
      </c>
      <c r="B17" s="2">
        <v>0</v>
      </c>
      <c r="C17" s="2">
        <v>0</v>
      </c>
      <c r="D17" s="2">
        <v>0</v>
      </c>
      <c r="E17" s="2">
        <v>1</v>
      </c>
      <c r="F17" s="2">
        <v>1.5</v>
      </c>
      <c r="G17" s="2">
        <v>0</v>
      </c>
      <c r="H17" s="2">
        <v>0</v>
      </c>
    </row>
    <row r="18" spans="1:8">
      <c r="A18" t="s">
        <v>10</v>
      </c>
      <c r="B18">
        <f>B16+B17</f>
        <v>0</v>
      </c>
      <c r="C18">
        <f t="shared" ref="C18:G18" si="12">C16+C17</f>
        <v>2</v>
      </c>
      <c r="D18">
        <f t="shared" si="12"/>
        <v>2</v>
      </c>
      <c r="E18">
        <f t="shared" si="12"/>
        <v>3</v>
      </c>
      <c r="F18">
        <f t="shared" si="12"/>
        <v>3.5</v>
      </c>
      <c r="G18">
        <f t="shared" si="12"/>
        <v>0</v>
      </c>
      <c r="H18">
        <f t="shared" ref="H18" si="13">H16+H17</f>
        <v>2</v>
      </c>
    </row>
    <row r="19" spans="1:8">
      <c r="A19" t="s">
        <v>17</v>
      </c>
      <c r="B19" s="2">
        <v>10.5</v>
      </c>
      <c r="C19" s="2">
        <v>2.5</v>
      </c>
      <c r="D19" s="2">
        <v>3</v>
      </c>
      <c r="E19" s="2">
        <v>2</v>
      </c>
      <c r="F19" s="2">
        <v>12</v>
      </c>
      <c r="G19" s="2">
        <v>1</v>
      </c>
      <c r="H19" s="2"/>
    </row>
    <row r="20" spans="1:8">
      <c r="A20" t="s">
        <v>11</v>
      </c>
      <c r="B20" s="2">
        <v>12</v>
      </c>
      <c r="C20" s="2">
        <v>27</v>
      </c>
      <c r="D20" s="2">
        <v>36</v>
      </c>
      <c r="E20" s="2">
        <v>136</v>
      </c>
      <c r="F20" s="2">
        <v>0</v>
      </c>
      <c r="G20" s="2">
        <v>30</v>
      </c>
      <c r="H20" s="2"/>
    </row>
    <row r="21" spans="1:8">
      <c r="A21" t="s">
        <v>14</v>
      </c>
      <c r="B21">
        <f>INT(B20/18)*0.5</f>
        <v>0</v>
      </c>
      <c r="C21">
        <f t="shared" ref="C21:G21" si="14">INT(C20/18)*0.5</f>
        <v>0.5</v>
      </c>
      <c r="D21">
        <f t="shared" si="14"/>
        <v>1</v>
      </c>
      <c r="E21">
        <f t="shared" si="14"/>
        <v>3.5</v>
      </c>
      <c r="F21">
        <f t="shared" si="14"/>
        <v>0</v>
      </c>
      <c r="G21">
        <f t="shared" si="14"/>
        <v>0.5</v>
      </c>
      <c r="H21">
        <f t="shared" ref="H21" si="15">INT(H20/18)*0.5</f>
        <v>0</v>
      </c>
    </row>
    <row r="22" spans="1:8">
      <c r="A22" t="s">
        <v>12</v>
      </c>
      <c r="B22">
        <f>IF((B18-B19)&lt;0,(B18-B19)*-1,0)</f>
        <v>10.5</v>
      </c>
      <c r="C22">
        <f t="shared" ref="C22:G22" si="16">IF((C18-C19)&lt;0,(C18-C19)*-1,0)</f>
        <v>0.5</v>
      </c>
      <c r="D22">
        <f>IF((D18-D19)&lt;0,(D18-D19)*-1,0)</f>
        <v>1</v>
      </c>
      <c r="E22">
        <f t="shared" si="16"/>
        <v>0</v>
      </c>
      <c r="F22">
        <f t="shared" si="16"/>
        <v>8.5</v>
      </c>
      <c r="G22">
        <f t="shared" si="16"/>
        <v>1</v>
      </c>
      <c r="H22">
        <f t="shared" ref="H22" si="17">IF((H18-H19)&lt;0,(H18-H19)*-1,0)</f>
        <v>0</v>
      </c>
    </row>
    <row r="23" spans="1:8">
      <c r="A23" t="s">
        <v>13</v>
      </c>
      <c r="B23">
        <f>B21+B22</f>
        <v>10.5</v>
      </c>
      <c r="C23">
        <f t="shared" ref="C23:G23" si="18">C21+C22</f>
        <v>1</v>
      </c>
      <c r="D23">
        <f t="shared" si="18"/>
        <v>2</v>
      </c>
      <c r="E23">
        <f t="shared" si="18"/>
        <v>3.5</v>
      </c>
      <c r="F23">
        <f t="shared" si="18"/>
        <v>8.5</v>
      </c>
      <c r="G23">
        <f t="shared" si="18"/>
        <v>1.5</v>
      </c>
      <c r="H23">
        <f t="shared" ref="H23" si="19">H21+H22</f>
        <v>0</v>
      </c>
    </row>
    <row r="24" spans="1:8">
      <c r="A24" t="s">
        <v>15</v>
      </c>
      <c r="B24">
        <f ca="1">B15-B23</f>
        <v>15.5</v>
      </c>
      <c r="C24">
        <f t="shared" ref="C24:G24" ca="1" si="20">C15-C23</f>
        <v>25</v>
      </c>
      <c r="D24">
        <f t="shared" ca="1" si="20"/>
        <v>24</v>
      </c>
      <c r="E24">
        <f t="shared" ca="1" si="20"/>
        <v>22.5</v>
      </c>
      <c r="F24">
        <f t="shared" ca="1" si="20"/>
        <v>17.5</v>
      </c>
      <c r="G24">
        <f t="shared" ca="1" si="20"/>
        <v>24.5</v>
      </c>
      <c r="H24">
        <f t="shared" ref="H24" ca="1" si="21">H15-H23</f>
        <v>26</v>
      </c>
    </row>
    <row r="25" spans="1:8">
      <c r="A25" t="s">
        <v>19</v>
      </c>
      <c r="B25">
        <f ca="1">B12*B23</f>
        <v>2761.6438356164385</v>
      </c>
      <c r="C25">
        <f t="shared" ref="C25:G25" ca="1" si="22">C12*C23</f>
        <v>263.01369863013701</v>
      </c>
      <c r="D25">
        <f t="shared" ca="1" si="22"/>
        <v>789.04109589041093</v>
      </c>
      <c r="E25">
        <f t="shared" ca="1" si="22"/>
        <v>920.54794520547955</v>
      </c>
      <c r="F25">
        <f t="shared" ca="1" si="22"/>
        <v>3353.4246575342463</v>
      </c>
      <c r="G25">
        <f t="shared" ca="1" si="22"/>
        <v>394.52054794520552</v>
      </c>
      <c r="H25">
        <f t="shared" ref="H25" ca="1" si="23">H12*H23</f>
        <v>0</v>
      </c>
    </row>
    <row r="26" spans="1:8">
      <c r="A26" t="s">
        <v>16</v>
      </c>
      <c r="B26">
        <f ca="1">B10-B25</f>
        <v>5238.3561643835619</v>
      </c>
      <c r="C26">
        <f t="shared" ref="C26:G26" ca="1" si="24">C10-C25</f>
        <v>7736.9863013698632</v>
      </c>
      <c r="D26">
        <f t="shared" ca="1" si="24"/>
        <v>11210.95890410959</v>
      </c>
      <c r="E26">
        <f t="shared" ca="1" si="24"/>
        <v>7079.4520547945203</v>
      </c>
      <c r="F26">
        <f t="shared" ca="1" si="24"/>
        <v>8646.5753424657541</v>
      </c>
      <c r="G26">
        <f t="shared" ca="1" si="24"/>
        <v>7605.4794520547948</v>
      </c>
      <c r="H26">
        <f t="shared" ref="H26" ca="1" si="25">H10-H25</f>
        <v>25000</v>
      </c>
    </row>
    <row r="27" spans="1:8">
      <c r="A27" t="s">
        <v>18</v>
      </c>
      <c r="B27">
        <f t="shared" ref="B27:D27" ca="1" si="26">ROUNDUP(B26,-1)</f>
        <v>5240</v>
      </c>
      <c r="C27">
        <f t="shared" ca="1" si="26"/>
        <v>7740</v>
      </c>
      <c r="D27">
        <f t="shared" ca="1" si="26"/>
        <v>11220</v>
      </c>
      <c r="E27">
        <f ca="1">ROUNDUP(E26,-1)</f>
        <v>7080</v>
      </c>
      <c r="F27">
        <f t="shared" ref="F27:H27" ca="1" si="27">ROUNDUP(F26,-1)</f>
        <v>8650</v>
      </c>
      <c r="G27">
        <f t="shared" ca="1" si="27"/>
        <v>7610</v>
      </c>
      <c r="H27">
        <f t="shared" ca="1" si="27"/>
        <v>25000</v>
      </c>
    </row>
  </sheetData>
  <mergeCells count="1">
    <mergeCell ref="A2:I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2:H6"/>
  <sheetViews>
    <sheetView workbookViewId="0">
      <selection activeCell="D15" sqref="D15"/>
    </sheetView>
  </sheetViews>
  <sheetFormatPr defaultColWidth="19.5703125" defaultRowHeight="15"/>
  <sheetData>
    <row r="2" spans="2:8" ht="15.75" thickBot="1"/>
    <row r="3" spans="2:8">
      <c r="B3" s="11"/>
      <c r="C3" s="12"/>
      <c r="D3" s="12"/>
      <c r="E3" s="12"/>
      <c r="F3" s="12"/>
      <c r="G3" s="12"/>
      <c r="H3" s="13"/>
    </row>
    <row r="4" spans="2:8">
      <c r="B4" s="14" t="s">
        <v>32</v>
      </c>
      <c r="C4" s="15" t="s">
        <v>28</v>
      </c>
      <c r="D4" s="15" t="s">
        <v>26</v>
      </c>
      <c r="E4" s="15" t="s">
        <v>30</v>
      </c>
      <c r="F4" s="15" t="s">
        <v>31</v>
      </c>
      <c r="G4" s="15" t="s">
        <v>27</v>
      </c>
      <c r="H4" s="16" t="s">
        <v>29</v>
      </c>
    </row>
    <row r="5" spans="2:8">
      <c r="B5" s="17">
        <v>5370</v>
      </c>
      <c r="C5" s="18">
        <v>7870</v>
      </c>
      <c r="D5" s="18">
        <v>11610</v>
      </c>
      <c r="E5" s="18">
        <v>7480</v>
      </c>
      <c r="F5" s="18">
        <v>12000</v>
      </c>
      <c r="G5" s="18">
        <v>7740</v>
      </c>
      <c r="H5" s="19">
        <v>25000</v>
      </c>
    </row>
    <row r="6" spans="2:8" ht="15.75" thickBot="1">
      <c r="B6" s="20"/>
      <c r="C6" s="21"/>
      <c r="D6" s="21"/>
      <c r="E6" s="21"/>
      <c r="F6" s="21"/>
      <c r="G6" s="21"/>
      <c r="H6" s="22"/>
    </row>
  </sheetData>
  <pageMargins left="0.7" right="0.7" top="0.75" bottom="0.75" header="0.3" footer="0.3"/>
  <pageSetup paperSize="0" orientation="portrait" horizontalDpi="203" verticalDpi="203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J27"/>
  <sheetViews>
    <sheetView topLeftCell="A10" workbookViewId="0">
      <selection activeCell="B20" sqref="B20"/>
    </sheetView>
  </sheetViews>
  <sheetFormatPr defaultRowHeight="15"/>
  <cols>
    <col min="1" max="1" width="35.140625" customWidth="1"/>
    <col min="2" max="9" width="12" bestFit="1" customWidth="1"/>
  </cols>
  <sheetData>
    <row r="1" spans="1:10">
      <c r="A1" s="3">
        <f ca="1">EOMONTH(TODAY(),-1)-30</f>
        <v>44439</v>
      </c>
    </row>
    <row r="2" spans="1:10" ht="16.5" customHeight="1">
      <c r="A2" s="28" t="s">
        <v>22</v>
      </c>
      <c r="B2" s="29"/>
      <c r="C2" s="29"/>
      <c r="D2" s="29"/>
      <c r="E2" s="29"/>
      <c r="F2" s="29"/>
      <c r="G2" s="29"/>
      <c r="H2" s="29"/>
      <c r="I2" s="29"/>
    </row>
    <row r="3" spans="1:10" ht="45" customHeight="1">
      <c r="A3" s="29"/>
      <c r="B3" s="29"/>
      <c r="C3" s="29"/>
      <c r="D3" s="29"/>
      <c r="E3" s="29"/>
      <c r="F3" s="29"/>
      <c r="G3" s="29"/>
      <c r="H3" s="29"/>
      <c r="I3" s="29"/>
      <c r="J3" s="1"/>
    </row>
    <row r="4" spans="1:10">
      <c r="A4" s="29"/>
      <c r="B4" s="29"/>
      <c r="C4" s="29"/>
      <c r="D4" s="29"/>
      <c r="E4" s="29"/>
      <c r="F4" s="29"/>
      <c r="G4" s="29"/>
      <c r="H4" s="29"/>
      <c r="I4" s="29"/>
      <c r="J4" s="1"/>
    </row>
    <row r="5" spans="1:10" s="10" customFormat="1">
      <c r="A5" s="8"/>
      <c r="B5" s="8" t="s">
        <v>32</v>
      </c>
      <c r="C5" s="8" t="s">
        <v>28</v>
      </c>
      <c r="D5" s="8" t="s">
        <v>26</v>
      </c>
      <c r="E5" s="8" t="s">
        <v>30</v>
      </c>
      <c r="F5" s="8" t="s">
        <v>31</v>
      </c>
      <c r="G5" s="8" t="s">
        <v>27</v>
      </c>
      <c r="H5" s="8" t="s">
        <v>29</v>
      </c>
      <c r="I5" s="8"/>
      <c r="J5" s="9"/>
    </row>
    <row r="6" spans="1:10">
      <c r="A6" t="s">
        <v>0</v>
      </c>
      <c r="B6">
        <f ca="1">YEAR($A$1)</f>
        <v>2021</v>
      </c>
      <c r="C6">
        <f t="shared" ref="C6:H6" ca="1" si="0">YEAR($A$1)</f>
        <v>2021</v>
      </c>
      <c r="D6">
        <f t="shared" ca="1" si="0"/>
        <v>2021</v>
      </c>
      <c r="E6">
        <f t="shared" ca="1" si="0"/>
        <v>2021</v>
      </c>
      <c r="F6">
        <f t="shared" ca="1" si="0"/>
        <v>2021</v>
      </c>
      <c r="G6">
        <f t="shared" ca="1" si="0"/>
        <v>2021</v>
      </c>
      <c r="H6">
        <f t="shared" ca="1" si="0"/>
        <v>2021</v>
      </c>
    </row>
    <row r="7" spans="1:10" ht="15.75">
      <c r="A7" t="s">
        <v>8</v>
      </c>
      <c r="B7" s="4">
        <f ca="1">365+IF(MOD(B6,4),0,1)</f>
        <v>365</v>
      </c>
      <c r="C7" s="4">
        <f t="shared" ref="C7:H7" ca="1" si="1">365+IF(MOD(C6,4),0,1)</f>
        <v>365</v>
      </c>
      <c r="D7" s="4">
        <f t="shared" ca="1" si="1"/>
        <v>365</v>
      </c>
      <c r="E7" s="4">
        <f t="shared" ca="1" si="1"/>
        <v>365</v>
      </c>
      <c r="F7" s="4">
        <f t="shared" ca="1" si="1"/>
        <v>365</v>
      </c>
      <c r="G7" s="4">
        <f t="shared" ca="1" si="1"/>
        <v>365</v>
      </c>
      <c r="H7" s="4">
        <f t="shared" ca="1" si="1"/>
        <v>365</v>
      </c>
      <c r="I7" s="4"/>
    </row>
    <row r="8" spans="1:10">
      <c r="A8" t="s">
        <v>1</v>
      </c>
      <c r="B8">
        <f ca="1">MONTH($A$1)</f>
        <v>8</v>
      </c>
      <c r="C8">
        <f t="shared" ref="C8:H8" ca="1" si="2">MONTH($A$1)</f>
        <v>8</v>
      </c>
      <c r="D8">
        <f t="shared" ca="1" si="2"/>
        <v>8</v>
      </c>
      <c r="E8">
        <f t="shared" ca="1" si="2"/>
        <v>8</v>
      </c>
      <c r="F8">
        <f t="shared" ca="1" si="2"/>
        <v>8</v>
      </c>
      <c r="G8">
        <f t="shared" ca="1" si="2"/>
        <v>8</v>
      </c>
      <c r="H8">
        <f t="shared" ca="1" si="2"/>
        <v>8</v>
      </c>
    </row>
    <row r="9" spans="1:10">
      <c r="A9" t="s">
        <v>6</v>
      </c>
      <c r="B9">
        <f ca="1">DAY(EOMONTH($A$1,0))</f>
        <v>31</v>
      </c>
      <c r="C9">
        <f t="shared" ref="C9:H9" ca="1" si="3">DAY(EOMONTH($A$1,0))</f>
        <v>31</v>
      </c>
      <c r="D9">
        <f t="shared" ca="1" si="3"/>
        <v>31</v>
      </c>
      <c r="E9">
        <f t="shared" ca="1" si="3"/>
        <v>31</v>
      </c>
      <c r="F9">
        <f t="shared" ca="1" si="3"/>
        <v>31</v>
      </c>
      <c r="G9">
        <f t="shared" ca="1" si="3"/>
        <v>31</v>
      </c>
      <c r="H9">
        <f t="shared" ca="1" si="3"/>
        <v>31</v>
      </c>
    </row>
    <row r="10" spans="1:10">
      <c r="A10" t="s">
        <v>2</v>
      </c>
      <c r="B10" s="2">
        <v>8000</v>
      </c>
      <c r="C10" s="2">
        <v>8000</v>
      </c>
      <c r="D10" s="2">
        <v>12000</v>
      </c>
      <c r="E10" s="2">
        <v>8000</v>
      </c>
      <c r="F10" s="2">
        <v>12000</v>
      </c>
      <c r="G10" s="2">
        <v>8000</v>
      </c>
      <c r="H10" s="2">
        <v>25000</v>
      </c>
      <c r="I10" s="2"/>
    </row>
    <row r="11" spans="1:10">
      <c r="A11" t="s">
        <v>21</v>
      </c>
      <c r="B11">
        <f>B10*12</f>
        <v>96000</v>
      </c>
      <c r="C11">
        <f t="shared" ref="C11:H11" si="4">C10*12</f>
        <v>96000</v>
      </c>
      <c r="D11">
        <f t="shared" si="4"/>
        <v>144000</v>
      </c>
      <c r="E11">
        <f t="shared" si="4"/>
        <v>96000</v>
      </c>
      <c r="F11">
        <f t="shared" si="4"/>
        <v>144000</v>
      </c>
      <c r="G11">
        <f t="shared" si="4"/>
        <v>96000</v>
      </c>
      <c r="H11">
        <f t="shared" si="4"/>
        <v>300000</v>
      </c>
    </row>
    <row r="12" spans="1:10">
      <c r="A12" t="s">
        <v>3</v>
      </c>
      <c r="B12">
        <f ca="1">B11/B7</f>
        <v>263.01369863013701</v>
      </c>
      <c r="C12">
        <f t="shared" ref="C12:H12" ca="1" si="5">C11/C7</f>
        <v>263.01369863013701</v>
      </c>
      <c r="D12">
        <f t="shared" ca="1" si="5"/>
        <v>394.52054794520546</v>
      </c>
      <c r="E12">
        <f t="shared" ca="1" si="5"/>
        <v>263.01369863013701</v>
      </c>
      <c r="F12">
        <f t="shared" ca="1" si="5"/>
        <v>394.52054794520546</v>
      </c>
      <c r="G12">
        <f t="shared" ca="1" si="5"/>
        <v>263.01369863013701</v>
      </c>
      <c r="H12">
        <f t="shared" ca="1" si="5"/>
        <v>821.91780821917803</v>
      </c>
    </row>
    <row r="13" spans="1:10">
      <c r="A13" t="s">
        <v>5</v>
      </c>
      <c r="B13" s="2">
        <v>1</v>
      </c>
      <c r="C13" s="2">
        <v>1</v>
      </c>
      <c r="D13" s="2">
        <v>1</v>
      </c>
      <c r="E13" s="2">
        <v>1</v>
      </c>
      <c r="F13" s="2">
        <v>1</v>
      </c>
      <c r="G13" s="2">
        <v>1</v>
      </c>
      <c r="H13" s="2">
        <v>1</v>
      </c>
      <c r="I13" s="2"/>
    </row>
    <row r="14" spans="1:10">
      <c r="A14" t="s">
        <v>7</v>
      </c>
      <c r="B14">
        <f ca="1">SUMPRODUCT(N(TEXT(ROW(INDIRECT($A$1&amp;":"&amp;EOMONTH($A$1,0))),"ddd")="Sun"))</f>
        <v>0</v>
      </c>
      <c r="C14">
        <f t="shared" ref="C14:H14" ca="1" si="6">SUMPRODUCT(N(TEXT(ROW(INDIRECT($A$1&amp;":"&amp;EOMONTH($A$1,0))),"ddd")="Sun"))</f>
        <v>0</v>
      </c>
      <c r="D14">
        <f t="shared" ca="1" si="6"/>
        <v>0</v>
      </c>
      <c r="E14">
        <f t="shared" ca="1" si="6"/>
        <v>0</v>
      </c>
      <c r="F14">
        <f t="shared" ca="1" si="6"/>
        <v>0</v>
      </c>
      <c r="G14">
        <f t="shared" ca="1" si="6"/>
        <v>0</v>
      </c>
      <c r="H14">
        <f t="shared" ca="1" si="6"/>
        <v>0</v>
      </c>
    </row>
    <row r="15" spans="1:10">
      <c r="A15" t="s">
        <v>4</v>
      </c>
      <c r="B15">
        <f ca="1">B9-(B13+B14)</f>
        <v>30</v>
      </c>
      <c r="C15">
        <f t="shared" ref="C15:H15" ca="1" si="7">C9-(C13+C14)</f>
        <v>30</v>
      </c>
      <c r="D15">
        <f t="shared" ca="1" si="7"/>
        <v>30</v>
      </c>
      <c r="E15">
        <f t="shared" ca="1" si="7"/>
        <v>30</v>
      </c>
      <c r="F15">
        <f t="shared" ca="1" si="7"/>
        <v>30</v>
      </c>
      <c r="G15">
        <f t="shared" ca="1" si="7"/>
        <v>30</v>
      </c>
      <c r="H15">
        <f t="shared" ca="1" si="7"/>
        <v>30</v>
      </c>
    </row>
    <row r="16" spans="1:10">
      <c r="A16" t="s">
        <v>20</v>
      </c>
      <c r="B16" s="5">
        <v>0</v>
      </c>
      <c r="C16" s="5">
        <v>2</v>
      </c>
      <c r="D16" s="5">
        <v>2</v>
      </c>
      <c r="E16" s="5">
        <v>2</v>
      </c>
      <c r="F16" s="5">
        <v>2</v>
      </c>
      <c r="G16" s="5">
        <v>0</v>
      </c>
      <c r="H16" s="5">
        <v>2</v>
      </c>
      <c r="I16" s="5"/>
    </row>
    <row r="17" spans="1:9">
      <c r="A17" t="s">
        <v>9</v>
      </c>
      <c r="B17" s="2">
        <v>0</v>
      </c>
      <c r="C17" s="2">
        <v>0</v>
      </c>
      <c r="D17" s="2">
        <v>0</v>
      </c>
      <c r="E17" s="2">
        <v>0</v>
      </c>
      <c r="F17" s="2">
        <v>1</v>
      </c>
      <c r="G17" s="2">
        <v>0</v>
      </c>
      <c r="H17" s="2">
        <v>0</v>
      </c>
      <c r="I17" s="2"/>
    </row>
    <row r="18" spans="1:9">
      <c r="A18" t="s">
        <v>10</v>
      </c>
      <c r="B18">
        <f>B16+B17</f>
        <v>0</v>
      </c>
      <c r="C18">
        <f t="shared" ref="C18:H18" si="8">C16+C17</f>
        <v>2</v>
      </c>
      <c r="D18">
        <f t="shared" si="8"/>
        <v>2</v>
      </c>
      <c r="E18">
        <f t="shared" si="8"/>
        <v>2</v>
      </c>
      <c r="F18">
        <f t="shared" si="8"/>
        <v>3</v>
      </c>
      <c r="G18">
        <f t="shared" si="8"/>
        <v>0</v>
      </c>
      <c r="H18">
        <f t="shared" si="8"/>
        <v>2</v>
      </c>
    </row>
    <row r="19" spans="1:9">
      <c r="A19" t="s">
        <v>17</v>
      </c>
      <c r="B19" s="2">
        <v>9</v>
      </c>
      <c r="C19" s="2">
        <v>2</v>
      </c>
      <c r="D19" s="2">
        <v>2</v>
      </c>
      <c r="E19" s="2">
        <v>1</v>
      </c>
      <c r="F19" s="2">
        <v>1.5</v>
      </c>
      <c r="G19" s="2">
        <v>1.5</v>
      </c>
      <c r="H19" s="2">
        <v>2</v>
      </c>
      <c r="I19" s="2"/>
    </row>
    <row r="20" spans="1:9">
      <c r="A20" t="s">
        <v>11</v>
      </c>
      <c r="B20" s="2">
        <v>6</v>
      </c>
      <c r="C20" s="2">
        <v>18</v>
      </c>
      <c r="D20" s="2">
        <v>45</v>
      </c>
      <c r="E20" s="2">
        <v>84</v>
      </c>
      <c r="F20" s="2">
        <v>12</v>
      </c>
      <c r="G20" s="2">
        <v>45</v>
      </c>
      <c r="H20" s="2">
        <v>6</v>
      </c>
      <c r="I20" s="2"/>
    </row>
    <row r="21" spans="1:9">
      <c r="A21" t="s">
        <v>14</v>
      </c>
      <c r="B21">
        <f>INT(B20/18)*0.5</f>
        <v>0</v>
      </c>
      <c r="C21">
        <f t="shared" ref="C21:H21" si="9">INT(C20/18)*0.5</f>
        <v>0.5</v>
      </c>
      <c r="D21">
        <f t="shared" si="9"/>
        <v>1</v>
      </c>
      <c r="E21">
        <f t="shared" si="9"/>
        <v>2</v>
      </c>
      <c r="F21">
        <f t="shared" si="9"/>
        <v>0</v>
      </c>
      <c r="G21">
        <f t="shared" si="9"/>
        <v>1</v>
      </c>
      <c r="H21">
        <f t="shared" si="9"/>
        <v>0</v>
      </c>
    </row>
    <row r="22" spans="1:9">
      <c r="A22" t="s">
        <v>12</v>
      </c>
      <c r="B22">
        <f>IF((B18-B19)&lt;0,(B18-B19)*-1,0)</f>
        <v>9</v>
      </c>
      <c r="C22">
        <f t="shared" ref="C22:H22" si="10">IF((C18-C19)&lt;0,(C18-C19)*-1,0)</f>
        <v>0</v>
      </c>
      <c r="D22">
        <f>IF((D18-D19)&lt;0,(D18-D19)*-1,0)</f>
        <v>0</v>
      </c>
      <c r="E22">
        <f t="shared" si="10"/>
        <v>0</v>
      </c>
      <c r="F22">
        <f t="shared" si="10"/>
        <v>0</v>
      </c>
      <c r="G22">
        <f t="shared" si="10"/>
        <v>1.5</v>
      </c>
      <c r="H22">
        <f t="shared" si="10"/>
        <v>0</v>
      </c>
    </row>
    <row r="23" spans="1:9">
      <c r="A23" t="s">
        <v>13</v>
      </c>
      <c r="B23">
        <f>B21+B22</f>
        <v>9</v>
      </c>
      <c r="C23">
        <f t="shared" ref="C23:H23" si="11">C21+C22</f>
        <v>0.5</v>
      </c>
      <c r="D23">
        <f t="shared" si="11"/>
        <v>1</v>
      </c>
      <c r="E23">
        <f t="shared" si="11"/>
        <v>2</v>
      </c>
      <c r="F23">
        <f t="shared" si="11"/>
        <v>0</v>
      </c>
      <c r="G23">
        <f t="shared" si="11"/>
        <v>2.5</v>
      </c>
      <c r="H23">
        <f t="shared" si="11"/>
        <v>0</v>
      </c>
    </row>
    <row r="24" spans="1:9">
      <c r="A24" t="s">
        <v>15</v>
      </c>
      <c r="B24">
        <f ca="1">B15-B23</f>
        <v>21</v>
      </c>
      <c r="C24">
        <f t="shared" ref="C24:H24" ca="1" si="12">C15-C23</f>
        <v>29.5</v>
      </c>
      <c r="D24">
        <f t="shared" ca="1" si="12"/>
        <v>29</v>
      </c>
      <c r="E24">
        <f t="shared" ca="1" si="12"/>
        <v>28</v>
      </c>
      <c r="F24">
        <f t="shared" ca="1" si="12"/>
        <v>30</v>
      </c>
      <c r="G24">
        <f t="shared" ca="1" si="12"/>
        <v>27.5</v>
      </c>
      <c r="H24">
        <f t="shared" ca="1" si="12"/>
        <v>30</v>
      </c>
    </row>
    <row r="25" spans="1:9">
      <c r="A25" t="s">
        <v>19</v>
      </c>
      <c r="B25">
        <f ca="1">B12*B23</f>
        <v>2367.1232876712329</v>
      </c>
      <c r="C25">
        <f t="shared" ref="C25:H25" ca="1" si="13">C12*C23</f>
        <v>131.50684931506851</v>
      </c>
      <c r="D25">
        <f t="shared" ca="1" si="13"/>
        <v>394.52054794520546</v>
      </c>
      <c r="E25">
        <f t="shared" ca="1" si="13"/>
        <v>526.02739726027403</v>
      </c>
      <c r="F25">
        <f t="shared" ca="1" si="13"/>
        <v>0</v>
      </c>
      <c r="G25">
        <f t="shared" ca="1" si="13"/>
        <v>657.53424657534254</v>
      </c>
      <c r="H25">
        <f t="shared" ca="1" si="13"/>
        <v>0</v>
      </c>
    </row>
    <row r="26" spans="1:9">
      <c r="A26" t="s">
        <v>16</v>
      </c>
      <c r="B26">
        <f ca="1">B10-B25</f>
        <v>5632.8767123287671</v>
      </c>
      <c r="C26">
        <f t="shared" ref="C26:H26" ca="1" si="14">C10-C25</f>
        <v>7868.4931506849316</v>
      </c>
      <c r="D26">
        <f t="shared" ca="1" si="14"/>
        <v>11605.479452054795</v>
      </c>
      <c r="E26">
        <f t="shared" ca="1" si="14"/>
        <v>7473.9726027397264</v>
      </c>
      <c r="F26">
        <f t="shared" ca="1" si="14"/>
        <v>12000</v>
      </c>
      <c r="G26">
        <f t="shared" ca="1" si="14"/>
        <v>7342.4657534246571</v>
      </c>
      <c r="H26">
        <f t="shared" ca="1" si="14"/>
        <v>25000</v>
      </c>
    </row>
    <row r="27" spans="1:9">
      <c r="A27" t="s">
        <v>18</v>
      </c>
      <c r="B27">
        <f t="shared" ref="B27:D27" ca="1" si="15">ROUNDUP(B26,-1)</f>
        <v>5640</v>
      </c>
      <c r="C27">
        <f t="shared" ca="1" si="15"/>
        <v>7870</v>
      </c>
      <c r="D27">
        <f t="shared" ca="1" si="15"/>
        <v>11610</v>
      </c>
      <c r="E27">
        <f ca="1">ROUNDUP(E26,-1)</f>
        <v>7480</v>
      </c>
      <c r="F27">
        <f t="shared" ref="F27:H27" ca="1" si="16">ROUNDUP(F26,-1)</f>
        <v>12000</v>
      </c>
      <c r="G27">
        <f t="shared" ca="1" si="16"/>
        <v>7350</v>
      </c>
      <c r="H27">
        <f t="shared" ca="1" si="16"/>
        <v>25000</v>
      </c>
    </row>
  </sheetData>
  <mergeCells count="1">
    <mergeCell ref="A2:I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Log</vt:lpstr>
      <vt:lpstr>2021 SEPTEMBER</vt:lpstr>
      <vt:lpstr>Summary</vt:lpstr>
      <vt:lpstr>Sheet1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Sona Rijesh</dc:creator>
  <cp:lastModifiedBy>Sona Rijesh</cp:lastModifiedBy>
  <dcterms:created xsi:type="dcterms:W3CDTF">2021-09-01T04:40:13Z</dcterms:created>
  <dcterms:modified xsi:type="dcterms:W3CDTF">2021-10-02T08:15:45Z</dcterms:modified>
</cp:coreProperties>
</file>