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26171061-6169-422B-8C40-027495E42F7A}" xr6:coauthVersionLast="46" xr6:coauthVersionMax="46" xr10:uidLastSave="{00000000-0000-0000-0000-000000000000}"/>
  <bookViews>
    <workbookView xWindow="-98" yWindow="-98" windowWidth="22695" windowHeight="1519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1" l="1"/>
  <c r="E26" i="11"/>
  <c r="F25" i="11"/>
  <c r="E25" i="11"/>
  <c r="F23" i="11"/>
  <c r="E23" i="11"/>
  <c r="E9" i="11"/>
  <c r="F9" i="11"/>
  <c r="E3" i="11"/>
  <c r="E10" i="11" l="1"/>
  <c r="H7" i="11"/>
  <c r="F10" i="11" l="1"/>
  <c r="E11" i="11" s="1"/>
  <c r="E13" i="11"/>
  <c r="I5" i="11"/>
  <c r="H37" i="11"/>
  <c r="H36" i="11"/>
  <c r="H30" i="11"/>
  <c r="H24" i="11"/>
  <c r="H16" i="11"/>
  <c r="H8" i="11"/>
  <c r="F11" i="11" l="1"/>
  <c r="F12" i="11" s="1"/>
  <c r="F13" i="11" s="1"/>
  <c r="E15" i="11" s="1"/>
  <c r="F15" i="11" s="1"/>
  <c r="E17" i="11" s="1"/>
  <c r="E12" i="11"/>
  <c r="H13" i="11"/>
  <c r="H9" i="11"/>
  <c r="I6" i="11"/>
  <c r="F17" i="11" l="1"/>
  <c r="E18" i="11"/>
  <c r="E19" i="11"/>
  <c r="H10" i="11"/>
  <c r="H17" i="11"/>
  <c r="J5" i="11"/>
  <c r="K5" i="11" s="1"/>
  <c r="L5" i="11" s="1"/>
  <c r="M5" i="11" s="1"/>
  <c r="N5" i="11" s="1"/>
  <c r="O5" i="11" s="1"/>
  <c r="P5" i="11" s="1"/>
  <c r="I4" i="11"/>
  <c r="F19" i="11" l="1"/>
  <c r="E20" i="11" s="1"/>
  <c r="F20" i="11" s="1"/>
  <c r="E21" i="11" s="1"/>
  <c r="F21" i="11" s="1"/>
  <c r="E22" i="11" s="1"/>
  <c r="F22" i="11" s="1"/>
  <c r="F18" i="11"/>
  <c r="H18" i="11"/>
  <c r="H11" i="11"/>
  <c r="P4" i="11"/>
  <c r="Q5" i="11"/>
  <c r="R5" i="11" s="1"/>
  <c r="S5" i="11" s="1"/>
  <c r="T5" i="11" s="1"/>
  <c r="U5" i="11" s="1"/>
  <c r="V5" i="11" s="1"/>
  <c r="W5" i="11" s="1"/>
  <c r="J6" i="11"/>
  <c r="H23" i="11" l="1"/>
  <c r="H25" i="11"/>
  <c r="H22" i="11"/>
  <c r="H21" i="11"/>
  <c r="H19" i="11"/>
  <c r="W4" i="11"/>
  <c r="X5" i="11"/>
  <c r="Y5" i="11" s="1"/>
  <c r="Z5" i="11" s="1"/>
  <c r="AA5" i="11" s="1"/>
  <c r="AB5" i="11" s="1"/>
  <c r="AC5" i="11" s="1"/>
  <c r="AD5" i="11" s="1"/>
  <c r="K6" i="11"/>
  <c r="F26" i="11" l="1"/>
  <c r="E27" i="11" s="1"/>
  <c r="AE5" i="11"/>
  <c r="AF5" i="11" s="1"/>
  <c r="AG5" i="11" s="1"/>
  <c r="AH5" i="11" s="1"/>
  <c r="AI5" i="11" s="1"/>
  <c r="AJ5" i="11" s="1"/>
  <c r="AD4" i="11"/>
  <c r="L6" i="11"/>
  <c r="F27" i="11" l="1"/>
  <c r="E28" i="11" s="1"/>
  <c r="H27" i="11"/>
  <c r="H26" i="11"/>
  <c r="AK5" i="11"/>
  <c r="AL5" i="11" s="1"/>
  <c r="AM5" i="11" s="1"/>
  <c r="AN5" i="11" s="1"/>
  <c r="AO5" i="11" s="1"/>
  <c r="AP5" i="11" s="1"/>
  <c r="AQ5" i="11" s="1"/>
  <c r="M6" i="11"/>
  <c r="E31" i="11" l="1"/>
  <c r="F28" i="11"/>
  <c r="E29" i="11" s="1"/>
  <c r="H28" i="11"/>
  <c r="AR5" i="11"/>
  <c r="AS5" i="11" s="1"/>
  <c r="AK4" i="11"/>
  <c r="N6" i="11"/>
  <c r="F29" i="11" l="1"/>
  <c r="H29" i="11"/>
  <c r="F31" i="11"/>
  <c r="H31" i="11" s="1"/>
  <c r="E32" i="11"/>
  <c r="AT5" i="11"/>
  <c r="AS6" i="11"/>
  <c r="AR4" i="11"/>
  <c r="O6" i="11"/>
  <c r="F32" i="11" l="1"/>
  <c r="H32" i="11"/>
  <c r="AU5" i="11"/>
  <c r="AT6" i="11"/>
  <c r="E33" i="11" l="1"/>
  <c r="F33" i="11"/>
  <c r="F34" i="11" s="1"/>
  <c r="E35" i="11" s="1"/>
  <c r="AV5" i="11"/>
  <c r="AU6" i="11"/>
  <c r="P6" i="11"/>
  <c r="Q6" i="11"/>
  <c r="H35" i="11" l="1"/>
  <c r="H33" i="11"/>
  <c r="E34" i="11"/>
  <c r="H34" i="11" s="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2" i="11"/>
</calcChain>
</file>

<file path=xl/sharedStrings.xml><?xml version="1.0" encoding="utf-8"?>
<sst xmlns="http://schemas.openxmlformats.org/spreadsheetml/2006/main" count="93" uniqueCount="73">
  <si>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</si>
  <si>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</si>
  <si>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</si>
  <si>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</si>
  <si>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</si>
  <si>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</si>
  <si>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</si>
  <si>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</si>
  <si>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</si>
  <si>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</si>
  <si>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</si>
  <si>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</si>
  <si>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</si>
  <si>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</si>
  <si>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</si>
  <si>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</si>
  <si>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</si>
  <si>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</si>
  <si>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</si>
  <si>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</si>
  <si>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</si>
  <si>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</si>
  <si>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</si>
  <si>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</si>
  <si>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</si>
  <si>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</si>
  <si>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</si>
  <si>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</si>
  <si>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</si>
  <si>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</si>
  <si>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</si>
  <si>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</si>
  <si>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</si>
  <si>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</si>
  <si>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</si>
  <si>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</si>
  <si>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</si>
  <si>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Drowsiness Dectector</t>
  </si>
  <si>
    <t>COMP 195- Senior Project</t>
  </si>
  <si>
    <t>Jacob Angulo, Sonali Patil, Richard Shin</t>
  </si>
  <si>
    <t>Phase 2- Drowsiness Detection System Implementation</t>
  </si>
  <si>
    <t>Phase 1- Facial Recognition Plumbing (User Interface, Webcam, etc.)</t>
  </si>
  <si>
    <t xml:space="preserve">Phase 3- Data Modeling and Visualization </t>
  </si>
  <si>
    <t>Phase 4- Troubleshooting and Debugging</t>
  </si>
  <si>
    <t>Tkinter Setup and Testing</t>
  </si>
  <si>
    <t>Initial Webcam Integration</t>
  </si>
  <si>
    <t>Eye Closure Detection Algorithm</t>
  </si>
  <si>
    <t>settingsWindow Class Creation</t>
  </si>
  <si>
    <t>alertWindow Class Creation</t>
  </si>
  <si>
    <t>Drowsiness Alert Implementation</t>
  </si>
  <si>
    <t>recordingWindow Class Creation</t>
  </si>
  <si>
    <t>resultsWindow Class Creation</t>
  </si>
  <si>
    <t>DrowsyData Class Creation</t>
  </si>
  <si>
    <t>DrowsyDetector Data Integration</t>
  </si>
  <si>
    <t>Graph Generation and Integration</t>
  </si>
  <si>
    <t>Troubleshoot Window Switching</t>
  </si>
  <si>
    <t>Troubleshoot Drowsiness Detection</t>
  </si>
  <si>
    <t xml:space="preserve">Fix Backlog Defects </t>
  </si>
  <si>
    <t>Add Project Deployability (Executables)</t>
  </si>
  <si>
    <t>Complete Final Project Checklist</t>
  </si>
  <si>
    <t>Jacob</t>
  </si>
  <si>
    <t>Sonali</t>
  </si>
  <si>
    <t>mainWindow Class Creation</t>
  </si>
  <si>
    <t>previewWindow Class Creation</t>
  </si>
  <si>
    <t>All</t>
  </si>
  <si>
    <t>Richard</t>
  </si>
  <si>
    <t>Richard/ Sonali</t>
  </si>
  <si>
    <t>Jacob/ Richard</t>
  </si>
  <si>
    <t>Project Snapshot 2</t>
  </si>
  <si>
    <t>Window Class Redesign</t>
  </si>
  <si>
    <t>Project Snapshot 3</t>
  </si>
  <si>
    <t>Main Class Creation</t>
  </si>
  <si>
    <t>Matplotlib Setup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</si>
</sst>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98" zoomScaleNormal="100" zoomScalePageLayoutView="70" workbookViewId="0">
      <pane ySplit="6" topLeftCell="A19" activePane="bottomLeft" state="frozen"/>
      <selection pane="bottomLeft" activeCell="J35" sqref="J35"/>
    </sheetView>
  </sheetViews>
  <sheetFormatPr defaultRowHeight="30" customHeight="1" x14ac:dyDescent="0.45"/>
  <cols>
    <col min="1" max="1" width="2.73046875" style="58" customWidth="1"/>
    <col min="2" max="2" width="34.265625" customWidth="1"/>
    <col min="3" max="3" width="13.7304687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75">
      <c r="A1" s="59"/>
      <c r="B1" s="84" t="s">
        <v>37</v>
      </c>
      <c r="C1" s="1"/>
      <c r="D1" s="2"/>
      <c r="E1" s="4"/>
      <c r="F1" s="47"/>
      <c r="H1" s="2"/>
      <c r="I1" s="14"/>
    </row>
    <row r="2" spans="1:64" ht="30" customHeight="1" x14ac:dyDescent="0.5">
      <c r="A2" s="58" t="s">
        <v>24</v>
      </c>
      <c r="B2" s="83" t="s">
        <v>38</v>
      </c>
      <c r="I2" s="61"/>
    </row>
    <row r="3" spans="1:64" ht="30" customHeight="1" x14ac:dyDescent="0.45">
      <c r="A3" s="58" t="s">
        <v>29</v>
      </c>
      <c r="B3" s="82" t="s">
        <v>39</v>
      </c>
      <c r="C3" s="89" t="s">
        <v>1</v>
      </c>
      <c r="D3" s="90"/>
      <c r="E3" s="88">
        <f>DATE(2021,2,25)</f>
        <v>44252</v>
      </c>
      <c r="F3" s="88"/>
    </row>
    <row r="4" spans="1:64" ht="30" customHeight="1" x14ac:dyDescent="0.45">
      <c r="A4" s="59" t="s">
        <v>30</v>
      </c>
      <c r="C4" s="89" t="s">
        <v>8</v>
      </c>
      <c r="D4" s="90"/>
      <c r="E4" s="7">
        <v>1</v>
      </c>
      <c r="I4" s="85">
        <f>I5</f>
        <v>44249</v>
      </c>
      <c r="J4" s="86"/>
      <c r="K4" s="86"/>
      <c r="L4" s="86"/>
      <c r="M4" s="86"/>
      <c r="N4" s="86"/>
      <c r="O4" s="87"/>
      <c r="P4" s="85">
        <f>P5</f>
        <v>44256</v>
      </c>
      <c r="Q4" s="86"/>
      <c r="R4" s="86"/>
      <c r="S4" s="86"/>
      <c r="T4" s="86"/>
      <c r="U4" s="86"/>
      <c r="V4" s="87"/>
      <c r="W4" s="85">
        <f>W5</f>
        <v>44263</v>
      </c>
      <c r="X4" s="86"/>
      <c r="Y4" s="86"/>
      <c r="Z4" s="86"/>
      <c r="AA4" s="86"/>
      <c r="AB4" s="86"/>
      <c r="AC4" s="87"/>
      <c r="AD4" s="85">
        <f>AD5</f>
        <v>44270</v>
      </c>
      <c r="AE4" s="86"/>
      <c r="AF4" s="86"/>
      <c r="AG4" s="86"/>
      <c r="AH4" s="86"/>
      <c r="AI4" s="86"/>
      <c r="AJ4" s="87"/>
      <c r="AK4" s="85">
        <f>AK5</f>
        <v>44277</v>
      </c>
      <c r="AL4" s="86"/>
      <c r="AM4" s="86"/>
      <c r="AN4" s="86"/>
      <c r="AO4" s="86"/>
      <c r="AP4" s="86"/>
      <c r="AQ4" s="87"/>
      <c r="AR4" s="85">
        <f>AR5</f>
        <v>44284</v>
      </c>
      <c r="AS4" s="86"/>
      <c r="AT4" s="86"/>
      <c r="AU4" s="86"/>
      <c r="AV4" s="86"/>
      <c r="AW4" s="86"/>
      <c r="AX4" s="87"/>
      <c r="AY4" s="85">
        <f>AY5</f>
        <v>44291</v>
      </c>
      <c r="AZ4" s="86"/>
      <c r="BA4" s="86"/>
      <c r="BB4" s="86"/>
      <c r="BC4" s="86"/>
      <c r="BD4" s="86"/>
      <c r="BE4" s="87"/>
      <c r="BF4" s="85">
        <f>BF5</f>
        <v>44298</v>
      </c>
      <c r="BG4" s="86"/>
      <c r="BH4" s="86"/>
      <c r="BI4" s="86"/>
      <c r="BJ4" s="86"/>
      <c r="BK4" s="86"/>
      <c r="BL4" s="87"/>
    </row>
    <row r="5" spans="1:64" ht="15" customHeight="1" x14ac:dyDescent="0.45">
      <c r="A5" s="59" t="s">
        <v>31</v>
      </c>
      <c r="B5" s="91"/>
      <c r="C5" s="91"/>
      <c r="D5" s="91"/>
      <c r="E5" s="91"/>
      <c r="F5" s="91"/>
      <c r="G5" s="91"/>
      <c r="I5" s="11">
        <f>Project_Start-WEEKDAY(Project_Start,1)+2+7*(Display_Week-1)</f>
        <v>44249</v>
      </c>
      <c r="J5" s="10">
        <f>I5+1</f>
        <v>44250</v>
      </c>
      <c r="K5" s="10">
        <f t="shared" ref="K5:AX5" si="0">J5+1</f>
        <v>44251</v>
      </c>
      <c r="L5" s="10">
        <f t="shared" si="0"/>
        <v>44252</v>
      </c>
      <c r="M5" s="10">
        <f t="shared" si="0"/>
        <v>44253</v>
      </c>
      <c r="N5" s="10">
        <f t="shared" si="0"/>
        <v>44254</v>
      </c>
      <c r="O5" s="12">
        <f t="shared" si="0"/>
        <v>44255</v>
      </c>
      <c r="P5" s="11">
        <f>O5+1</f>
        <v>44256</v>
      </c>
      <c r="Q5" s="10">
        <f>P5+1</f>
        <v>44257</v>
      </c>
      <c r="R5" s="10">
        <f t="shared" si="0"/>
        <v>44258</v>
      </c>
      <c r="S5" s="10">
        <f t="shared" si="0"/>
        <v>44259</v>
      </c>
      <c r="T5" s="10">
        <f t="shared" si="0"/>
        <v>44260</v>
      </c>
      <c r="U5" s="10">
        <f t="shared" si="0"/>
        <v>44261</v>
      </c>
      <c r="V5" s="12">
        <f t="shared" si="0"/>
        <v>44262</v>
      </c>
      <c r="W5" s="11">
        <f>V5+1</f>
        <v>44263</v>
      </c>
      <c r="X5" s="10">
        <f>W5+1</f>
        <v>44264</v>
      </c>
      <c r="Y5" s="10">
        <f t="shared" si="0"/>
        <v>44265</v>
      </c>
      <c r="Z5" s="10">
        <f t="shared" si="0"/>
        <v>44266</v>
      </c>
      <c r="AA5" s="10">
        <f t="shared" si="0"/>
        <v>44267</v>
      </c>
      <c r="AB5" s="10">
        <f t="shared" si="0"/>
        <v>44268</v>
      </c>
      <c r="AC5" s="12">
        <f t="shared" si="0"/>
        <v>44269</v>
      </c>
      <c r="AD5" s="11">
        <f>AC5+1</f>
        <v>44270</v>
      </c>
      <c r="AE5" s="10">
        <f>AD5+1</f>
        <v>44271</v>
      </c>
      <c r="AF5" s="10">
        <f t="shared" si="0"/>
        <v>44272</v>
      </c>
      <c r="AG5" s="10">
        <f t="shared" si="0"/>
        <v>44273</v>
      </c>
      <c r="AH5" s="10">
        <f t="shared" si="0"/>
        <v>44274</v>
      </c>
      <c r="AI5" s="10">
        <f t="shared" si="0"/>
        <v>44275</v>
      </c>
      <c r="AJ5" s="12">
        <f t="shared" si="0"/>
        <v>44276</v>
      </c>
      <c r="AK5" s="11">
        <f>AJ5+1</f>
        <v>44277</v>
      </c>
      <c r="AL5" s="10">
        <f>AK5+1</f>
        <v>44278</v>
      </c>
      <c r="AM5" s="10">
        <f t="shared" si="0"/>
        <v>44279</v>
      </c>
      <c r="AN5" s="10">
        <f t="shared" si="0"/>
        <v>44280</v>
      </c>
      <c r="AO5" s="10">
        <f t="shared" si="0"/>
        <v>44281</v>
      </c>
      <c r="AP5" s="10">
        <f t="shared" si="0"/>
        <v>44282</v>
      </c>
      <c r="AQ5" s="12">
        <f t="shared" si="0"/>
        <v>44283</v>
      </c>
      <c r="AR5" s="11">
        <f>AQ5+1</f>
        <v>44284</v>
      </c>
      <c r="AS5" s="10">
        <f>AR5+1</f>
        <v>44285</v>
      </c>
      <c r="AT5" s="10">
        <f t="shared" si="0"/>
        <v>44286</v>
      </c>
      <c r="AU5" s="10">
        <f t="shared" si="0"/>
        <v>44287</v>
      </c>
      <c r="AV5" s="10">
        <f t="shared" si="0"/>
        <v>44288</v>
      </c>
      <c r="AW5" s="10">
        <f t="shared" si="0"/>
        <v>44289</v>
      </c>
      <c r="AX5" s="12">
        <f t="shared" si="0"/>
        <v>44290</v>
      </c>
      <c r="AY5" s="11">
        <f>AX5+1</f>
        <v>44291</v>
      </c>
      <c r="AZ5" s="10">
        <f>AY5+1</f>
        <v>44292</v>
      </c>
      <c r="BA5" s="10">
        <f t="shared" ref="BA5:BE5" si="1">AZ5+1</f>
        <v>44293</v>
      </c>
      <c r="BB5" s="10">
        <f t="shared" si="1"/>
        <v>44294</v>
      </c>
      <c r="BC5" s="10">
        <f t="shared" si="1"/>
        <v>44295</v>
      </c>
      <c r="BD5" s="10">
        <f t="shared" si="1"/>
        <v>44296</v>
      </c>
      <c r="BE5" s="12">
        <f t="shared" si="1"/>
        <v>44297</v>
      </c>
      <c r="BF5" s="11">
        <f>BE5+1</f>
        <v>44298</v>
      </c>
      <c r="BG5" s="10">
        <f>BF5+1</f>
        <v>44299</v>
      </c>
      <c r="BH5" s="10">
        <f t="shared" ref="BH5:BL5" si="2">BG5+1</f>
        <v>44300</v>
      </c>
      <c r="BI5" s="10">
        <f t="shared" si="2"/>
        <v>44301</v>
      </c>
      <c r="BJ5" s="10">
        <f t="shared" si="2"/>
        <v>44302</v>
      </c>
      <c r="BK5" s="10">
        <f t="shared" si="2"/>
        <v>44303</v>
      </c>
      <c r="BL5" s="12">
        <f t="shared" si="2"/>
        <v>44304</v>
      </c>
    </row>
    <row r="6" spans="1:64" ht="30" customHeight="1" thickBot="1" x14ac:dyDescent="0.5">
      <c r="A6" s="59"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33</v>
      </c>
      <c r="B8" s="18" t="s">
        <v>41</v>
      </c>
      <c r="C8" s="68"/>
      <c r="D8" s="19"/>
      <c r="E8" s="20"/>
      <c r="F8" s="21"/>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34</v>
      </c>
      <c r="B9" s="77" t="s">
        <v>44</v>
      </c>
      <c r="C9" s="69" t="s">
        <v>64</v>
      </c>
      <c r="D9" s="22">
        <v>1</v>
      </c>
      <c r="E9" s="63">
        <f xml:space="preserve"> DATE(2021, 2, 25)</f>
        <v>44252</v>
      </c>
      <c r="F9" s="63">
        <f>E9+1</f>
        <v>44253</v>
      </c>
      <c r="G9" s="17"/>
      <c r="H9" s="17">
        <f t="shared" si="6"/>
        <v>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35</v>
      </c>
      <c r="B10" s="77" t="s">
        <v>71</v>
      </c>
      <c r="C10" s="69" t="s">
        <v>66</v>
      </c>
      <c r="D10" s="22">
        <v>1</v>
      </c>
      <c r="E10" s="63">
        <f>F9</f>
        <v>44253</v>
      </c>
      <c r="F10" s="63">
        <f>E10+2</f>
        <v>44255</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8"/>
      <c r="B11" s="77" t="s">
        <v>62</v>
      </c>
      <c r="C11" s="69" t="s">
        <v>65</v>
      </c>
      <c r="D11" s="22">
        <v>1</v>
      </c>
      <c r="E11" s="63">
        <f>F10</f>
        <v>44255</v>
      </c>
      <c r="F11" s="63">
        <f>E11+1</f>
        <v>44256</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77" t="s">
        <v>63</v>
      </c>
      <c r="C12" s="69" t="s">
        <v>61</v>
      </c>
      <c r="D12" s="22">
        <v>1</v>
      </c>
      <c r="E12" s="63">
        <f>E11</f>
        <v>44255</v>
      </c>
      <c r="F12" s="63">
        <f>F11</f>
        <v>44256</v>
      </c>
      <c r="G12" s="17"/>
      <c r="H12" s="17">
        <f t="shared" si="6"/>
        <v>2</v>
      </c>
      <c r="I12" s="44"/>
      <c r="J12" s="44"/>
      <c r="K12" s="44"/>
      <c r="L12" s="44"/>
      <c r="M12" s="44"/>
      <c r="N12" s="44"/>
      <c r="O12" s="44"/>
      <c r="P12" s="44"/>
      <c r="Q12" s="44"/>
      <c r="R12" s="44"/>
      <c r="S12" s="44"/>
      <c r="T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8"/>
      <c r="B13" s="77" t="s">
        <v>45</v>
      </c>
      <c r="C13" s="69" t="s">
        <v>60</v>
      </c>
      <c r="D13" s="22">
        <v>1</v>
      </c>
      <c r="E13" s="63">
        <f>E10</f>
        <v>44253</v>
      </c>
      <c r="F13" s="63">
        <f>F12+3</f>
        <v>44259</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8"/>
      <c r="B14" s="77" t="s">
        <v>69</v>
      </c>
      <c r="C14" s="69" t="s">
        <v>61</v>
      </c>
      <c r="D14" s="22">
        <v>1</v>
      </c>
      <c r="E14" s="63">
        <v>44255</v>
      </c>
      <c r="F14" s="63">
        <v>44262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8"/>
      <c r="B15" s="77" t="s">
        <v>68</v>
      </c>
      <c r="C15" s="69" t="s">
        <v>64</v>
      </c>
      <c r="D15" s="22">
        <v>1</v>
      </c>
      <c r="E15" s="63">
        <f>F13</f>
        <v>44259</v>
      </c>
      <c r="F15" s="63">
        <f>E15+3</f>
        <v>44262</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9" t="s">
        <v>36</v>
      </c>
      <c r="B16" s="23" t="s">
        <v>40</v>
      </c>
      <c r="C16" s="70"/>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9"/>
      <c r="B17" s="78" t="s">
        <v>50</v>
      </c>
      <c r="C17" s="71" t="s">
        <v>61</v>
      </c>
      <c r="D17" s="27">
        <v>1</v>
      </c>
      <c r="E17" s="64">
        <f>F15+1</f>
        <v>44263</v>
      </c>
      <c r="F17" s="64">
        <f>E17+2</f>
        <v>44265</v>
      </c>
      <c r="G17" s="17"/>
      <c r="H17" s="17">
        <f t="shared" si="6"/>
        <v>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78" t="s">
        <v>48</v>
      </c>
      <c r="C18" s="71" t="s">
        <v>65</v>
      </c>
      <c r="D18" s="27">
        <v>1</v>
      </c>
      <c r="E18" s="64">
        <f>E17</f>
        <v>44263</v>
      </c>
      <c r="F18" s="64">
        <f>F17</f>
        <v>44265</v>
      </c>
      <c r="G18" s="17"/>
      <c r="H18" s="17">
        <f t="shared" si="6"/>
        <v>3</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78" t="s">
        <v>47</v>
      </c>
      <c r="C19" s="71" t="s">
        <v>60</v>
      </c>
      <c r="D19" s="27">
        <v>1</v>
      </c>
      <c r="E19" s="64">
        <f>E17</f>
        <v>44263</v>
      </c>
      <c r="F19" s="64">
        <f>F17</f>
        <v>44265</v>
      </c>
      <c r="G19" s="17"/>
      <c r="H19" s="17">
        <f t="shared" si="6"/>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c r="B20" s="78" t="s">
        <v>52</v>
      </c>
      <c r="C20" s="71" t="s">
        <v>60</v>
      </c>
      <c r="D20" s="27">
        <v>1</v>
      </c>
      <c r="E20" s="64">
        <f>F19</f>
        <v>44265</v>
      </c>
      <c r="F20" s="64">
        <f>E20+2</f>
        <v>44267</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78" t="s">
        <v>46</v>
      </c>
      <c r="C21" s="71" t="s">
        <v>61</v>
      </c>
      <c r="D21" s="27">
        <v>1</v>
      </c>
      <c r="E21" s="64">
        <f>F20</f>
        <v>44267</v>
      </c>
      <c r="F21" s="64">
        <f>E21+4</f>
        <v>44271</v>
      </c>
      <c r="G21" s="17"/>
      <c r="H21" s="17">
        <f t="shared" si="6"/>
        <v>5</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78" t="s">
        <v>49</v>
      </c>
      <c r="C22" s="71" t="s">
        <v>65</v>
      </c>
      <c r="D22" s="27">
        <v>1</v>
      </c>
      <c r="E22" s="64">
        <f>F21</f>
        <v>44271</v>
      </c>
      <c r="F22" s="64">
        <f>E22+4</f>
        <v>44275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78" t="s">
        <v>70</v>
      </c>
      <c r="C23" s="71" t="s">
        <v>64</v>
      </c>
      <c r="D23" s="27">
        <v>1</v>
      </c>
      <c r="E23" s="64">
        <f xml:space="preserve"> DATE(2021, 3, 21)</f>
        <v>44276</v>
      </c>
      <c r="F23" s="64">
        <f>E23</f>
        <v>44276</v>
      </c>
      <c r="G23" s="17"/>
      <c r="H23" s="17">
        <f t="shared" si="6"/>
        <v>1</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t="s">
        <v>25</v>
      </c>
      <c r="B24" s="28" t="s">
        <v>42</v>
      </c>
      <c r="C24" s="72"/>
      <c r="D24" s="29"/>
      <c r="E24" s="30"/>
      <c r="F24" s="31"/>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79" t="s">
        <v>51</v>
      </c>
      <c r="C25" s="73" t="s">
        <v>65</v>
      </c>
      <c r="D25" s="32">
        <v>1</v>
      </c>
      <c r="E25" s="65">
        <f>F22</f>
        <v>44275</v>
      </c>
      <c r="F25" s="65">
        <f>F22+1</f>
        <v>44276</v>
      </c>
      <c r="G25" s="17"/>
      <c r="H25" s="17">
        <f t="shared" si="6"/>
        <v>2</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c r="B26" s="79" t="s">
        <v>52</v>
      </c>
      <c r="C26" s="73" t="s">
        <v>60</v>
      </c>
      <c r="D26" s="32">
        <v>1</v>
      </c>
      <c r="E26" s="65">
        <f>F25</f>
        <v>44276</v>
      </c>
      <c r="F26" s="65">
        <f>E26+2</f>
        <v>44278</v>
      </c>
      <c r="G26" s="17"/>
      <c r="H26" s="17">
        <f t="shared" si="6"/>
        <v>3</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79" t="s">
        <v>53</v>
      </c>
      <c r="C27" s="73" t="s">
        <v>60</v>
      </c>
      <c r="D27" s="32">
        <v>1</v>
      </c>
      <c r="E27" s="65">
        <f>F26</f>
        <v>44278</v>
      </c>
      <c r="F27" s="65">
        <f>E27+2</f>
        <v>44280</v>
      </c>
      <c r="G27" s="17"/>
      <c r="H27" s="17">
        <f t="shared" si="6"/>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c r="B28" s="79" t="s">
        <v>72</v>
      </c>
      <c r="C28" s="73" t="s">
        <v>61</v>
      </c>
      <c r="D28" s="32">
        <v>1</v>
      </c>
      <c r="E28" s="65">
        <f>F27</f>
        <v>44280</v>
      </c>
      <c r="F28" s="65">
        <f>E28+1</f>
        <v>44281</v>
      </c>
      <c r="G28" s="17"/>
      <c r="H28" s="17">
        <f t="shared" si="6"/>
        <v>2</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79" t="s">
        <v>54</v>
      </c>
      <c r="C29" s="73" t="s">
        <v>61</v>
      </c>
      <c r="D29" s="32">
        <v>1</v>
      </c>
      <c r="E29" s="65">
        <f>F28</f>
        <v>44281</v>
      </c>
      <c r="F29" s="65">
        <f>E29+3</f>
        <v>44284</v>
      </c>
      <c r="G29" s="17"/>
      <c r="H29" s="17">
        <f t="shared" si="6"/>
        <v>4</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t="s">
        <v>25</v>
      </c>
      <c r="B30" s="33" t="s">
        <v>43</v>
      </c>
      <c r="C30" s="74"/>
      <c r="D30" s="34"/>
      <c r="E30" s="35"/>
      <c r="F30" s="36"/>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0" t="s">
        <v>55</v>
      </c>
      <c r="C31" s="75" t="s">
        <v>65</v>
      </c>
      <c r="D31" s="37">
        <v>1</v>
      </c>
      <c r="E31" s="66">
        <f>E28</f>
        <v>44280</v>
      </c>
      <c r="F31" s="66">
        <f>E31+3</f>
        <v>44283</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c r="B32" s="80" t="s">
        <v>56</v>
      </c>
      <c r="C32" s="75" t="s">
        <v>67</v>
      </c>
      <c r="D32" s="37">
        <v>1</v>
      </c>
      <c r="E32" s="66">
        <f>E31</f>
        <v>44280</v>
      </c>
      <c r="F32" s="66">
        <f>E32+7</f>
        <v>44287</v>
      </c>
      <c r="G32" s="17"/>
      <c r="H32" s="17">
        <f t="shared" si="6"/>
        <v>8</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8"/>
      <c r="B33" s="80" t="s">
        <v>57</v>
      </c>
      <c r="C33" s="75" t="s">
        <v>64</v>
      </c>
      <c r="D33" s="37">
        <v>1</v>
      </c>
      <c r="E33" s="66">
        <f>F32</f>
        <v>44287</v>
      </c>
      <c r="F33" s="66">
        <f>F32+5</f>
        <v>44292</v>
      </c>
      <c r="G33" s="17"/>
      <c r="H33" s="17">
        <f t="shared" si="6"/>
        <v>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58"/>
      <c r="B34" s="80" t="s">
        <v>58</v>
      </c>
      <c r="C34" s="75" t="s">
        <v>61</v>
      </c>
      <c r="D34" s="37">
        <v>1</v>
      </c>
      <c r="E34" s="66">
        <f>E33</f>
        <v>44287</v>
      </c>
      <c r="F34" s="66">
        <f>F33</f>
        <v>44292</v>
      </c>
      <c r="G34" s="17"/>
      <c r="H34" s="17">
        <f t="shared" si="6"/>
        <v>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58"/>
      <c r="B35" s="80" t="s">
        <v>59</v>
      </c>
      <c r="C35" s="75" t="s">
        <v>64</v>
      </c>
      <c r="D35" s="37">
        <v>1</v>
      </c>
      <c r="E35" s="66">
        <f>F34</f>
        <v>44292</v>
      </c>
      <c r="F35" s="66">
        <f>E35+24</f>
        <v>44316</v>
      </c>
      <c r="G35" s="17"/>
      <c r="H35" s="17">
        <f t="shared" si="6"/>
        <v>25</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58" t="s">
        <v>27</v>
      </c>
      <c r="B36" s="81"/>
      <c r="C36" s="76"/>
      <c r="D36" s="16"/>
      <c r="E36" s="67"/>
      <c r="F36" s="67"/>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5">
      <c r="A37" s="59" t="s">
        <v>26</v>
      </c>
      <c r="B37" s="38" t="s">
        <v>0</v>
      </c>
      <c r="C37" s="39"/>
      <c r="D37" s="40"/>
      <c r="E37" s="41"/>
      <c r="F37" s="42"/>
      <c r="G37" s="43"/>
      <c r="H37" s="43" t="str">
        <f t="shared" si="6"/>
        <v/>
      </c>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ht="30" customHeight="1" x14ac:dyDescent="0.45">
      <c r="G38" s="6"/>
    </row>
    <row r="39" spans="1:64" ht="30" customHeight="1" x14ac:dyDescent="0.45">
      <c r="C39" s="14"/>
      <c r="F39" s="60"/>
    </row>
    <row r="40" spans="1:64" ht="30" customHeight="1" x14ac:dyDescent="0.45">
      <c r="C40"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2 D24:D37">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1 I13:BL22 I12:S12 V12:BL12 I24:BL37">
    <cfRule type="expression" dxfId="8" priority="41">
      <formula>AND(TODAY()&gt;=I$5,TODAY()&lt;J$5)</formula>
    </cfRule>
  </conditionalFormatting>
  <conditionalFormatting sqref="I7:BL11 I13:BL22 I12:S12 V12:BL12 I24:BL37">
    <cfRule type="expression" dxfId="7" priority="35">
      <formula>AND(task_start&lt;=I$5,ROUNDDOWN((task_end-task_start+1)*task_progress,0)+task_start-1&gt;=I$5)</formula>
    </cfRule>
    <cfRule type="expression" dxfId="6" priority="36" stopIfTrue="1">
      <formula>AND(task_end&gt;=I$5,task_start&lt;J$5)</formula>
    </cfRule>
  </conditionalFormatting>
  <conditionalFormatting sqref="T12">
    <cfRule type="expression" dxfId="5" priority="43">
      <formula>AND(TODAY()&gt;=U$5,TODAY()&lt;V$5)</formula>
    </cfRule>
  </conditionalFormatting>
  <conditionalFormatting sqref="T12">
    <cfRule type="expression" dxfId="4" priority="46">
      <formula>AND(task_start&lt;=U$5,ROUNDDOWN((task_end-task_start+1)*task_progress,0)+task_start-1&gt;=U$5)</formula>
    </cfRule>
    <cfRule type="expression" dxfId="3" priority="47" stopIfTrue="1">
      <formula>AND(task_end&gt;=U$5,task_start&lt;V$5)</formula>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{220EE02B-EBBB-477A-90AF-9A46E4BD54E5}</x14:id>
        </ext>
      </extLst>
    </cfRule>
  </conditionalFormatting>
  <conditionalFormatting sqref="I23:BL23">
    <cfRule type="expression" dxfId="2" priority="4">
      <formula>AND(TODAY()&gt;=I$5,TODAY()&lt;J$5)</formula>
    </cfRule>
  </conditionalFormatting>
  <conditionalFormatting sqref="I23:BL2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D7:D22 D24:D37</xm:sqref>
        </x14:conditionalFormatting>
        <x14:conditionalFormatting xmlns:xm="http://schemas.microsoft.com/office/excel/2006/main">
          <x14:cfRule type="dataBar" id="{220EE02B-EBBB-477A-90AF-9A46E4BD54E5}">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12</v>
      </c>
      <c r="B2" s="49"/>
    </row>
    <row r="3" spans="1:2" s="54" customFormat="1" ht="27" customHeight="1" x14ac:dyDescent="0.45">
      <c r="A3" s="55" t="s">
        <v>17</v>
      </c>
      <c r="B3" s="55"/>
    </row>
    <row r="4" spans="1:2" s="51" customFormat="1" ht="25.5" x14ac:dyDescent="0.75">
      <c r="A4" s="52" t="s">
        <v>11</v>
      </c>
    </row>
    <row r="5" spans="1:2" ht="74.099999999999994" customHeight="1" x14ac:dyDescent="0.4">
      <c r="A5" s="53" t="s">
        <v>20</v>
      </c>
    </row>
    <row r="6" spans="1:2" ht="26.25" customHeight="1" x14ac:dyDescent="0.4">
      <c r="A6" s="52" t="s">
        <v>23</v>
      </c>
    </row>
    <row r="7" spans="1:2" s="48" customFormat="1" ht="204.95" customHeight="1" x14ac:dyDescent="0.45">
      <c r="A7" s="57" t="s">
        <v>22</v>
      </c>
    </row>
    <row r="8" spans="1:2" s="51" customFormat="1" ht="25.5" x14ac:dyDescent="0.75">
      <c r="A8" s="52" t="s">
        <v>13</v>
      </c>
    </row>
    <row r="9" spans="1:2" ht="42.75" x14ac:dyDescent="0.4">
      <c r="A9" s="53" t="s">
        <v>21</v>
      </c>
    </row>
    <row r="10" spans="1:2" s="48" customFormat="1" ht="27.95" customHeight="1" x14ac:dyDescent="0.45">
      <c r="A10" s="56" t="s">
        <v>19</v>
      </c>
    </row>
    <row r="11" spans="1:2" s="51" customFormat="1" ht="25.5" x14ac:dyDescent="0.75">
      <c r="A11" s="52" t="s">
        <v>10</v>
      </c>
    </row>
    <row r="12" spans="1:2" ht="28.5" x14ac:dyDescent="0.4">
      <c r="A12" s="53" t="s">
        <v>18</v>
      </c>
    </row>
    <row r="13" spans="1:2" s="48" customFormat="1" ht="27.95" customHeight="1" x14ac:dyDescent="0.45">
      <c r="A13" s="56" t="s">
        <v>4</v>
      </c>
    </row>
    <row r="14" spans="1:2" s="51" customFormat="1" ht="25.5" x14ac:dyDescent="0.75">
      <c r="A14" s="52" t="s">
        <v>14</v>
      </c>
    </row>
    <row r="15" spans="1:2" ht="75" customHeight="1" x14ac:dyDescent="0.4">
      <c r="A15" s="53" t="s">
        <v>15</v>
      </c>
    </row>
    <row r="16" spans="1:2" ht="57" x14ac:dyDescent="0.4">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2021-05-01T04:23:51Z</dcterms:modified>
</cp:coreProperties>
</file>