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9410" windowHeight="11010" activeTab="5"/>
  </bookViews>
  <sheets>
    <sheet name="검증규칙" sheetId="1" r:id="rId1"/>
    <sheet name="ETL" sheetId="6" r:id="rId2"/>
    <sheet name="보고서검증" sheetId="12" r:id="rId3"/>
    <sheet name="검증결과" sheetId="2" r:id="rId4"/>
    <sheet name="TABLES" sheetId="4" r:id="rId5"/>
    <sheet name="DQ_ADM.TB_DQM_RULES2(품질)" sheetId="5" r:id="rId6"/>
    <sheet name="DQ_ADM.TB_DQM_RULES2(ETL)" sheetId="11" r:id="rId7"/>
    <sheet name="DQ_ADM.TB_DQM_RULES2(RPT)" sheetId="13" r:id="rId8"/>
    <sheet name="DQ_ADM.TB_DQM_RULES2(BACK)" sheetId="10" r:id="rId9"/>
    <sheet name="DQ_ADM.TB_DQM_RULES" sheetId="3" r:id="rId10"/>
    <sheet name="Sheet1" sheetId="7" r:id="rId11"/>
  </sheets>
  <definedNames>
    <definedName name="_xlnm._FilterDatabase" localSheetId="1" hidden="1">ETL!$A$1:$AB$379</definedName>
  </definedNames>
  <calcPr calcId="124519" refMode="R1C1"/>
</workbook>
</file>

<file path=xl/calcChain.xml><?xml version="1.0" encoding="utf-8"?>
<calcChain xmlns="http://schemas.openxmlformats.org/spreadsheetml/2006/main">
  <c r="AA9" i="13"/>
  <c r="Y9"/>
  <c r="N9"/>
  <c r="B9"/>
  <c r="M2" i="12"/>
  <c r="A3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2"/>
  <c r="Z17"/>
  <c r="X17"/>
  <c r="Z16"/>
  <c r="X16"/>
  <c r="Z15"/>
  <c r="X15"/>
  <c r="Z14"/>
  <c r="X14"/>
  <c r="Z13"/>
  <c r="X13"/>
  <c r="Z12"/>
  <c r="X12"/>
  <c r="Z11"/>
  <c r="X11"/>
  <c r="Z10"/>
  <c r="X10"/>
  <c r="Z9"/>
  <c r="X9"/>
  <c r="Z8"/>
  <c r="X8"/>
  <c r="Z7"/>
  <c r="X7"/>
  <c r="Z6"/>
  <c r="X6"/>
  <c r="Z5"/>
  <c r="X5"/>
  <c r="Z4"/>
  <c r="X4"/>
  <c r="Z3"/>
  <c r="X3"/>
  <c r="Z2"/>
  <c r="X2"/>
  <c r="AA66" i="11" l="1"/>
  <c r="Y66"/>
  <c r="N66"/>
  <c r="AA65"/>
  <c r="Y65"/>
  <c r="N65"/>
  <c r="AA64"/>
  <c r="Y64"/>
  <c r="N64"/>
  <c r="AA63"/>
  <c r="Y63"/>
  <c r="N63"/>
  <c r="AA62"/>
  <c r="Y62"/>
  <c r="N62"/>
  <c r="AA61"/>
  <c r="Y61"/>
  <c r="N61"/>
  <c r="AA60"/>
  <c r="Y60"/>
  <c r="N60"/>
  <c r="AA59"/>
  <c r="Y59"/>
  <c r="N59"/>
  <c r="AA58"/>
  <c r="Y58"/>
  <c r="N58"/>
  <c r="AA57"/>
  <c r="Y57"/>
  <c r="N57"/>
  <c r="AA56"/>
  <c r="Y56"/>
  <c r="N56"/>
  <c r="AA55"/>
  <c r="Y55"/>
  <c r="N55"/>
  <c r="AA54"/>
  <c r="Y54"/>
  <c r="N54"/>
  <c r="AA53"/>
  <c r="Y53"/>
  <c r="N53"/>
  <c r="AA52"/>
  <c r="Y52"/>
  <c r="N52"/>
  <c r="AA51"/>
  <c r="Y51"/>
  <c r="N51"/>
  <c r="AA50"/>
  <c r="Y50"/>
  <c r="N50"/>
  <c r="AA49"/>
  <c r="Y49"/>
  <c r="N49"/>
  <c r="AA48"/>
  <c r="Y48"/>
  <c r="N48"/>
  <c r="AA47"/>
  <c r="Y47"/>
  <c r="N47"/>
  <c r="AA46"/>
  <c r="Y46"/>
  <c r="N46"/>
  <c r="AA45"/>
  <c r="Y45"/>
  <c r="N45"/>
  <c r="AA44"/>
  <c r="Y44"/>
  <c r="N44"/>
  <c r="AA43"/>
  <c r="Y43"/>
  <c r="N43"/>
  <c r="AA42"/>
  <c r="Y42"/>
  <c r="N42"/>
  <c r="AA41"/>
  <c r="Y41"/>
  <c r="N41"/>
  <c r="AA40"/>
  <c r="Y40"/>
  <c r="N40"/>
  <c r="AA39"/>
  <c r="Y39"/>
  <c r="N39"/>
  <c r="AA38"/>
  <c r="Y38"/>
  <c r="N38"/>
  <c r="AA37"/>
  <c r="Y37"/>
  <c r="N37"/>
  <c r="AA36"/>
  <c r="Y36"/>
  <c r="N36"/>
  <c r="AA35"/>
  <c r="Y35"/>
  <c r="N35"/>
  <c r="AA34"/>
  <c r="Y34"/>
  <c r="N34"/>
  <c r="AA33"/>
  <c r="Y33"/>
  <c r="N33"/>
  <c r="AA32"/>
  <c r="Y32"/>
  <c r="N32"/>
  <c r="AA31"/>
  <c r="Y31"/>
  <c r="N31"/>
  <c r="AA30"/>
  <c r="Y30"/>
  <c r="N30"/>
  <c r="AA29"/>
  <c r="Y29"/>
  <c r="N29"/>
  <c r="AA28"/>
  <c r="Y28"/>
  <c r="N28"/>
  <c r="AA27"/>
  <c r="Y27"/>
  <c r="N27"/>
  <c r="AA26"/>
  <c r="Y26"/>
  <c r="N26"/>
  <c r="AA25"/>
  <c r="Y25"/>
  <c r="N25"/>
  <c r="AA24"/>
  <c r="Y24"/>
  <c r="N24"/>
  <c r="AA23"/>
  <c r="Y23"/>
  <c r="N23"/>
  <c r="AA22"/>
  <c r="Y22"/>
  <c r="N22"/>
  <c r="AA21"/>
  <c r="Y21"/>
  <c r="N21"/>
  <c r="AA20"/>
  <c r="Y20"/>
  <c r="N20"/>
  <c r="AA19"/>
  <c r="Y19"/>
  <c r="N19"/>
  <c r="AA18"/>
  <c r="Y18"/>
  <c r="N18"/>
  <c r="AA17"/>
  <c r="Y17"/>
  <c r="N17"/>
  <c r="AA16"/>
  <c r="Y16"/>
  <c r="N16"/>
  <c r="AA15"/>
  <c r="Y15"/>
  <c r="N15"/>
  <c r="AA14"/>
  <c r="Y14"/>
  <c r="N14"/>
  <c r="AA13"/>
  <c r="Y13"/>
  <c r="N13"/>
  <c r="AA12"/>
  <c r="Y12"/>
  <c r="N12"/>
  <c r="AA11"/>
  <c r="Y11"/>
  <c r="N11"/>
  <c r="AA10"/>
  <c r="Y10"/>
  <c r="N10"/>
  <c r="AA9"/>
  <c r="Y9"/>
  <c r="N9"/>
  <c r="AA24" i="5"/>
  <c r="Y24"/>
  <c r="AA23"/>
  <c r="Y23"/>
  <c r="AA22"/>
  <c r="Y22"/>
  <c r="AA21"/>
  <c r="Y21"/>
  <c r="AA20"/>
  <c r="Y20"/>
  <c r="AA19"/>
  <c r="Y19"/>
  <c r="AA18"/>
  <c r="Y18"/>
  <c r="R18"/>
  <c r="AA17"/>
  <c r="Y17"/>
  <c r="R17"/>
  <c r="AA16"/>
  <c r="Y16"/>
  <c r="R16"/>
  <c r="AA15"/>
  <c r="Y15"/>
  <c r="R15"/>
  <c r="AA14"/>
  <c r="Y14"/>
  <c r="R14"/>
  <c r="AA13"/>
  <c r="Y13"/>
  <c r="R13"/>
  <c r="AA12"/>
  <c r="Y12"/>
  <c r="R12"/>
  <c r="AA11"/>
  <c r="Y11"/>
  <c r="R11"/>
  <c r="AA10"/>
  <c r="Y10"/>
  <c r="AA9"/>
  <c r="Y9"/>
  <c r="AC115" i="10"/>
  <c r="AA115"/>
  <c r="Y115"/>
  <c r="T115"/>
  <c r="R115"/>
  <c r="N115"/>
  <c r="AC114"/>
  <c r="AA114"/>
  <c r="Y114"/>
  <c r="T114"/>
  <c r="R114"/>
  <c r="N114"/>
  <c r="AC113"/>
  <c r="AA113"/>
  <c r="Y113"/>
  <c r="T113"/>
  <c r="R113"/>
  <c r="N113"/>
  <c r="AC112"/>
  <c r="AA112"/>
  <c r="Y112"/>
  <c r="T112"/>
  <c r="R112"/>
  <c r="N112"/>
  <c r="AC111"/>
  <c r="AA111"/>
  <c r="Y111"/>
  <c r="T111"/>
  <c r="R111"/>
  <c r="N111"/>
  <c r="AC110"/>
  <c r="AA110"/>
  <c r="Y110"/>
  <c r="T110"/>
  <c r="R110"/>
  <c r="N110"/>
  <c r="AC109"/>
  <c r="AA109"/>
  <c r="Y109"/>
  <c r="T109"/>
  <c r="R109"/>
  <c r="N109"/>
  <c r="AC108"/>
  <c r="AA108"/>
  <c r="Y108"/>
  <c r="T108"/>
  <c r="R108"/>
  <c r="N108"/>
  <c r="AC107"/>
  <c r="AA107"/>
  <c r="Y107"/>
  <c r="T107"/>
  <c r="R107"/>
  <c r="N107"/>
  <c r="AC106"/>
  <c r="AA106"/>
  <c r="Y106"/>
  <c r="T106"/>
  <c r="R106"/>
  <c r="N106"/>
  <c r="AC105"/>
  <c r="AA105"/>
  <c r="Y105"/>
  <c r="T105"/>
  <c r="R105"/>
  <c r="N105"/>
  <c r="AC104"/>
  <c r="AA104"/>
  <c r="Y104"/>
  <c r="T104"/>
  <c r="R104"/>
  <c r="N104"/>
  <c r="AC103"/>
  <c r="AA103"/>
  <c r="Y103"/>
  <c r="T103"/>
  <c r="R103"/>
  <c r="N103"/>
  <c r="AC102"/>
  <c r="AA102"/>
  <c r="Y102"/>
  <c r="T102"/>
  <c r="R102"/>
  <c r="N102"/>
  <c r="AC101"/>
  <c r="AA101"/>
  <c r="Y101"/>
  <c r="T101"/>
  <c r="R101"/>
  <c r="N101"/>
  <c r="AC100"/>
  <c r="AA100"/>
  <c r="Y100"/>
  <c r="T100"/>
  <c r="R100"/>
  <c r="N100"/>
  <c r="AC99"/>
  <c r="AA99"/>
  <c r="Y99"/>
  <c r="T99"/>
  <c r="R99"/>
  <c r="N99"/>
  <c r="AC98"/>
  <c r="AA98"/>
  <c r="Y98"/>
  <c r="T98"/>
  <c r="R98"/>
  <c r="N98"/>
  <c r="AC97"/>
  <c r="AA97"/>
  <c r="Y97"/>
  <c r="T97"/>
  <c r="R97"/>
  <c r="N97"/>
  <c r="AC96"/>
  <c r="AA96"/>
  <c r="Y96"/>
  <c r="T96"/>
  <c r="R96"/>
  <c r="N96"/>
  <c r="AC95"/>
  <c r="AA95"/>
  <c r="Y95"/>
  <c r="T95"/>
  <c r="R95"/>
  <c r="N95"/>
  <c r="AC94"/>
  <c r="AA94"/>
  <c r="Y94"/>
  <c r="T94"/>
  <c r="R94"/>
  <c r="N94"/>
  <c r="AC93"/>
  <c r="AA93"/>
  <c r="Y93"/>
  <c r="T93"/>
  <c r="R93"/>
  <c r="N93"/>
  <c r="AC92"/>
  <c r="AA92"/>
  <c r="Y92"/>
  <c r="T92"/>
  <c r="R92"/>
  <c r="N92"/>
  <c r="AC91"/>
  <c r="AA91"/>
  <c r="Y91"/>
  <c r="T91"/>
  <c r="R91"/>
  <c r="N91"/>
  <c r="AC90"/>
  <c r="AA90"/>
  <c r="Y90"/>
  <c r="T90"/>
  <c r="R90"/>
  <c r="N90"/>
  <c r="AC89"/>
  <c r="AA89"/>
  <c r="Y89"/>
  <c r="T89"/>
  <c r="R89"/>
  <c r="N89"/>
  <c r="AC88"/>
  <c r="AA88"/>
  <c r="Y88"/>
  <c r="T88"/>
  <c r="R88"/>
  <c r="N88"/>
  <c r="AC87"/>
  <c r="AA87"/>
  <c r="Y87"/>
  <c r="T87"/>
  <c r="R87"/>
  <c r="N87"/>
  <c r="AC86"/>
  <c r="AA86"/>
  <c r="Y86"/>
  <c r="T86"/>
  <c r="R86"/>
  <c r="N86"/>
  <c r="AC85"/>
  <c r="AA85"/>
  <c r="Y85"/>
  <c r="T85"/>
  <c r="R85"/>
  <c r="N85"/>
  <c r="AC84"/>
  <c r="AA84"/>
  <c r="Y84"/>
  <c r="T84"/>
  <c r="R84"/>
  <c r="N84"/>
  <c r="AC83"/>
  <c r="AA83"/>
  <c r="Y83"/>
  <c r="T83"/>
  <c r="R83"/>
  <c r="N83"/>
  <c r="AC82"/>
  <c r="AA82"/>
  <c r="Y82"/>
  <c r="T82"/>
  <c r="R82"/>
  <c r="N82"/>
  <c r="AC81"/>
  <c r="AA81"/>
  <c r="Y81"/>
  <c r="T81"/>
  <c r="R81"/>
  <c r="N81"/>
  <c r="AC80"/>
  <c r="AA80"/>
  <c r="Y80"/>
  <c r="T80"/>
  <c r="R80"/>
  <c r="N80"/>
  <c r="AC79"/>
  <c r="AA79"/>
  <c r="Y79"/>
  <c r="T79"/>
  <c r="R79"/>
  <c r="N79"/>
  <c r="AC78"/>
  <c r="AA78"/>
  <c r="Y78"/>
  <c r="T78"/>
  <c r="R78"/>
  <c r="N78"/>
  <c r="AC77"/>
  <c r="AA77"/>
  <c r="Y77"/>
  <c r="T77"/>
  <c r="R77"/>
  <c r="N77"/>
  <c r="AC76"/>
  <c r="AA76"/>
  <c r="Y76"/>
  <c r="T76"/>
  <c r="R76"/>
  <c r="N76"/>
  <c r="AC75"/>
  <c r="AA75"/>
  <c r="Y75"/>
  <c r="T75"/>
  <c r="R75"/>
  <c r="N75"/>
  <c r="AC74"/>
  <c r="AA74"/>
  <c r="Y74"/>
  <c r="T74"/>
  <c r="R74"/>
  <c r="N74"/>
  <c r="AC73"/>
  <c r="AA73"/>
  <c r="Y73"/>
  <c r="T73"/>
  <c r="R73"/>
  <c r="N73"/>
  <c r="AC72"/>
  <c r="AA72"/>
  <c r="Y72"/>
  <c r="T72"/>
  <c r="R72"/>
  <c r="N72"/>
  <c r="AC71"/>
  <c r="AA71"/>
  <c r="Y71"/>
  <c r="T71"/>
  <c r="R71"/>
  <c r="N71"/>
  <c r="AC70"/>
  <c r="AA70"/>
  <c r="Y70"/>
  <c r="T70"/>
  <c r="R70"/>
  <c r="N70"/>
  <c r="AC69"/>
  <c r="AA69"/>
  <c r="Y69"/>
  <c r="T69"/>
  <c r="R69"/>
  <c r="N69"/>
  <c r="AC68"/>
  <c r="AA68"/>
  <c r="Y68"/>
  <c r="T68"/>
  <c r="R68"/>
  <c r="N68"/>
  <c r="AC67"/>
  <c r="AA67"/>
  <c r="Y67"/>
  <c r="T67"/>
  <c r="R67"/>
  <c r="N67"/>
  <c r="AC66"/>
  <c r="AA66"/>
  <c r="Y66"/>
  <c r="T66"/>
  <c r="R66"/>
  <c r="N66"/>
  <c r="AC65"/>
  <c r="AA65"/>
  <c r="Y65"/>
  <c r="T65"/>
  <c r="R65"/>
  <c r="N65"/>
  <c r="AC64"/>
  <c r="AA64"/>
  <c r="Y64"/>
  <c r="T64"/>
  <c r="R64"/>
  <c r="N64"/>
  <c r="AC63"/>
  <c r="AA63"/>
  <c r="Y63"/>
  <c r="T63"/>
  <c r="R63"/>
  <c r="N63"/>
  <c r="AC62"/>
  <c r="AA62"/>
  <c r="Y62"/>
  <c r="T62"/>
  <c r="R62"/>
  <c r="N62"/>
  <c r="AC61"/>
  <c r="AA61"/>
  <c r="Y61"/>
  <c r="T61"/>
  <c r="R61"/>
  <c r="N61"/>
  <c r="AC60"/>
  <c r="AA60"/>
  <c r="Y60"/>
  <c r="T60"/>
  <c r="R60"/>
  <c r="N60"/>
  <c r="AC59"/>
  <c r="AA59"/>
  <c r="Y59"/>
  <c r="T59"/>
  <c r="R59"/>
  <c r="N59"/>
  <c r="AC58"/>
  <c r="AA58"/>
  <c r="Y58"/>
  <c r="T58"/>
  <c r="R58"/>
  <c r="N58"/>
  <c r="AC57"/>
  <c r="AA57"/>
  <c r="Y57"/>
  <c r="T57"/>
  <c r="R57"/>
  <c r="N57"/>
  <c r="AC56"/>
  <c r="AA56"/>
  <c r="Y56"/>
  <c r="T56"/>
  <c r="R56"/>
  <c r="N56"/>
  <c r="AC55"/>
  <c r="AA55"/>
  <c r="Y55"/>
  <c r="T55"/>
  <c r="R55"/>
  <c r="N55"/>
  <c r="AC54"/>
  <c r="AA54"/>
  <c r="Y54"/>
  <c r="T54"/>
  <c r="R54"/>
  <c r="N54"/>
  <c r="AC53"/>
  <c r="AA53"/>
  <c r="Y53"/>
  <c r="T53"/>
  <c r="R53"/>
  <c r="N53"/>
  <c r="AC52"/>
  <c r="AA52"/>
  <c r="Y52"/>
  <c r="T52"/>
  <c r="R52"/>
  <c r="N52"/>
  <c r="AC51"/>
  <c r="AA51"/>
  <c r="Y51"/>
  <c r="T51"/>
  <c r="R51"/>
  <c r="N51"/>
  <c r="AC50"/>
  <c r="AA50"/>
  <c r="Y50"/>
  <c r="T50"/>
  <c r="R50"/>
  <c r="N50"/>
  <c r="AC49"/>
  <c r="AA49"/>
  <c r="Y49"/>
  <c r="T49"/>
  <c r="R49"/>
  <c r="N49"/>
  <c r="AC48"/>
  <c r="AA48"/>
  <c r="Y48"/>
  <c r="T48"/>
  <c r="R48"/>
  <c r="N48"/>
  <c r="AC47"/>
  <c r="AA47"/>
  <c r="Y47"/>
  <c r="T47"/>
  <c r="R47"/>
  <c r="N47"/>
  <c r="AC46"/>
  <c r="AA46"/>
  <c r="Y46"/>
  <c r="T46"/>
  <c r="R46"/>
  <c r="N46"/>
  <c r="AC45"/>
  <c r="AA45"/>
  <c r="Y45"/>
  <c r="T45"/>
  <c r="R45"/>
  <c r="N45"/>
  <c r="AC44"/>
  <c r="AA44"/>
  <c r="Y44"/>
  <c r="T44"/>
  <c r="R44"/>
  <c r="N44"/>
  <c r="AC43"/>
  <c r="AA43"/>
  <c r="Y43"/>
  <c r="T43"/>
  <c r="R43"/>
  <c r="N43"/>
  <c r="AC42"/>
  <c r="AA42"/>
  <c r="Y42"/>
  <c r="T42"/>
  <c r="R42"/>
  <c r="N42"/>
  <c r="AC41"/>
  <c r="AA41"/>
  <c r="Y41"/>
  <c r="T41"/>
  <c r="R41"/>
  <c r="N41"/>
  <c r="AC40"/>
  <c r="AA40"/>
  <c r="Y40"/>
  <c r="T40"/>
  <c r="R40"/>
  <c r="N40"/>
  <c r="AC39"/>
  <c r="AA39"/>
  <c r="Y39"/>
  <c r="T39"/>
  <c r="R39"/>
  <c r="N39"/>
  <c r="AC38"/>
  <c r="AA38"/>
  <c r="Y38"/>
  <c r="T38"/>
  <c r="R38"/>
  <c r="N38"/>
  <c r="AC37"/>
  <c r="AA37"/>
  <c r="Y37"/>
  <c r="T37"/>
  <c r="R37"/>
  <c r="N37"/>
  <c r="AC36"/>
  <c r="AA36"/>
  <c r="Y36"/>
  <c r="T36"/>
  <c r="R36"/>
  <c r="N36"/>
  <c r="AC35"/>
  <c r="AA35"/>
  <c r="Y35"/>
  <c r="T35"/>
  <c r="R35"/>
  <c r="N35"/>
  <c r="AC34"/>
  <c r="AA34"/>
  <c r="Y34"/>
  <c r="T34"/>
  <c r="R34"/>
  <c r="N34"/>
  <c r="AC33"/>
  <c r="AA33"/>
  <c r="Y33"/>
  <c r="T33"/>
  <c r="R33"/>
  <c r="N33"/>
  <c r="AC32"/>
  <c r="AA32"/>
  <c r="Y32"/>
  <c r="T32"/>
  <c r="R32"/>
  <c r="N32"/>
  <c r="AC31"/>
  <c r="AA31"/>
  <c r="Y31"/>
  <c r="T31"/>
  <c r="R31"/>
  <c r="N31"/>
  <c r="AC30"/>
  <c r="AA30"/>
  <c r="Y30"/>
  <c r="T30"/>
  <c r="R30"/>
  <c r="N30"/>
  <c r="AC29"/>
  <c r="AA29"/>
  <c r="Y29"/>
  <c r="T29"/>
  <c r="R29"/>
  <c r="N29"/>
  <c r="AC28"/>
  <c r="AA28"/>
  <c r="Y28"/>
  <c r="T28"/>
  <c r="R28"/>
  <c r="N28"/>
  <c r="AC27"/>
  <c r="AA27"/>
  <c r="Y27"/>
  <c r="T27"/>
  <c r="R27"/>
  <c r="N27"/>
  <c r="AC26"/>
  <c r="AA26"/>
  <c r="Y26"/>
  <c r="T26"/>
  <c r="R26"/>
  <c r="N26"/>
  <c r="AC25"/>
  <c r="AA25"/>
  <c r="Y25"/>
  <c r="T25"/>
  <c r="R25"/>
  <c r="N25"/>
  <c r="AA24"/>
  <c r="Y24"/>
  <c r="AA23"/>
  <c r="Y23"/>
  <c r="AA22"/>
  <c r="Y22"/>
  <c r="AA21"/>
  <c r="Y21"/>
  <c r="AA20"/>
  <c r="Y20"/>
  <c r="AA19"/>
  <c r="Y19"/>
  <c r="AA18"/>
  <c r="Y18"/>
  <c r="R18"/>
  <c r="AA17"/>
  <c r="Y17"/>
  <c r="R17"/>
  <c r="AA16"/>
  <c r="Y16"/>
  <c r="R16"/>
  <c r="AA15"/>
  <c r="Y15"/>
  <c r="R15"/>
  <c r="AA14"/>
  <c r="Y14"/>
  <c r="R14"/>
  <c r="AA13"/>
  <c r="Y13"/>
  <c r="R13"/>
  <c r="AA12"/>
  <c r="Y12"/>
  <c r="R12"/>
  <c r="AA11"/>
  <c r="Y11"/>
  <c r="R11"/>
  <c r="AA10"/>
  <c r="Y10"/>
  <c r="AA9"/>
  <c r="Y9"/>
  <c r="Z3" i="6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2"/>
  <c r="S374"/>
  <c r="S369"/>
  <c r="S368"/>
  <c r="S367"/>
  <c r="S379"/>
  <c r="S378"/>
  <c r="S377"/>
  <c r="S376"/>
  <c r="S375"/>
  <c r="S373"/>
  <c r="S372"/>
  <c r="S371"/>
  <c r="S370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2"/>
  <c r="X14" i="1"/>
  <c r="Z14"/>
  <c r="X15"/>
  <c r="Z15"/>
  <c r="X16"/>
  <c r="Z16"/>
  <c r="X17"/>
  <c r="Z17"/>
  <c r="X3"/>
  <c r="Z3"/>
  <c r="X4"/>
  <c r="Z4"/>
  <c r="X5"/>
  <c r="Z5"/>
  <c r="X6"/>
  <c r="Z6"/>
  <c r="X7"/>
  <c r="Z7"/>
  <c r="X8"/>
  <c r="Z8"/>
  <c r="X9"/>
  <c r="Z9"/>
  <c r="X10"/>
  <c r="Z10"/>
  <c r="X11"/>
  <c r="Z11"/>
  <c r="X12"/>
  <c r="Z12"/>
  <c r="X13"/>
  <c r="Z13"/>
  <c r="S92" i="6" l="1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Q4" i="1"/>
  <c r="Q11"/>
  <c r="Q10"/>
  <c r="Q9"/>
  <c r="Q8"/>
  <c r="Q7"/>
  <c r="Q6"/>
  <c r="Q5"/>
  <c r="M11" i="3"/>
  <c r="M17"/>
  <c r="M16"/>
  <c r="M15"/>
  <c r="M14"/>
  <c r="M13"/>
  <c r="M12"/>
  <c r="Z2" i="1"/>
  <c r="X2"/>
  <c r="P20" i="3"/>
  <c r="P23"/>
  <c r="P19"/>
  <c r="P18"/>
  <c r="P17"/>
  <c r="P16"/>
  <c r="P15"/>
  <c r="P14"/>
  <c r="P13"/>
  <c r="P10"/>
  <c r="P12"/>
  <c r="P11"/>
  <c r="M18"/>
  <c r="V20" l="1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P9"/>
</calcChain>
</file>

<file path=xl/sharedStrings.xml><?xml version="1.0" encoding="utf-8"?>
<sst xmlns="http://schemas.openxmlformats.org/spreadsheetml/2006/main" count="11330" uniqueCount="1856">
  <si>
    <t>검증일시</t>
    <phoneticPr fontId="1" type="noConversion"/>
  </si>
  <si>
    <t>검증결과</t>
    <phoneticPr fontId="1" type="noConversion"/>
  </si>
  <si>
    <t>오류코드</t>
    <phoneticPr fontId="1" type="noConversion"/>
  </si>
  <si>
    <t>오류메시지</t>
    <phoneticPr fontId="1" type="noConversion"/>
  </si>
  <si>
    <t>비고</t>
    <phoneticPr fontId="1" type="noConversion"/>
  </si>
  <si>
    <t>테이블</t>
    <phoneticPr fontId="1" type="noConversion"/>
  </si>
  <si>
    <t>사용여부</t>
    <phoneticPr fontId="1" type="noConversion"/>
  </si>
  <si>
    <t>검증SQL1문장</t>
    <phoneticPr fontId="1" type="noConversion"/>
  </si>
  <si>
    <t>검증SQL2문장</t>
  </si>
  <si>
    <t>지역코드(AREA_CODE)는 10자리 숫자형태임</t>
    <phoneticPr fontId="1" type="noConversion"/>
  </si>
  <si>
    <t>10자리 코드가 아닌 데이터 추출</t>
    <phoneticPr fontId="1" type="noConversion"/>
  </si>
  <si>
    <t>해당 데이터를 '-'로 대체함</t>
    <phoneticPr fontId="1" type="noConversion"/>
  </si>
  <si>
    <t>TNID_IRDSREGSTR</t>
    <phoneticPr fontId="1" type="noConversion"/>
  </si>
  <si>
    <t>대장</t>
    <phoneticPr fontId="1" type="noConversion"/>
  </si>
  <si>
    <t>C000001</t>
    <phoneticPr fontId="1" type="noConversion"/>
  </si>
  <si>
    <t>TNID_LADREGSTR</t>
    <phoneticPr fontId="1" type="noConversion"/>
  </si>
  <si>
    <t>기본대장에 없는 자산 추출</t>
    <phoneticPr fontId="1" type="noConversion"/>
  </si>
  <si>
    <t>TNID_BASSREGSTR</t>
    <phoneticPr fontId="1" type="noConversion"/>
  </si>
  <si>
    <t>자산종류별 대장에 없는 자산 추출</t>
    <phoneticPr fontId="1" type="noConversion"/>
  </si>
  <si>
    <t>자산종류별 대장에 자산이 있어야 함</t>
    <phoneticPr fontId="1" type="noConversion"/>
  </si>
  <si>
    <t>TNID_BULDREGSTR</t>
  </si>
  <si>
    <t>TNID_ATCNREGSTR</t>
  </si>
  <si>
    <t>TNID_SECRITSREGSTR</t>
  </si>
  <si>
    <t>TNID_STNDTRIREGSTR</t>
  </si>
  <si>
    <t>공작물  대장</t>
  </si>
  <si>
    <t>TNID_기본 대장</t>
  </si>
  <si>
    <t>건물 대장</t>
  </si>
  <si>
    <t>토지 대장</t>
  </si>
  <si>
    <t>유가증권 대장 D</t>
  </si>
  <si>
    <t>입목죽 대장 D</t>
  </si>
  <si>
    <t>테이블명</t>
    <phoneticPr fontId="1" type="noConversion"/>
  </si>
  <si>
    <t>증감대장</t>
    <phoneticPr fontId="1" type="noConversion"/>
  </si>
  <si>
    <t>자산번호가 기본대장에 있어야 함(종류코드 E)</t>
    <phoneticPr fontId="1" type="noConversion"/>
  </si>
  <si>
    <t>검증ID</t>
    <phoneticPr fontId="1" type="noConversion"/>
  </si>
  <si>
    <t>검증유형</t>
    <phoneticPr fontId="1" type="noConversion"/>
  </si>
  <si>
    <t>자산번호가 기본대장에 있어야 함(종류코드 B)</t>
    <phoneticPr fontId="1" type="noConversion"/>
  </si>
  <si>
    <t>자산번호가 기본대장에 있어야 함(종류코드 A)</t>
    <phoneticPr fontId="1" type="noConversion"/>
  </si>
  <si>
    <t>자산번호가 기본대장에 있어야 함(종류코드 H)</t>
    <phoneticPr fontId="1" type="noConversion"/>
  </si>
  <si>
    <t>자산번호가 기본대장에 있어야 함(종류코드 C)</t>
    <phoneticPr fontId="1" type="noConversion"/>
  </si>
  <si>
    <t>TNID_MCHN_UTNSIL_RGSTR_D</t>
  </si>
  <si>
    <t>TNID_NGPT_RGSTR_D</t>
  </si>
  <si>
    <t>TNID_SHIPARPLN_RGSTR_D</t>
  </si>
  <si>
    <t>기계기구대장</t>
  </si>
  <si>
    <t>무체재산대장</t>
  </si>
  <si>
    <t>선박항공기대장</t>
  </si>
  <si>
    <t>자산번호가 기본대장에 있어야 함(종류코드 D)</t>
    <phoneticPr fontId="1" type="noConversion"/>
  </si>
  <si>
    <t>자산번호가 기본대장에 있어야 함(종류코드 G)</t>
    <phoneticPr fontId="1" type="noConversion"/>
  </si>
  <si>
    <t>자산번호가 기본대장에 있어야 함(종류코드 F)</t>
    <phoneticPr fontId="1" type="noConversion"/>
  </si>
  <si>
    <t>TNID_CNTRCTINFO_D</t>
    <phoneticPr fontId="1" type="noConversion"/>
  </si>
  <si>
    <t>dBrain계약 정보</t>
    <phoneticPr fontId="1" type="noConversion"/>
  </si>
  <si>
    <t>운영</t>
    <phoneticPr fontId="1" type="noConversion"/>
  </si>
  <si>
    <t>계약</t>
    <phoneticPr fontId="1" type="noConversion"/>
  </si>
  <si>
    <t>dBrain계약 정보(TNID_CNTRCTINFO_D) 테이블의 계약 시작 일자(CNTRCT_BEGIN_DE) 컬럼의 값 오류
시작일자의 년도가 0106, 0225로 시작하거나 2066년이 시작년도인데 2006년이 계약종료년도인 경우,,,,
보고서 상 계약시작일자를 년도로 받아야 하는데 오류값이 있어 화면에서 오류값인 년도가 나오고 있음
(2010년 이전 데이터에서 발견 됨)</t>
    <phoneticPr fontId="1" type="noConversion"/>
  </si>
  <si>
    <t>* 계약시작년도가 1800년도 이하인 것 추출
* 계약종료일자가 계약시작일자보다 빠른 것 추출</t>
    <phoneticPr fontId="1" type="noConversion"/>
  </si>
  <si>
    <t>증감일자는 날짜형식(YYYYMMDD)의 문자열임</t>
    <phoneticPr fontId="1" type="noConversion"/>
  </si>
  <si>
    <t>날짜형식이 아닌 데이터 추출</t>
    <phoneticPr fontId="1" type="noConversion"/>
  </si>
  <si>
    <t>해당 데이터를 '19000101'로 대체함</t>
    <phoneticPr fontId="1" type="noConversion"/>
  </si>
  <si>
    <t>마감년월의 형식은 'YYYYMM'이며 년결산 데이터를 입력하는 13월도 허용한다.</t>
    <phoneticPr fontId="1" type="noConversion"/>
  </si>
  <si>
    <t>C000002</t>
  </si>
  <si>
    <t>C000003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</si>
  <si>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</si>
  <si>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</si>
  <si>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</si>
  <si>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</si>
  <si>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</si>
  <si>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</si>
  <si>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</si>
  <si>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</si>
  <si>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</si>
  <si>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</si>
  <si>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</si>
  <si>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</si>
  <si>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</si>
  <si>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</si>
  <si>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</si>
  <si>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오류테이블</t>
    <phoneticPr fontId="1" type="noConversion"/>
  </si>
  <si>
    <t>결산테이블들</t>
    <phoneticPr fontId="1" type="noConversion"/>
  </si>
  <si>
    <t>종합계획대비집행실적</t>
    <phoneticPr fontId="1" type="noConversion"/>
  </si>
  <si>
    <t>유무상구분코드는 F(무상), N(유상)이 있어야 한다.</t>
    <phoneticPr fontId="1" type="noConversion"/>
  </si>
  <si>
    <t>N,F 외에 다른값(Y등)이 있는지 확인</t>
    <phoneticPr fontId="1" type="noConversion"/>
  </si>
  <si>
    <t>TNID_CNTRCT_M</t>
    <phoneticPr fontId="1" type="noConversion"/>
  </si>
  <si>
    <t>계약기본</t>
    <phoneticPr fontId="1" type="noConversion"/>
  </si>
  <si>
    <t>계약시작일자(CNTRCT_BEGIN_DE)는 날짜형식이어야함</t>
    <phoneticPr fontId="1" type="noConversion"/>
  </si>
  <si>
    <t>날짜형식이 아니거나 날짜가 잘 못된 데이터를 추출함(예. 6월 31일)</t>
    <phoneticPr fontId="1" type="noConversion"/>
  </si>
  <si>
    <t>테이블</t>
  </si>
  <si>
    <t>소유자</t>
  </si>
  <si>
    <t>설명</t>
  </si>
  <si>
    <t>설정</t>
  </si>
  <si>
    <t>컬럼</t>
  </si>
  <si>
    <t>컬럼설명</t>
  </si>
  <si>
    <t>타입_길이</t>
  </si>
  <si>
    <t>널옵션</t>
  </si>
  <si>
    <t>기본값</t>
  </si>
  <si>
    <t>PKey</t>
  </si>
  <si>
    <t>NOT NULL</t>
  </si>
  <si>
    <t>PK</t>
  </si>
  <si>
    <t>VARCHAR2(10)</t>
  </si>
  <si>
    <t>NULL</t>
  </si>
  <si>
    <t>VARCHAR2(100)</t>
  </si>
  <si>
    <t>VARCHAR2(30)</t>
  </si>
  <si>
    <t>VARCHAR2(200)</t>
  </si>
  <si>
    <t>VARCHAR2(1000)</t>
  </si>
  <si>
    <t>VARCHAR2(4000)</t>
  </si>
  <si>
    <t>비고</t>
  </si>
  <si>
    <t>사용_여부</t>
  </si>
  <si>
    <t>VARCHAR2(1)</t>
  </si>
  <si>
    <t>DATE</t>
  </si>
  <si>
    <t>진행상태</t>
    <phoneticPr fontId="1" type="noConversion"/>
  </si>
  <si>
    <t>일반재산 중 토지는 모두 일단토지 목록에 존재함</t>
    <phoneticPr fontId="1" type="noConversion"/>
  </si>
  <si>
    <t>TB_DQM_RULES</t>
  </si>
  <si>
    <t>RULE_ID</t>
  </si>
  <si>
    <t>RULE_ID</t>
    <phoneticPr fontId="1" type="noConversion"/>
  </si>
  <si>
    <t>RULE_TYPE</t>
  </si>
  <si>
    <t>LCLS_NM</t>
  </si>
  <si>
    <t>MCLS_NM</t>
  </si>
  <si>
    <t>OBJ_KO_NM</t>
  </si>
  <si>
    <t>OBJ_NM</t>
  </si>
  <si>
    <t>USE_YN</t>
  </si>
  <si>
    <t>규칙ID</t>
  </si>
  <si>
    <t>규칙유형</t>
  </si>
  <si>
    <t>대분류명</t>
  </si>
  <si>
    <t>중분류명</t>
  </si>
  <si>
    <t>오브젝트명</t>
  </si>
  <si>
    <t>오브젝트한글명</t>
  </si>
  <si>
    <t>DB연결명</t>
  </si>
  <si>
    <t>DB_CONN_NM</t>
  </si>
  <si>
    <t>규칙정의</t>
  </si>
  <si>
    <t>검증정의</t>
  </si>
  <si>
    <t>오류처리정의</t>
  </si>
  <si>
    <t>검증SQL</t>
  </si>
  <si>
    <t>검증2SQL</t>
  </si>
  <si>
    <t>오류테이블명</t>
  </si>
  <si>
    <t>FST_INSRT_DTM</t>
  </si>
  <si>
    <t>최초입력일시</t>
  </si>
  <si>
    <t>FST_INSRTR_ID</t>
  </si>
  <si>
    <t>최초입력자ID</t>
  </si>
  <si>
    <t>VARCHAR2(20)</t>
  </si>
  <si>
    <t>LST_MDFY_DTM</t>
  </si>
  <si>
    <t>LST_MDFYR_ID</t>
  </si>
  <si>
    <t>최종수정자ID</t>
  </si>
  <si>
    <t>최종수정일시</t>
  </si>
  <si>
    <t>RULE_DFN</t>
  </si>
  <si>
    <t>VRFY_DFN</t>
  </si>
  <si>
    <t>ERR_PROC_DFN</t>
  </si>
  <si>
    <t>VRFY_SQL</t>
  </si>
  <si>
    <t>VRFY_N2_SQL</t>
  </si>
  <si>
    <t>ERR_TAB_NM</t>
  </si>
  <si>
    <t>DQ_ADM</t>
  </si>
  <si>
    <t>RMK</t>
  </si>
  <si>
    <t>Y</t>
    <phoneticPr fontId="1" type="noConversion"/>
  </si>
  <si>
    <t>admin</t>
    <phoneticPr fontId="1" type="noConversion"/>
  </si>
  <si>
    <t>N</t>
    <phoneticPr fontId="1" type="noConversion"/>
  </si>
  <si>
    <t>NPIMS</t>
    <phoneticPr fontId="1" type="noConversion"/>
  </si>
  <si>
    <t>작성자</t>
    <phoneticPr fontId="1" type="noConversion"/>
  </si>
  <si>
    <t>수정일시</t>
    <phoneticPr fontId="1" type="noConversion"/>
  </si>
  <si>
    <t>수정자</t>
    <phoneticPr fontId="1" type="noConversion"/>
  </si>
  <si>
    <t>작성일시</t>
    <phoneticPr fontId="1" type="noConversion"/>
  </si>
  <si>
    <t>규칙ID</t>
    <phoneticPr fontId="1" type="noConversion"/>
  </si>
  <si>
    <t>SQL결과</t>
    <phoneticPr fontId="1" type="noConversion"/>
  </si>
  <si>
    <t>SQL2결과</t>
    <phoneticPr fontId="1" type="noConversion"/>
  </si>
  <si>
    <t>시작일시</t>
    <phoneticPr fontId="1" type="noConversion"/>
  </si>
  <si>
    <t>상태일시</t>
    <phoneticPr fontId="1" type="noConversion"/>
  </si>
  <si>
    <t>종료일시</t>
    <phoneticPr fontId="1" type="noConversion"/>
  </si>
  <si>
    <t>VRFY_DTM</t>
    <phoneticPr fontId="1" type="noConversion"/>
  </si>
  <si>
    <t>VRFY_RSLT</t>
    <phoneticPr fontId="1" type="noConversion"/>
  </si>
  <si>
    <t>SQL_RSLT</t>
    <phoneticPr fontId="1" type="noConversion"/>
  </si>
  <si>
    <t>SQL_N2_RSLT</t>
    <phoneticPr fontId="1" type="noConversion"/>
  </si>
  <si>
    <t>ERR_MSG</t>
    <phoneticPr fontId="1" type="noConversion"/>
  </si>
  <si>
    <t>ERR_CD</t>
    <phoneticPr fontId="1" type="noConversion"/>
  </si>
  <si>
    <t>PROC_STTS</t>
    <phoneticPr fontId="1" type="noConversion"/>
  </si>
  <si>
    <t>STTS_DTM</t>
    <phoneticPr fontId="1" type="noConversion"/>
  </si>
  <si>
    <t>STRT_DTM</t>
    <phoneticPr fontId="1" type="noConversion"/>
  </si>
  <si>
    <t>END_DTM</t>
    <phoneticPr fontId="1" type="noConversion"/>
  </si>
  <si>
    <t>RMK</t>
    <phoneticPr fontId="1" type="noConversion"/>
  </si>
  <si>
    <t>VARCHAR2(10)</t>
    <phoneticPr fontId="1" type="noConversion"/>
  </si>
  <si>
    <t>DATE</t>
    <phoneticPr fontId="1" type="noConversion"/>
  </si>
  <si>
    <t>대상DB명</t>
    <phoneticPr fontId="1" type="noConversion"/>
  </si>
  <si>
    <t>DB연결명</t>
    <phoneticPr fontId="1" type="noConversion"/>
  </si>
  <si>
    <t>DB2연결명</t>
    <phoneticPr fontId="1" type="noConversion"/>
  </si>
  <si>
    <t>품질검증규칙</t>
    <phoneticPr fontId="1" type="noConversion"/>
  </si>
  <si>
    <t>TG_DB_NM</t>
    <phoneticPr fontId="1" type="noConversion"/>
  </si>
  <si>
    <t>대상DB명</t>
    <phoneticPr fontId="1" type="noConversion"/>
  </si>
  <si>
    <t>VARCHAR2(50)</t>
    <phoneticPr fontId="1" type="noConversion"/>
  </si>
  <si>
    <t>DB_N2_CONN_NM</t>
    <phoneticPr fontId="1" type="noConversion"/>
  </si>
  <si>
    <t>VARCHAR2(100)</t>
    <phoneticPr fontId="1" type="noConversion"/>
  </si>
  <si>
    <t>VARCHAR2(1000)</t>
    <phoneticPr fontId="1" type="noConversion"/>
  </si>
  <si>
    <t>VARCHAR2(2000)</t>
    <phoneticPr fontId="1" type="noConversion"/>
  </si>
  <si>
    <t>LOG_ID</t>
    <phoneticPr fontId="1" type="noConversion"/>
  </si>
  <si>
    <t>VARCHAR2(30)</t>
    <phoneticPr fontId="1" type="noConversion"/>
  </si>
  <si>
    <t>로그ID</t>
    <phoneticPr fontId="1" type="noConversion"/>
  </si>
  <si>
    <t>LOG_ID || "_" || TO_CHAR(SYSDATE, 'YYMMDDHH24MISS')</t>
    <phoneticPr fontId="1" type="noConversion"/>
  </si>
  <si>
    <t xml:space="preserve">      LOG_ID                                       VARCHAR2(30)      NOT NULL</t>
  </si>
  <si>
    <t xml:space="preserve">    , RULE_ID                                      VARCHAR2(10)      NOT NULL</t>
  </si>
  <si>
    <t xml:space="preserve">    , VRFY_DTM                                     DATE              NOT NULL</t>
  </si>
  <si>
    <t xml:space="preserve">    , VRFY_RSLT                                    VARCHAR2(10)</t>
  </si>
  <si>
    <t xml:space="preserve">    , SQL_RSLT                                     VARCHAR2(100)</t>
  </si>
  <si>
    <t xml:space="preserve">    , SQL_N2_RSLT                                  VARCHAR2(100)</t>
  </si>
  <si>
    <t xml:space="preserve">    , ERR_CD                                       VARCHAR2(100)</t>
  </si>
  <si>
    <t xml:space="preserve">    , ERR_MSG                                      VARCHAR2(1000)</t>
  </si>
  <si>
    <t xml:space="preserve">    , PROC_STTS                                    VARCHAR2(50)</t>
  </si>
  <si>
    <t xml:space="preserve">    , STTS_DTM                                     DATE</t>
  </si>
  <si>
    <t xml:space="preserve">    , STRT_DTM                                     DATE</t>
  </si>
  <si>
    <t xml:space="preserve">    , END_DTM                                      DATE</t>
  </si>
  <si>
    <t xml:space="preserve">    , RMK                                          VARCHAR2(2000)</t>
  </si>
  <si>
    <t>) TABLESPACE NPIMS_DQ_DAT01;</t>
  </si>
  <si>
    <t xml:space="preserve">      LOG_ID</t>
  </si>
  <si>
    <t>) USING INDEX TABLESPACE NPIMS_DQ_DAT01;</t>
  </si>
  <si>
    <t>CREATE TABLE DQ_ADM.TB_DQM_VRFY_LOGS (</t>
  </si>
  <si>
    <t>ALTER TABLE DQ_ADM.TB_DQM_VRFY_LOGS</t>
  </si>
  <si>
    <t>ADD CONSTRAINT TB_DQM_VRFY_LOGS_PK PRIMARY KEY (</t>
  </si>
  <si>
    <t>COMMENT ON TABLE DQ_ADM.TB_DQM_VRFY_LOGS                 IS '검증로그';</t>
  </si>
  <si>
    <t>COMMENT ON COLUMN DQ_ADM.TB_DQM_VRFY_LOGS.LOG_ID                          IS '로그ID';</t>
  </si>
  <si>
    <t>COMMENT ON COLUMN DQ_ADM.TB_DQM_VRFY_LOGS.RULE_ID                         IS '규칙ID';</t>
  </si>
  <si>
    <t>COMMENT ON COLUMN DQ_ADM.TB_DQM_VRFY_LOGS.VRFY_DTM                        IS '검증일시';</t>
  </si>
  <si>
    <t>COMMENT ON COLUMN DQ_ADM.TB_DQM_VRFY_LOGS.VRFY_RSLT                       IS '검증결과';</t>
  </si>
  <si>
    <t>COMMENT ON COLUMN DQ_ADM.TB_DQM_VRFY_LOGS.SQL_RSLT                        IS 'SQL결과';</t>
  </si>
  <si>
    <t>COMMENT ON COLUMN DQ_ADM.TB_DQM_VRFY_LOGS.SQL_N2_RSLT                     IS 'SQL2결과';</t>
  </si>
  <si>
    <t>COMMENT ON COLUMN DQ_ADM.TB_DQM_VRFY_LOGS.ERR_CD                          IS '오류코드';</t>
  </si>
  <si>
    <t>COMMENT ON COLUMN DQ_ADM.TB_DQM_VRFY_LOGS.ERR_MSG                         IS '오류메시지';</t>
  </si>
  <si>
    <t>COMMENT ON COLUMN DQ_ADM.TB_DQM_VRFY_LOGS.PROC_STTS                       IS '진행상태';</t>
  </si>
  <si>
    <t>COMMENT ON COLUMN DQ_ADM.TB_DQM_VRFY_LOGS.STTS_DTM                        IS '상태일시';</t>
  </si>
  <si>
    <t>COMMENT ON COLUMN DQ_ADM.TB_DQM_VRFY_LOGS.STRT_DTM                        IS '시작일시';</t>
  </si>
  <si>
    <t>COMMENT ON COLUMN DQ_ADM.TB_DQM_VRFY_LOGS.END_DTM                         IS '종료일시';</t>
  </si>
  <si>
    <t>COMMENT ON COLUMN DQ_ADM.TB_DQM_VRFY_LOGS.RMK                             IS '비고';</t>
  </si>
  <si>
    <t>CREATE TABLE DQ_ADM.TB_DQM_RULES</t>
  </si>
  <si>
    <t>(</t>
  </si>
  <si>
    <t xml:space="preserve">    RULE_ID         VARCHAR2(10) NOT NULL,</t>
  </si>
  <si>
    <t xml:space="preserve">    LCLS_NM         VARCHAR2(100),</t>
  </si>
  <si>
    <t xml:space="preserve">    MCLS_NM         VARCHAR2(100),</t>
  </si>
  <si>
    <t xml:space="preserve">    TG_DB_NM        VARCHAR2(50),</t>
  </si>
  <si>
    <t xml:space="preserve">    OBJ_NM          VARCHAR2(30),</t>
  </si>
  <si>
    <t xml:space="preserve">    OBJ_KO_NM       VARCHAR2(200),</t>
  </si>
  <si>
    <t xml:space="preserve">    RULE_DFN        VARCHAR2(1000),</t>
  </si>
  <si>
    <t xml:space="preserve">    VRFY_DFN        VARCHAR2(1000),</t>
  </si>
  <si>
    <t xml:space="preserve">    ERR_PROC_DFN    VARCHAR2(1000),</t>
  </si>
  <si>
    <t xml:space="preserve">    DB_CONN_NM      VARCHAR2(30),</t>
  </si>
  <si>
    <t xml:space="preserve">    VRFY_SQL        VARCHAR2(4000),</t>
  </si>
  <si>
    <t xml:space="preserve">    DB_N2_CONN_NM   VARCHAR2(30),</t>
  </si>
  <si>
    <t xml:space="preserve">    VRFY_N2_SQL     VARCHAR2(4000),</t>
  </si>
  <si>
    <t xml:space="preserve">    ERR_TAB_NM      VARCHAR2(30),</t>
  </si>
  <si>
    <t xml:space="preserve">    RMK             VARCHAR2(200),</t>
  </si>
  <si>
    <t xml:space="preserve">    USE_YN          VARCHAR2(1),</t>
  </si>
  <si>
    <t xml:space="preserve">    FST_INSRT_DTM   DATE,</t>
  </si>
  <si>
    <t xml:space="preserve">    FST_INSRTR_ID   VARCHAR2(20),</t>
  </si>
  <si>
    <t xml:space="preserve">    LST_MDFY_DTM    DATE,</t>
  </si>
  <si>
    <t xml:space="preserve">    LST_MDFYR_ID    VARCHAR2(20)</t>
  </si>
  <si>
    <t>)</t>
  </si>
  <si>
    <t>CREATE UNIQUE INDEX DQ_ADM.PK_TB_DQM_RULES</t>
  </si>
  <si>
    <t xml:space="preserve">ON DQ_ADM.TB_DQM_RULES (RULE_ID) </t>
  </si>
  <si>
    <t>ALTER TABLE DQ_ADM.TB_DQM_RULES</t>
  </si>
  <si>
    <t>COMMENT ON TABLE DQ_ADM.TB_DQM_RULES IS '품질검증규칙';</t>
  </si>
  <si>
    <t>COMMENT ON COLUMN DQ_ADM.TB_DQM_RULES.RULE_ID IS '규칙ID';</t>
  </si>
  <si>
    <t>COMMENT ON COLUMN DQ_ADM.TB_DQM_RULES.RULE_TYPE IS '규칙유형';</t>
  </si>
  <si>
    <t>COMMENT ON COLUMN DQ_ADM.TB_DQM_RULES.LCLS_NM IS '대분류명';</t>
  </si>
  <si>
    <t>COMMENT ON COLUMN DQ_ADM.TB_DQM_RULES.MCLS_NM IS '중분류명';</t>
  </si>
  <si>
    <t>COMMENT ON COLUMN DQ_ADM.TB_DQM_RULES.TG_DB_NM IS '대상DB명';</t>
  </si>
  <si>
    <t>COMMENT ON COLUMN DQ_ADM.TB_DQM_RULES.OBJ_NM IS '오브젝트명';</t>
  </si>
  <si>
    <t>COMMENT ON COLUMN DQ_ADM.TB_DQM_RULES.OBJ_KO_NM IS '오브젝트한글명';</t>
  </si>
  <si>
    <t>COMMENT ON COLUMN DQ_ADM.TB_DQM_RULES.RULE_DFN IS '규칙정의';</t>
  </si>
  <si>
    <t>COMMENT ON COLUMN DQ_ADM.TB_DQM_RULES.VRFY_DFN IS '검증정의';</t>
  </si>
  <si>
    <t>COMMENT ON COLUMN DQ_ADM.TB_DQM_RULES.ERR_PROC_DFN IS '오류처리정의';</t>
  </si>
  <si>
    <t>COMMENT ON COLUMN DQ_ADM.TB_DQM_RULES.DB_CONN_NM IS 'DB연결명';</t>
  </si>
  <si>
    <t>COMMENT ON COLUMN DQ_ADM.TB_DQM_RULES.VRFY_SQL IS '검증SQL';</t>
  </si>
  <si>
    <t>COMMENT ON COLUMN DQ_ADM.TB_DQM_RULES.DB_N2_CONN_NM IS 'DB연결명';</t>
  </si>
  <si>
    <t>COMMENT ON COLUMN DQ_ADM.TB_DQM_RULES.VRFY_N2_SQL IS '검증2SQL';</t>
  </si>
  <si>
    <t>COMMENT ON COLUMN DQ_ADM.TB_DQM_RULES.ERR_TAB_NM IS '오류테이블명';</t>
  </si>
  <si>
    <t>COMMENT ON COLUMN DQ_ADM.TB_DQM_RULES.RMK IS '비고';</t>
  </si>
  <si>
    <t>COMMENT ON COLUMN DQ_ADM.TB_DQM_RULES.USE_YN IS '사용_여부';</t>
  </si>
  <si>
    <t>COMMENT ON COLUMN DQ_ADM.TB_DQM_RULES.FST_INSRT_DTM IS '최초입력일시';</t>
  </si>
  <si>
    <t>COMMENT ON COLUMN DQ_ADM.TB_DQM_RULES.FST_INSRTR_ID IS '최초입력자ID';</t>
  </si>
  <si>
    <t>COMMENT ON COLUMN DQ_ADM.TB_DQM_RULES.LST_MDFY_DTM IS '최종수정일시';</t>
  </si>
  <si>
    <t>COMMENT ON COLUMN DQ_ADM.TB_DQM_RULES.LST_MDFYR_ID IS '최종수정자ID';</t>
  </si>
  <si>
    <t>TABLESPACE NPIMS_DQ_DAT01;</t>
    <phoneticPr fontId="1" type="noConversion"/>
  </si>
  <si>
    <t>TABLESPACE NPIMS_DQ_DAT01;</t>
    <phoneticPr fontId="1" type="noConversion"/>
  </si>
  <si>
    <t>ADD CONSTRAINT PK_TB_DQM_RULES PRIMARY KEY (RULE_ID);</t>
    <phoneticPr fontId="1" type="noConversion"/>
  </si>
  <si>
    <t>SELECT ASSETS_NO, IRDS_NO, AREA_CODE FROM TNID_IRDSREGSTR_DAMO WHERE DELETE_AT = 'N' AND ARNG_DE IS NOT NULL AND TRIM(TRANSLATE(AREA_CODE, '0123456789-',' ')) IS NOT NULL</t>
    <phoneticPr fontId="1" type="noConversion"/>
  </si>
  <si>
    <t>SELECT ASSETS_NO, IRDS_NO, IRDS_DE FROM TNID_IRDSREGSTR_DAMO WHERE DELETE_AT = 'N' AND ARNG_DE IS NOT NULL AND NPIMSGIS.SF_IS_DATE(IRDS_DE) = 0</t>
    <phoneticPr fontId="1" type="noConversion"/>
  </si>
  <si>
    <t>성공(1)</t>
    <phoneticPr fontId="1" type="noConversion"/>
  </si>
  <si>
    <t>ETL</t>
    <phoneticPr fontId="1" type="noConversion"/>
  </si>
  <si>
    <t>DW</t>
    <phoneticPr fontId="1" type="noConversion"/>
  </si>
  <si>
    <t>공통코드</t>
    <phoneticPr fontId="1" type="noConversion"/>
  </si>
  <si>
    <t>TNID_CMMNSECODE</t>
  </si>
  <si>
    <t>HIVE</t>
    <phoneticPr fontId="1" type="noConversion"/>
  </si>
  <si>
    <t>SELECT COUNT(*) FROM DW.TW_CM_CMMNSECODE</t>
    <phoneticPr fontId="1" type="noConversion"/>
  </si>
  <si>
    <t>D</t>
    <phoneticPr fontId="1" type="noConversion"/>
  </si>
  <si>
    <t>W</t>
    <phoneticPr fontId="1" type="noConversion"/>
  </si>
  <si>
    <t>CYCLE</t>
    <phoneticPr fontId="1" type="noConversion"/>
  </si>
  <si>
    <t>주기</t>
    <phoneticPr fontId="1" type="noConversion"/>
  </si>
  <si>
    <t>VARCHAR2(1)</t>
    <phoneticPr fontId="1" type="noConversion"/>
  </si>
  <si>
    <t>NULL</t>
    <phoneticPr fontId="1" type="noConversion"/>
  </si>
  <si>
    <t xml:space="preserve">    CYCLE           VARCHAR2(10),</t>
    <phoneticPr fontId="1" type="noConversion"/>
  </si>
  <si>
    <t>COMMENT ON COLUMN DQ_ADM.TB_DQM_RULES.CYCLE IS '주기';</t>
    <phoneticPr fontId="1" type="noConversion"/>
  </si>
  <si>
    <t>테스트</t>
    <phoneticPr fontId="1" type="noConversion"/>
  </si>
  <si>
    <t>C000019</t>
  </si>
  <si>
    <t>SELECT COUNT(*) FROM DW.TM_CM_CMMNSECODE WHERE DW_STDR_DE = '${today}'</t>
    <phoneticPr fontId="1" type="noConversion"/>
  </si>
  <si>
    <t>SELECT SE_CODE, SE_NM FROM DM_ADM.TM_CM_CMMNSECODE WHERE SE_CODE LIKE 'NP00%'</t>
  </si>
  <si>
    <t>SELECT SE_CODE, NVL(SE_NM,'-') SE_NAME FROM TNID_CMMNSECODE WHERE SE_CODE LIKE 'NP00%'</t>
    <phoneticPr fontId="1" type="noConversion"/>
  </si>
  <si>
    <t>DM</t>
    <phoneticPr fontId="1" type="noConversion"/>
  </si>
  <si>
    <t>표준화</t>
    <phoneticPr fontId="1" type="noConversion"/>
  </si>
  <si>
    <t>마스터데이터</t>
    <phoneticPr fontId="1" type="noConversion"/>
  </si>
  <si>
    <t>업무룰</t>
    <phoneticPr fontId="1" type="noConversion"/>
  </si>
  <si>
    <t>업무룰</t>
    <phoneticPr fontId="1" type="noConversion"/>
  </si>
  <si>
    <t>표준화</t>
    <phoneticPr fontId="1" type="noConversion"/>
  </si>
  <si>
    <t>정합성</t>
    <phoneticPr fontId="1" type="noConversion"/>
  </si>
  <si>
    <t xml:space="preserve">    RULE_TYPE       VARCHAR2(50),</t>
    <phoneticPr fontId="1" type="noConversion"/>
  </si>
  <si>
    <t>SELECTA.ASSETS_NO, A.PRPRTY_KND_CODE
FROM TNID_BASSREGSTR A
WHERE (A.ASSETS_NO, A.PRPRTY_KND_CODE) NOT IN
      (   SELECT ASSETS_NO, 'A' PRPRTY_KND_CODE  FROM TNID_LADREGSTR          -- 토지 대장 (종류코드 A)
          UNION ALL
          SELECT ASSETS_NO, 'B' PRPRTY_KND_CODE  FROM TNID_BULDREGSTR          -- 건물 대장 (종류코드 B)
          UNION ALL
          SELECT ASSETS_NO, 'C' PRPRTY_KND_CODE  FROM TNID_STNDTRIREGSTR      -- 입목죽 대장 D (종류코드 C)
          UNION ALL
          SELECT ASSETS_NO, 'D' PRPRTY_KND_CODE  FROM TNID_MCHN_UTNSIL_RGSTR_D  -- 기계기구대장 (종류코드 D)
          UNION ALL
          SELECT ASSETS_NO, 'E' PRPRTY_KND_CODE  FROM TNID_ATCNREGSTR          -- 공작물  대장 (종류코드 E)
          UNION ALL
          SELECT ASSETS_NO, 'F' PRPRTY_KND_CODE  FROM TNID_SHIPARPLN_RGSTR_D  -- 선박항공기대장 (종류코드 F)
          UNION ALL
          SELECT ASSETS_NO, 'G' PRPRTY_KND_CODE  FROM TNID_NGPT_RGSTR_D          -- 무체재산대장 (종류코드 G)
          UNION ALL
          SELECT ASSETS_NO, 'H' PRPRTY_KND_CODE  FROM TNID_SECRITSREGSTR      -- 유가증권 대장 D (종류코드 H)
      )</t>
    <phoneticPr fontId="1" type="noConversion"/>
  </si>
  <si>
    <t>SELECT A.CNTRCT_SEQ_NO, A.CNTRCT_MNG_NO, A.CNTRCT_NO, A.CTR_B_DT
FROM TNID_CNTRCTINFO_D
WHERE 1=1 -- CTR_DT &gt; '20100000'
  AND (CTR_B_DT &gt; '20160000' -- 
      OR CTR_B_DT  &lt; '18000000'
      OR CTR_B_DT &gt; CTR_EDT)</t>
    <phoneticPr fontId="1" type="noConversion"/>
  </si>
  <si>
    <t>Y</t>
    <phoneticPr fontId="1" type="noConversion"/>
  </si>
  <si>
    <t>SELECT COUNT(*) FROM TNID_CMMNSECODE</t>
    <phoneticPr fontId="1" type="noConversion"/>
  </si>
  <si>
    <t>DM</t>
    <phoneticPr fontId="1" type="noConversion"/>
  </si>
  <si>
    <t>SELECT COUNT(*) FROM DW.TW_CM_CMMNSECODE WHERE DW_STDR_DE = '${today}'</t>
    <phoneticPr fontId="1" type="noConversion"/>
  </si>
  <si>
    <t>SELECT CNTRCT_SEQ_NO, CNTRCT_NO, CNTRCT_BEGIN_DE  FROM TNID_CNTRCT_M WHERE NPIMSGIS.SF_IS_DATE(CNTRCT_BEGIN_DE) = 0</t>
    <phoneticPr fontId="1" type="noConversion"/>
  </si>
  <si>
    <t>성공(1)</t>
    <phoneticPr fontId="1" type="noConversion"/>
  </si>
  <si>
    <t>성공(1)</t>
    <phoneticPr fontId="1" type="noConversion"/>
  </si>
  <si>
    <t>SELECT A.ASSETS_NO, A.PRPRTY_KND_CODE
FROM TNID_BASSREGSTR A
WHERE (A.ASSETS_NO, A.PRPRTY_KND_CODE) NOT IN
      (   SELECT ASSETS_NO, 'A' PRPRTY_KND_CODE  FROM TNID_LADREGSTR          -- 토지 대장 (종류코드 A)
          UNION ALL
          SELECT ASSETS_NO, 'B' PRPRTY_KND_CODE  FROM TNID_BULDREGSTR          -- 건물 대장 (종류코드 B)
          UNION ALL
          SELECT ASSETS_NO, 'C' PRPRTY_KND_CODE  FROM TNID_STNDTRIREGSTR      -- 입목죽 대장 D (종류코드 C)
          UNION ALL
          SELECT ASSETS_NO, 'D' PRPRTY_KND_CODE  FROM TNID_MCHN_UTNSIL_RGSTR_D  -- 기계기구대장 (종류코드 D)
          UNION ALL
          SELECT ASSETS_NO, 'E' PRPRTY_KND_CODE  FROM TNID_ATCNREGSTR          -- 공작물  대장 (종류코드 E)
          UNION ALL
          SELECT ASSETS_NO, 'F' PRPRTY_KND_CODE  FROM TNID_SHIPARPLN_RGSTR_D  -- 선박항공기대장 (종류코드 F)
          UNION ALL
          SELECT ASSETS_NO, 'G' PRPRTY_KND_CODE  FROM TNID_NGPT_RGSTR_D          -- 무체재산대장 (종류코드 G)
          UNION ALL
          SELECT ASSETS_NO, 'H' PRPRTY_KND_CODE  FROM TNID_SECRITSREGSTR      -- 유가증권 대장 D (종류코드 H)
      )</t>
    <phoneticPr fontId="1" type="noConversion"/>
  </si>
  <si>
    <t>TNID_MSTPLPROVSEXCUTACMSLT_D</t>
  </si>
  <si>
    <t>프로파일링</t>
    <phoneticPr fontId="1" type="noConversion"/>
  </si>
  <si>
    <t>자산번호</t>
    <phoneticPr fontId="1" type="noConversion"/>
  </si>
  <si>
    <t>컬럼명</t>
    <phoneticPr fontId="1" type="noConversion"/>
  </si>
  <si>
    <t>컬럼</t>
    <phoneticPr fontId="1" type="noConversion"/>
  </si>
  <si>
    <t>비교테이블</t>
    <phoneticPr fontId="1" type="noConversion"/>
  </si>
  <si>
    <t>비교테이블명</t>
    <phoneticPr fontId="1" type="noConversion"/>
  </si>
  <si>
    <t>규칙정의</t>
    <phoneticPr fontId="1" type="noConversion"/>
  </si>
  <si>
    <t>검증방법</t>
    <phoneticPr fontId="1" type="noConversion"/>
  </si>
  <si>
    <t>처리사항</t>
    <phoneticPr fontId="1" type="noConversion"/>
  </si>
  <si>
    <t>지역코드</t>
    <phoneticPr fontId="1" type="noConversion"/>
  </si>
  <si>
    <t>AREA_CODE</t>
    <phoneticPr fontId="1" type="noConversion"/>
  </si>
  <si>
    <t>증감일자</t>
    <phoneticPr fontId="1" type="noConversion"/>
  </si>
  <si>
    <t>IRDS_DE</t>
    <phoneticPr fontId="1" type="noConversion"/>
  </si>
  <si>
    <t>ASSETS_NO</t>
    <phoneticPr fontId="1" type="noConversion"/>
  </si>
  <si>
    <t>기본대장</t>
    <phoneticPr fontId="1" type="noConversion"/>
  </si>
  <si>
    <t>TNID_BASSREGSTR</t>
    <phoneticPr fontId="1" type="noConversion"/>
  </si>
  <si>
    <t>*</t>
    <phoneticPr fontId="1" type="noConversion"/>
  </si>
  <si>
    <t>dBrain계약 정보(TNID_CNTRCTINFO_D) 테이블의 계약 시작 일자(CNTRCT_BEGIN_DE) 컬럼의 값 오류
시작일자의 년도가 0106, 0225로 시작하거나 2066년이 시작년도인데 2006년이 계약종료년도인 경우,,,,
보고서 상 계약시작일자를 년도로 받아야 하는데 오류값이 있어 화면에서 오류값인 년도가 나오고 있음
(2010년 이전 데이터에서 발견 됨)</t>
    <phoneticPr fontId="1" type="noConversion"/>
  </si>
  <si>
    <t>CNTRCT_BEGIN_DE</t>
  </si>
  <si>
    <t>계약시작일자</t>
    <phoneticPr fontId="1" type="noConversion"/>
  </si>
  <si>
    <t>유무상구분코드</t>
    <phoneticPr fontId="1" type="noConversion"/>
  </si>
  <si>
    <t>유무상구분코드(CMPNS_GRTS_SE_CODE )는 F(무상), N(유상)이 있어야 한다.</t>
    <phoneticPr fontId="1" type="noConversion"/>
  </si>
  <si>
    <t>CMPNS_GRTS_SE_CODE</t>
  </si>
  <si>
    <t>운영</t>
    <phoneticPr fontId="1" type="noConversion"/>
  </si>
  <si>
    <t>계약</t>
    <phoneticPr fontId="1" type="noConversion"/>
  </si>
  <si>
    <t>결산</t>
    <phoneticPr fontId="1" type="noConversion"/>
  </si>
  <si>
    <t>계획</t>
    <phoneticPr fontId="1" type="noConversion"/>
  </si>
  <si>
    <t>종합계획</t>
    <phoneticPr fontId="1" type="noConversion"/>
  </si>
  <si>
    <t>대장</t>
    <phoneticPr fontId="1" type="noConversion"/>
  </si>
  <si>
    <t>대장</t>
    <phoneticPr fontId="1" type="noConversion"/>
  </si>
  <si>
    <t xml:space="preserve">비교DB </t>
    <phoneticPr fontId="1" type="noConversion"/>
  </si>
  <si>
    <t xml:space="preserve">통합DB </t>
    <phoneticPr fontId="1" type="noConversion"/>
  </si>
  <si>
    <t>TB_DQM_RULES2</t>
  </si>
  <si>
    <t>검증규칙</t>
  </si>
  <si>
    <t>PCTFREE 10 INITRANS 1 MAXTRANS 255 TABLESPACE NPIMS_DQ_DAT01 STORAGE ( ), Primary Key:PK_TB_DQM_RULES2 =&gt; PCTFREE 10 INITRANS 2 MAXTRANS 255 TABLESPACE NPIMS_DQ_DAT01 STORAGE ()</t>
    <phoneticPr fontId="1" type="noConversion"/>
  </si>
  <si>
    <t>VARCHAR2(50)</t>
  </si>
  <si>
    <t>대분류</t>
  </si>
  <si>
    <t>중분류</t>
  </si>
  <si>
    <t>대상DB</t>
  </si>
  <si>
    <t>대상테이블</t>
  </si>
  <si>
    <t>대상컬럼</t>
  </si>
  <si>
    <t>대상테이블명</t>
  </si>
  <si>
    <t>대상컬럼명</t>
  </si>
  <si>
    <t>검증방법</t>
  </si>
  <si>
    <t>처리사항</t>
  </si>
  <si>
    <t>DB_N1_CONN_NM</t>
  </si>
  <si>
    <t>DB1연결명</t>
  </si>
  <si>
    <t>RULE_N1_SQL</t>
  </si>
  <si>
    <t>검증1SQL</t>
  </si>
  <si>
    <t>DB_N2_CONN_NM</t>
  </si>
  <si>
    <t>DB2연결명</t>
  </si>
  <si>
    <t>RULE_N2_SQL</t>
  </si>
  <si>
    <t>ERR_SAV_TAB_NM</t>
  </si>
  <si>
    <t>오류저장테이블명</t>
  </si>
  <si>
    <t>CYCLE</t>
  </si>
  <si>
    <t>주기</t>
  </si>
  <si>
    <t>사용여부</t>
  </si>
  <si>
    <t>TGT_DB_NM</t>
  </si>
  <si>
    <t>TGT_TAB_NM</t>
  </si>
  <si>
    <t>TGT_COL_NM</t>
  </si>
  <si>
    <t>TGT_TAB_KO_NM</t>
  </si>
  <si>
    <t>TGT_COL_KO_NM</t>
  </si>
  <si>
    <t>CMP_DB_NM</t>
  </si>
  <si>
    <t>비교DB</t>
  </si>
  <si>
    <t>CMP_TAB_NM</t>
  </si>
  <si>
    <t>비교테이블</t>
  </si>
  <si>
    <t>CMP_TAB_KO_NM</t>
  </si>
  <si>
    <t>비교테이블명</t>
  </si>
  <si>
    <t>SELECT ASSETS_NO, IRDS_NO, IRDS_DE, AREA_CODE FROM TNID_IRDSREGSTR_DAMO WHERE DELETE_AT = 'N' AND ARNG_DE IS NOT NULL AND TRIM(TRANSLATE(AREA_CODE, '0123456789-',' ')) IS NOT NULL</t>
    <phoneticPr fontId="1" type="noConversion"/>
  </si>
  <si>
    <t>검증유형</t>
    <phoneticPr fontId="1" type="noConversion"/>
  </si>
  <si>
    <t>테이블</t>
    <phoneticPr fontId="1" type="noConversion"/>
  </si>
  <si>
    <t>검증SQL1문장</t>
    <phoneticPr fontId="1" type="noConversion"/>
  </si>
  <si>
    <t>비고</t>
    <phoneticPr fontId="1" type="noConversion"/>
  </si>
  <si>
    <t>ETOM0001</t>
    <phoneticPr fontId="4" type="noConversion"/>
  </si>
  <si>
    <t>ETL</t>
    <phoneticPr fontId="4" type="noConversion"/>
  </si>
  <si>
    <t>ORACLE DM</t>
    <phoneticPr fontId="4" type="noConversion"/>
  </si>
  <si>
    <t>OLAP</t>
    <phoneticPr fontId="4" type="noConversion"/>
  </si>
  <si>
    <t>TM_AQ_ACQSCNTRCTSTTUS</t>
  </si>
  <si>
    <t>DM_AQ_취득계약현황</t>
  </si>
  <si>
    <t>HIVE DM</t>
    <phoneticPr fontId="4" type="noConversion"/>
  </si>
  <si>
    <t>건수검증</t>
    <phoneticPr fontId="4" type="noConversion"/>
  </si>
  <si>
    <t>NPIMSST</t>
    <phoneticPr fontId="4" type="noConversion"/>
  </si>
  <si>
    <t>HIVE</t>
    <phoneticPr fontId="4" type="noConversion"/>
  </si>
  <si>
    <t>D</t>
    <phoneticPr fontId="4" type="noConversion"/>
  </si>
  <si>
    <t>Y</t>
    <phoneticPr fontId="4" type="noConversion"/>
  </si>
  <si>
    <t>송정훈</t>
    <phoneticPr fontId="4" type="noConversion"/>
  </si>
  <si>
    <t>ETOM0002</t>
  </si>
  <si>
    <t>TM_AQ_ACQSIRDSSTTUS</t>
  </si>
  <si>
    <t>DM_AQ_취득증감현황</t>
  </si>
  <si>
    <t>ETOM0003</t>
  </si>
  <si>
    <t>TM_AQ_ASSETSCL_SM_D</t>
  </si>
  <si>
    <t>DM_AQ_자산별 집계</t>
  </si>
  <si>
    <t>ETOM0004</t>
  </si>
  <si>
    <t>TM_AQ_NPRTYSTTUS</t>
  </si>
  <si>
    <t>DM_AQ_국유재산현황</t>
  </si>
  <si>
    <t>ETOM0005</t>
  </si>
  <si>
    <t>TM_AQ_SAVLDPUCHASSTTUS</t>
  </si>
  <si>
    <t>DM_AQ_비축토지매입현황</t>
  </si>
  <si>
    <t>ETOM0006</t>
  </si>
  <si>
    <t>TM_DV_GOLNDEXMPLDEVLOPSTTUS</t>
  </si>
  <si>
    <t>DM_DV_국유지시범개발현황</t>
  </si>
  <si>
    <t>ETOM0007</t>
  </si>
  <si>
    <t>TM_OP_ACCDTEXAMINBULDSTATS_D</t>
  </si>
  <si>
    <t>DM_OP_실태 조사 건물 통계 D</t>
  </si>
  <si>
    <t>ETOM0008</t>
  </si>
  <si>
    <t>TM_OP_ACCDTEXAMINPOSSDELST_D</t>
  </si>
  <si>
    <t>DM_OP_실태 조사 점유 상세 통계 D</t>
  </si>
  <si>
    <t>ETOM0009</t>
  </si>
  <si>
    <t>TM_OP_ACCDTEXAMINPOSSESNDTL</t>
  </si>
  <si>
    <t>DM_OP_실태 조사 점유 상세</t>
  </si>
  <si>
    <t>ETOM0010</t>
  </si>
  <si>
    <t>TM_OP_ACCDTEXAMINPROGRSDTL</t>
  </si>
  <si>
    <t>DM_OP_실태 조사 진행 상세</t>
  </si>
  <si>
    <t>ETOM0011</t>
  </si>
  <si>
    <t>TM_OP_ACCDTEXAMINRESULTLAD</t>
  </si>
  <si>
    <t>DM_OP_실태 조사 결과 토지</t>
  </si>
  <si>
    <t>ETOM0012</t>
  </si>
  <si>
    <t>TM_OP_ACCDTEXAMINRESULTSTATS_D</t>
  </si>
  <si>
    <t>DM_OP_실태 조사 결과 토지 통계 D</t>
  </si>
  <si>
    <t>ETOM0013</t>
  </si>
  <si>
    <t>TM_OP_ACQSDSPSCNTRCTSTTUS</t>
  </si>
  <si>
    <t>DM_OP_취득처분계약현황</t>
  </si>
  <si>
    <t>ETOM0014</t>
  </si>
  <si>
    <t>TM_OP_CNSGNESTATESTTUS</t>
  </si>
  <si>
    <t>DM_OP_위탁부동산현황</t>
  </si>
  <si>
    <t>ETOM0015</t>
  </si>
  <si>
    <t>TM_OP_CNSGNMNGSTTUS</t>
  </si>
  <si>
    <t>DM_OP_위탁 관리 현황</t>
  </si>
  <si>
    <t>ETOM0016</t>
  </si>
  <si>
    <t>TM_OP_CNTRCTDTLS_D</t>
  </si>
  <si>
    <t>DM_OP_계약 내역 D</t>
  </si>
  <si>
    <t>ETOM0017</t>
  </si>
  <si>
    <t>TM_OP_CNTRCTRNTFEELEVSTTUS</t>
  </si>
  <si>
    <t>DM_OP_계약사용료징수현황</t>
  </si>
  <si>
    <t>ETOM0018</t>
  </si>
  <si>
    <t>TM_OP_DTHCSNPRTYLEVPAYDTLS</t>
  </si>
  <si>
    <t>DM_OP_사인 국유재산 징수 납부 내역</t>
  </si>
  <si>
    <t>ETOM0019</t>
  </si>
  <si>
    <t>TM_OP_EXCPTOPRATNUSESTTUS</t>
  </si>
  <si>
    <t>DM_OP_특례운용사용현황</t>
  </si>
  <si>
    <t>ETOM0020</t>
  </si>
  <si>
    <t>TM_OP_GNRLPRPRTYLADPRCHASSTTUS</t>
  </si>
  <si>
    <t>DM_OP_일반재산토지매수현황</t>
  </si>
  <si>
    <t>ETOM0021</t>
  </si>
  <si>
    <t>TM_OP_GNRLPRPRTYLADSTTUS</t>
  </si>
  <si>
    <t>DM_OP_일반재산토지현황</t>
  </si>
  <si>
    <t>ETOM0022</t>
  </si>
  <si>
    <t>TM_OP_GNRLPRPRTYLADUSESTTUS</t>
  </si>
  <si>
    <t>DM_OP_일반재산토지사용현황</t>
  </si>
  <si>
    <t>ETOM0023</t>
  </si>
  <si>
    <t>TM_OP_GNRLPRPRTYLOANDTLS</t>
  </si>
  <si>
    <t>DM_OP_일반재산대부내역</t>
  </si>
  <si>
    <t>ETOM0024</t>
  </si>
  <si>
    <t>TM_OP_GNRLPRPRTYLOANSTTUS</t>
  </si>
  <si>
    <t>DM_OP_일반재산대부현황</t>
  </si>
  <si>
    <t>ETOM0025</t>
  </si>
  <si>
    <t>TM_OP_GRAREVPRPRTYSTTUS</t>
  </si>
  <si>
    <t>DM_OP_무상귀속재산현황</t>
  </si>
  <si>
    <t>ETOM0026</t>
  </si>
  <si>
    <t>TM_OP_GRTSCNCSPRPRTYOLNLP</t>
  </si>
  <si>
    <t>DM_OP_무상양여재산공시지가</t>
  </si>
  <si>
    <t>ETOM0027</t>
  </si>
  <si>
    <t>TM_OP_IDLADMINISTPRPRTYDTLS</t>
  </si>
  <si>
    <t>DM_OP_유휴_행정_재산_내역</t>
  </si>
  <si>
    <t>ETOM0028</t>
  </si>
  <si>
    <t>TM_OP_IDLADMPRREPORTSTTUS</t>
  </si>
  <si>
    <t>DM_OP_유휴행정재산보고현황</t>
  </si>
  <si>
    <t>ETOM0029</t>
  </si>
  <si>
    <t>TM_OP_INDVOLNLP</t>
  </si>
  <si>
    <t>DM_OP_개별공시지가</t>
  </si>
  <si>
    <t>ETOM0030</t>
  </si>
  <si>
    <t>TM_OP_IRDSDEVTONCOMPTBULD</t>
  </si>
  <si>
    <t>DM_OP_증감 멸실 완료 건물</t>
  </si>
  <si>
    <t>ETOM0031</t>
  </si>
  <si>
    <t>TM_OP_IRDSDEVTONLADBULDSTTUS</t>
  </si>
  <si>
    <t>DM_OP_증감 멸실 토지 건물 상태</t>
  </si>
  <si>
    <t>ETOM0032</t>
  </si>
  <si>
    <t>TM_OP_IRDSSALECOMPTSTTUS</t>
  </si>
  <si>
    <t>DM_OP_증감 매각 완료 현황</t>
  </si>
  <si>
    <t>ETOM0033</t>
  </si>
  <si>
    <t>TM_OP_IRDSSTTUS</t>
  </si>
  <si>
    <t>DM_OP_증감현황</t>
  </si>
  <si>
    <t>ETOM0034</t>
  </si>
  <si>
    <t>TM_OP_KAMCOLOANCOMPT</t>
  </si>
  <si>
    <t>DM_OP_KAMCO대부완료</t>
  </si>
  <si>
    <t>ETOM0035</t>
  </si>
  <si>
    <t>TM_OP_LADPOSSESNCNTRCTDTLS</t>
  </si>
  <si>
    <t>DM_OP_토지 점유 계약 내역</t>
  </si>
  <si>
    <t>ETOM0036</t>
  </si>
  <si>
    <t>TM_OP_LWSTBASSINFO</t>
  </si>
  <si>
    <t>DM_OP_소송기본정보</t>
  </si>
  <si>
    <t>ETOM0037</t>
  </si>
  <si>
    <t>TM_OP_LWSTCTHIST</t>
  </si>
  <si>
    <t>DM_OP_소송비용이력</t>
  </si>
  <si>
    <t>ETOM0038</t>
  </si>
  <si>
    <t>TM_OP_LWSTREPRATNAMOUNTSTTUS</t>
  </si>
  <si>
    <t>DM_OP_소송_배상_금액_현황</t>
  </si>
  <si>
    <t>ETOM0039</t>
  </si>
  <si>
    <t>TM_OP_MNGACCDTCHCKLNDPCL</t>
  </si>
  <si>
    <t>DM_OP_관리 실태 점검 필지</t>
  </si>
  <si>
    <t>ETOM0040</t>
  </si>
  <si>
    <t>TM_OP_MNGCNVRSSTTUS</t>
  </si>
  <si>
    <t>DM_OP_관리전환현황</t>
  </si>
  <si>
    <t>ETOM0041</t>
  </si>
  <si>
    <t>TM_OP_NPRTYMTLTYPOSSESN</t>
  </si>
  <si>
    <t>DM_OP_국유재산 상호 점유</t>
  </si>
  <si>
    <t>ETOM0042</t>
  </si>
  <si>
    <t>TM_OP_NPRTYOPRATNSTTUS</t>
  </si>
  <si>
    <t>DM_OP_국유재산운용현황</t>
  </si>
  <si>
    <t>ETOM0043</t>
  </si>
  <si>
    <t>TM_OP_OLNLP</t>
  </si>
  <si>
    <t>DM_OP_공시지가</t>
  </si>
  <si>
    <t>ETOM0044</t>
  </si>
  <si>
    <t>TM_OP_POSSESNUSEIRDSSTTUS</t>
  </si>
  <si>
    <t>DM_OP_점유 사용 증감 현황</t>
  </si>
  <si>
    <t>ETOM0045</t>
  </si>
  <si>
    <t>TM_OP_PRESVIMPROPTPRPRTYSTTUS</t>
  </si>
  <si>
    <t>DM_OP_보전 부적합 재산 현황</t>
  </si>
  <si>
    <t>ETOM0046</t>
  </si>
  <si>
    <t>TM_OP_PRPOSABLPRPRTYHIST</t>
  </si>
  <si>
    <t>DM_OP_용도폐지재산이력</t>
  </si>
  <si>
    <t>ETOM0047</t>
  </si>
  <si>
    <t>TM_OP_REGSTRACCTOCNTRCTSTTUS</t>
  </si>
  <si>
    <t>DM_OP_대장별계약현황</t>
  </si>
  <si>
    <t>ETOM0048</t>
  </si>
  <si>
    <t>TM_OP_RGSBUKLADPLANSTTUS</t>
  </si>
  <si>
    <t>DM_OP_등기부 토지 계획 현황</t>
  </si>
  <si>
    <t>ETOM0049</t>
  </si>
  <si>
    <t>TM_OP_RIGHTPRESVPRTNACRSLTRD</t>
  </si>
  <si>
    <t>DM_OP_권리 보전 추진 실적 보고서</t>
  </si>
  <si>
    <t>ETOM0050</t>
  </si>
  <si>
    <t>TM_OP_RIGHTPRESVPRTNSTTUS</t>
  </si>
  <si>
    <t>DM_OP_권리 보전 추진 현황</t>
  </si>
  <si>
    <t>ETOM0051</t>
  </si>
  <si>
    <t>TM_OP_RIGHTPRESVSTTEMNTSTTUS</t>
  </si>
  <si>
    <t>DM_OP_권리 보전 신고 현황</t>
  </si>
  <si>
    <t>ETOM0052</t>
  </si>
  <si>
    <t>TM_OP_RTPRVTPRTNACRSLTVRIFYRD</t>
  </si>
  <si>
    <t>DM_OP_권리보전 추진 실적 검증 보고서</t>
  </si>
  <si>
    <t>ETOM0053</t>
  </si>
  <si>
    <t>TM_OP_SALECONFMUNTRGETLAD</t>
  </si>
  <si>
    <t>DM_OP_매각승인미대상토지</t>
  </si>
  <si>
    <t>ETOM0054</t>
  </si>
  <si>
    <t>TM_OP_SALEINSPYCNTRCTSTTUS</t>
  </si>
  <si>
    <t>DM_OP_매각_분납_계약_현황</t>
  </si>
  <si>
    <t>ETOM0055</t>
  </si>
  <si>
    <t>TM_OP_SALEPOSBLGRRSPLAD</t>
  </si>
  <si>
    <t>DM_OP_매각 가능 국유 토지</t>
  </si>
  <si>
    <t>ETOM0056</t>
  </si>
  <si>
    <t>TM_OP_SALEPOSBLLADOTHBCSTTUS</t>
  </si>
  <si>
    <t>DM_OP_매각가능토지공개현황</t>
  </si>
  <si>
    <t>ETOM0057</t>
  </si>
  <si>
    <t>TM_OP_SCRITSINCMESTTUS</t>
  </si>
  <si>
    <t>DM_OP_증권수입현황</t>
  </si>
  <si>
    <t>ETOM0058</t>
  </si>
  <si>
    <t>TM_OP_SECRITSIRDSSTTUS</t>
  </si>
  <si>
    <t>DM_OP_유가증권 증감 현황</t>
  </si>
  <si>
    <t>ETOM0059</t>
  </si>
  <si>
    <t>TM_OP_SVEMRGLADPRPRTYSTTUS</t>
  </si>
  <si>
    <t>DM_OP_비축 토지 재산 현황</t>
  </si>
  <si>
    <t>ETOM0060</t>
  </si>
  <si>
    <t>TM_OP_USECONFMPRPRTYSTTUS</t>
  </si>
  <si>
    <t>DM_OP_사용승인재산현황</t>
  </si>
  <si>
    <t>ETOM0061</t>
  </si>
  <si>
    <t>TM_OP_WOTPMSAFTFATMANGT</t>
  </si>
  <si>
    <t>DM_OP_무단점유사후조치</t>
  </si>
  <si>
    <t>ETOM0062</t>
  </si>
  <si>
    <t>TM_PL_ACCDTEXAMINRESULT</t>
  </si>
  <si>
    <t>DM_PL_실태 조사 결과</t>
  </si>
  <si>
    <t>ETOM0063</t>
  </si>
  <si>
    <t>TM_PL_EXCPTOPRATNACTEXMTRGET</t>
  </si>
  <si>
    <t>DM_PL_특례운용실태조사대상</t>
  </si>
  <si>
    <t>ETOM0064</t>
  </si>
  <si>
    <t>TM_PL_EXCPTOPRATNPLAN_D</t>
  </si>
  <si>
    <t>DM_PL_특례 운용 계획 D</t>
  </si>
  <si>
    <t>ETOM0065</t>
  </si>
  <si>
    <t>TM_PL_EXCPTPLANEXCUTACMSLT_D</t>
  </si>
  <si>
    <t>DM_PL_특례 운용 계획 집행 실적 내역 D</t>
  </si>
  <si>
    <t>ETOM0066</t>
  </si>
  <si>
    <t>TM_PL_MSTPLEXCUTACMSLTDTLS_D</t>
  </si>
  <si>
    <t>DM_PL_종합 계획 집행 실적 내역 D</t>
  </si>
  <si>
    <t>ETOM0067</t>
  </si>
  <si>
    <t>TM_PL_MSTPLPROVSEXCUTACMSLT_D</t>
  </si>
  <si>
    <t>DM_PL_종합 계획 대비 집행 실적 D</t>
  </si>
  <si>
    <t>ETOM0068</t>
  </si>
  <si>
    <t>TM_PL_MSTPLVERSUSEXCUTPLAN</t>
  </si>
  <si>
    <t>DM_PL_종합계획대비집행계획</t>
  </si>
  <si>
    <t>ETOM0069</t>
  </si>
  <si>
    <t>TM_PL_MSTPL_D</t>
  </si>
  <si>
    <t>DM_PL_종합 계획 D</t>
  </si>
  <si>
    <t>ETOM0070</t>
  </si>
  <si>
    <t>TM_RG_ATCNREGSTR</t>
  </si>
  <si>
    <t>DM_RG_공작물 대장</t>
  </si>
  <si>
    <t>ETOM0071</t>
  </si>
  <si>
    <t>TM_RG_BASSREGSTR</t>
  </si>
  <si>
    <t>DM_RG_기본 대장</t>
  </si>
  <si>
    <t>ETOM0072</t>
  </si>
  <si>
    <t>TM_RG_BULDREGSTR</t>
  </si>
  <si>
    <t>DM_RG_건물 대장</t>
  </si>
  <si>
    <t>ETOM0073</t>
  </si>
  <si>
    <t>TM_RG_COMPRSLADINFO</t>
  </si>
  <si>
    <t>DM_RG_일단토지정보</t>
  </si>
  <si>
    <t>ETOM0074</t>
  </si>
  <si>
    <t>TM_RG_IMPRMNLADREGSTR</t>
  </si>
  <si>
    <t>DM_RG_정비 토지 대장</t>
  </si>
  <si>
    <t>ETOM0075</t>
  </si>
  <si>
    <t>TM_RG_IRDSREGSTR</t>
  </si>
  <si>
    <t>DM_RG_증감 대장</t>
  </si>
  <si>
    <t>ETOM0076</t>
  </si>
  <si>
    <t>TM_RG_LADREGSTR</t>
  </si>
  <si>
    <t>DM_RG_토지 대장</t>
  </si>
  <si>
    <t>ETOM0077</t>
  </si>
  <si>
    <t>TM_RG_LADRGISTINFO</t>
  </si>
  <si>
    <t>DM_RG_토지 등기 정보</t>
  </si>
  <si>
    <t>ETOM0078</t>
  </si>
  <si>
    <t>TM_RG_LADUSEPLAN</t>
  </si>
  <si>
    <t>DM_RG_토지 사용 계획</t>
  </si>
  <si>
    <t>ETOM0079</t>
  </si>
  <si>
    <t>TM_RG_LNDBUKRGSBUKCMPNSPRESULT</t>
  </si>
  <si>
    <t>DM_RG_토지대장등기부대사결과</t>
  </si>
  <si>
    <t>ETOM0080</t>
  </si>
  <si>
    <t>TM_RG_PRVFSTPRCHASREGSTR</t>
  </si>
  <si>
    <t>DM_RG_사유림 매수 대장</t>
  </si>
  <si>
    <t>ETOM0081</t>
  </si>
  <si>
    <t>TM_RG_RGSBUKTRNSCRGAPAR</t>
  </si>
  <si>
    <t>DM_RG_등기부등본갑구</t>
  </si>
  <si>
    <t>ETOM0082</t>
  </si>
  <si>
    <t>TM_RG_SHIPARPLN_RGSTR_D</t>
  </si>
  <si>
    <t>DM_RG_선박 항공기 대장</t>
  </si>
  <si>
    <t>ETOM0083</t>
  </si>
  <si>
    <t>TM_RG_STNDTRIREGSTR</t>
  </si>
  <si>
    <t>DM_RG_입목죽 대장 D</t>
  </si>
  <si>
    <t>ETOM0084</t>
  </si>
  <si>
    <t>TM_SA_GNRLPRPRTYLADTRDESTTUS</t>
  </si>
  <si>
    <t>DM_SA_일반재산토지매매현황</t>
  </si>
  <si>
    <t>ETOM0085</t>
  </si>
  <si>
    <t>TM_SA_MGTOFFCJRSDINCMESMM</t>
  </si>
  <si>
    <t>DM_SA_총괄청소관수입집계</t>
  </si>
  <si>
    <t>ETOM0086</t>
  </si>
  <si>
    <t>TM_SA_NPRTYINCMESIRDSTTUS</t>
  </si>
  <si>
    <t>TM_SA_국유재산수입증감현황</t>
  </si>
  <si>
    <t>ETOM0087</t>
  </si>
  <si>
    <t>TM_SA_NPRTYINCMESTTUS</t>
  </si>
  <si>
    <t>TM_SA_국유재산수입현황</t>
  </si>
  <si>
    <t>ETOM0088</t>
  </si>
  <si>
    <t>TM_SA_NXRPSTTUS</t>
  </si>
  <si>
    <t>DM_SA_세외수입현황</t>
  </si>
  <si>
    <t>ETOM0089</t>
  </si>
  <si>
    <t>TM_SA_OPRATN_STS_SM_D</t>
  </si>
  <si>
    <t>DM_SA_운용 현황 집계</t>
  </si>
  <si>
    <t>ETOM0090</t>
  </si>
  <si>
    <t>TM_SA_POSESNSEACCTOGOLNDSTTUS</t>
  </si>
  <si>
    <t>DM_SA_소유구분별국유지현황</t>
  </si>
  <si>
    <t>ETOM0091</t>
  </si>
  <si>
    <t>TM_SA_SAVLDHOLDSTTUS</t>
  </si>
  <si>
    <t>DM_SA_비축토지보유현황</t>
  </si>
  <si>
    <t>자산별대장</t>
    <phoneticPr fontId="1" type="noConversion"/>
  </si>
  <si>
    <t>RMDR_LAND_OBJECT</t>
  </si>
  <si>
    <t>GIS일단토지</t>
  </si>
  <si>
    <t xml:space="preserve">ASSETS_NO </t>
  </si>
  <si>
    <t>일반재산에 속하는 토지 중 일단토지 테이블에 없는 데이터 추출</t>
    <phoneticPr fontId="1" type="noConversion"/>
  </si>
  <si>
    <t>SELECT ASSETS_NO FROM TNID_BASSREGSTR_DAMO WHERE PRPRTY_KND_CODE = 'A' AND PRPRTY_SE_CODE ='300' AND DSPS_AT = 'N' AND DELETE_AT = 'N' AND ARNG_DE IS NOT NULL AND ASSETS_NO NOT IN (SELECT ASSETS_NO FROM NPIMSGIS.RMDR_LAND_OBJECT)</t>
    <phoneticPr fontId="1" type="noConversion"/>
  </si>
  <si>
    <t>N</t>
    <phoneticPr fontId="4" type="noConversion"/>
  </si>
  <si>
    <t>ETOM0001</t>
  </si>
  <si>
    <t>경고(0) 갱신됨</t>
    <phoneticPr fontId="1" type="noConversion"/>
  </si>
  <si>
    <t>A0000001</t>
    <phoneticPr fontId="1" type="noConversion"/>
  </si>
  <si>
    <t>A0000002</t>
  </si>
  <si>
    <t>A0000003</t>
  </si>
  <si>
    <t>A0000004</t>
  </si>
  <si>
    <t>A0000005</t>
  </si>
  <si>
    <t>A0000006</t>
  </si>
  <si>
    <t>A0000007</t>
  </si>
  <si>
    <t>A0000008</t>
  </si>
  <si>
    <t>A0000009</t>
  </si>
  <si>
    <t>A0000010</t>
  </si>
  <si>
    <t>A0000011</t>
  </si>
  <si>
    <t>A0000012</t>
  </si>
  <si>
    <t>A0000013</t>
  </si>
  <si>
    <t>A0000014</t>
  </si>
  <si>
    <t>A0000015</t>
  </si>
  <si>
    <t>A0000016</t>
  </si>
  <si>
    <t>* 계약시작년도가 1800년도 이하 도는 2016년도 이상인 것을 추출</t>
    <phoneticPr fontId="1" type="noConversion"/>
  </si>
  <si>
    <t>SELECT FSYR, DRTLN_GRFCCD, REPORT_SEQ_NO, CMPNS_GRTS_SE_CODE FROM TNID_MSTPLPROVSEXCUTACMSLT_D WHERE CMPNS_GRTS_SE_CODE NOT IN ('N','F')</t>
    <phoneticPr fontId="1" type="noConversion"/>
  </si>
  <si>
    <t>업무룰</t>
    <phoneticPr fontId="1" type="noConversion"/>
  </si>
  <si>
    <t>ETHM0001</t>
    <phoneticPr fontId="1" type="noConversion"/>
  </si>
  <si>
    <t>ETL</t>
    <phoneticPr fontId="1" type="noConversion"/>
  </si>
  <si>
    <t>NDAP</t>
  </si>
  <si>
    <t>NDAP</t>
    <phoneticPr fontId="4" type="noConversion"/>
  </si>
  <si>
    <t>NDAP</t>
    <phoneticPr fontId="1" type="noConversion"/>
  </si>
  <si>
    <t>구분1</t>
    <phoneticPr fontId="1" type="noConversion"/>
  </si>
  <si>
    <t>구분2</t>
    <phoneticPr fontId="1" type="noConversion"/>
  </si>
  <si>
    <t>DM_OP_증감_멸실_완료_건물</t>
  </si>
  <si>
    <t>DM_RG_사유림_매수_대장</t>
  </si>
  <si>
    <t>DM_OP_증감_멸실_토지_건물_상태</t>
  </si>
  <si>
    <t>DM_RG_공작물  대장</t>
  </si>
  <si>
    <t>SELECT COUNT(*) FROM DM.TM_DV_GOLNDEXMPLDEVLOPSTTUS</t>
  </si>
  <si>
    <t>SELECT COUNT(*) FROM DM.TM_OP_ACCDTEXAMINPROGRSDTL</t>
  </si>
  <si>
    <t>SELECT COUNT(*) FROM DM.TM_OP_GRAREVPRPRTYSTTUS</t>
  </si>
  <si>
    <t>SELECT COUNT(*) FROM DM.TM_OP_IRDSDEVTONCOMPTBULD</t>
  </si>
  <si>
    <t>SELECT COUNT(*) FROM DM.TM_OP_IRDSSTTUS</t>
  </si>
  <si>
    <t>SELECT COUNT(*) FROM DM.TM_OP_LWSTCTHIST</t>
  </si>
  <si>
    <t>SELECT COUNT(*) FROM DM.TM_OP_MNGACCDTCHCKLNDPCL</t>
  </si>
  <si>
    <t>SELECT COUNT(*) FROM DM.TM_PL_ACCDTEXAMINRESULT</t>
  </si>
  <si>
    <t>SELECT COUNT(*) FROM DM.TM_PL_EXCPTOPRATNPLAN_D</t>
  </si>
  <si>
    <t>SELECT COUNT(*) FROM DM.TM_PL_EXCPTPLANEXCUTACMSLT_D</t>
  </si>
  <si>
    <t>SELECT COUNT(*) FROM DM.TM_PL_MSTPLEXCUTACMSLTDTLS_D</t>
  </si>
  <si>
    <t>SELECT COUNT(*) FROM DM.TM_PL_MSTPLPROVSEXCUTACMSLT_D</t>
  </si>
  <si>
    <t>SELECT COUNT(*) FROM DM.TM_PL_MSTPLVERSUSEXCUTPLAN</t>
  </si>
  <si>
    <t>SELECT COUNT(*) FROM DM.TM_PL_MSTPL_D</t>
  </si>
  <si>
    <t>SELECT COUNT(*) FROM DM.TM_RG_BASSREGSTR</t>
  </si>
  <si>
    <t>SELECT COUNT(*) FROM DM.TM_RG_BULDREGSTR</t>
  </si>
  <si>
    <t>SELECT COUNT(*) FROM DM.TM_RG_PRVFSTPRCHASREGSTR</t>
  </si>
  <si>
    <t>SELECT COUNT(*) FROM DM.TM_SA_SAVLDHOLDSTTUS</t>
  </si>
  <si>
    <t>SELECT COUNT(*) FROM DM.TM_OP_CNSGNESTATESTTUS</t>
  </si>
  <si>
    <t>SELECT COUNT(*) FROM DM.TM_OP_SECRITSIRDSSTTUS</t>
  </si>
  <si>
    <t>SELECT COUNT(*) FROM DM.TM_OP_IDLADMINISTPRPRTYDTLS</t>
  </si>
  <si>
    <t>SELECT COUNT(*) FROM DM.TM_RG_RGSBUKTRNSCRGAPAR</t>
  </si>
  <si>
    <t>SELECT COUNT(*) FROM DM.TM_RG_LNDBUKRGSBUKCMPNSPRESULT</t>
  </si>
  <si>
    <t>SELECT COUNT(*) FROM DM.TM_RG_LADRGISTINFO</t>
  </si>
  <si>
    <t>SELECT COUNT(*) FROM DM.TM_OP_GNRLPRPRTYLOANSTTUS</t>
  </si>
  <si>
    <t>SELECT COUNT(*) FROM DM.TM_OP_LWSTBASSINFO</t>
  </si>
  <si>
    <t>SELECT COUNT(*) FROM DM.TM_OP_SCRITSINCMESTTUS</t>
  </si>
  <si>
    <t>SELECT COUNT(*) FROM DM.TM_OP_SVEMRGLADPRPRTYSTTUS</t>
  </si>
  <si>
    <t>SELECT COUNT(*) FROM DM.TM_OP_GRTSCNCSPRPRTYOLNLP</t>
  </si>
  <si>
    <t>SELECT COUNT(*) FROM DM.TM_RG_SHIPARPLN_RGSTR_D</t>
  </si>
  <si>
    <t>SELECT COUNT(*) FROM DM.TM_OP_IRDSDEVTONLADBULDSTTUS</t>
  </si>
  <si>
    <t>SELECT COUNT(*) FROM DM.TM_OP_WOTPMSAFTFATMANGT</t>
  </si>
  <si>
    <t>SELECT COUNT(*) FROM DM.TM_OP_ACCDTEXAMINPOSSESNDTL</t>
  </si>
  <si>
    <t>SELECT COUNT(*) FROM DM.TM_RG_STNDTRIREGSTR</t>
  </si>
  <si>
    <t>SELECT COUNT(*) FROM DM.TM_OP_LADPOSSESNCNTRCTDTLS</t>
  </si>
  <si>
    <t>SELECT COUNT(*) FROM DM.TM_OP_PRESVIMPROPTPRPRTYSTTUS</t>
  </si>
  <si>
    <t>SELECT COUNT(*) FROM DM.TM_OP_IRDSSALECOMPTSTTUS</t>
  </si>
  <si>
    <t>SELECT COUNT(*) FROM DM.TM_OP_CNTRCTRNTFEELEVSTTUS</t>
  </si>
  <si>
    <t>SELECT COUNT(*) FROM DM.TM_OP_POSSESNUSEIRDSSTTUS</t>
  </si>
  <si>
    <t>SELECT COUNT(*) FROM DM.TM_OP_ACQSDSPSCNTRCTSTTUS</t>
  </si>
  <si>
    <t>SELECT COUNT(*) FROM DM.TM_OP_RTPRVTPRTNACRSLTVRIFYRD</t>
  </si>
  <si>
    <t>SELECT COUNT(*) FROM DM.TM_RG_ATCNREGSTR</t>
  </si>
  <si>
    <t>SELECT COUNT(*) FROM DM.TM_RG_COMPRSLADINFO</t>
  </si>
  <si>
    <t>SELECT COUNT(*) FROM DM.TM_OP_ACCDTEXAMINRESULTLAD</t>
  </si>
  <si>
    <t>SELECT COUNT(*) FROM DM.TM_OP_REGSTRACCTOCNTRCTSTTUS</t>
  </si>
  <si>
    <t>SELECT COUNT(*) FROM DM.TM_OP_ACCDTEXAMINRESULTSTATS_D</t>
  </si>
  <si>
    <t>SELECT COUNT(*) FROM DM.TM_OP_RIGHTPRESVPRTNACRSLTRD</t>
  </si>
  <si>
    <t>SELECT COUNT(*) FROM DM.TM_AQ_NPRTYSTTUS</t>
  </si>
  <si>
    <t>SELECT COUNT(*) FROM DM.TM_OP_RIGHTPRESVPRTNSTTUS</t>
  </si>
  <si>
    <t>SELECT COUNT(*) FROM DM.TM_SA_OPRATN_STS_SM_D</t>
  </si>
  <si>
    <t>SELECT COUNT(*) FROM DM.TM_OP_NPRTYOPRATNSTTUS</t>
  </si>
  <si>
    <t>SELECT COUNT(*) FROM DM.TM_OP_ACCDTEXAMINPOSSDELST_D</t>
  </si>
  <si>
    <t>SELECT COUNT(*) FROM DM.TM_OP_CNTRCTDTLS_D</t>
  </si>
  <si>
    <t>SELECT COUNT(*) FROM DM.TM_OP_ACCDTEXAMINBULDSTATS_D</t>
  </si>
  <si>
    <t>SELECT COUNT(*) FROM DM.TM_RG_LADREGSTR</t>
  </si>
  <si>
    <t>SELECT COUNT(*) FROM DM.TM_AQ_ACQSIRDSSTTUS</t>
  </si>
  <si>
    <t>SELECT COUNT(*) FROM DM.TM_RG_IRDSREGSTR</t>
  </si>
  <si>
    <t>SELECT COUNT(*) FROM DM.TM_AQ_ASSETSCL_SM_D</t>
  </si>
  <si>
    <t>SELECT COUNT(*) FROM DW.TW_DV_DEV_PLN_D  A
     INNER JOIN DW.TW_DV_DEV_AST_D B ON (A.DEVLOP_MNG_NO = B.DEVLOP_MNG_NO)
WHERE A.DELETE_AT='N'
  AND A.DW_STDR_DE='${today}'
  AND B.DW_STDR_DE='${today}'</t>
  </si>
  <si>
    <t>SELECT COUNT(*) FROM DW.TW_OP_ACCDTEXAMINPROGD_D A
WHERE A.DW_STDR_DE='${today}'</t>
  </si>
  <si>
    <t>SELECT COUNT(*) FROM DW.TW_RG_IRDSREGSTR_DAMO  A
     INNER JOIN DW.TW_RG_LADREGSTR B ON (A.ASSETS_NO = B.ASSETS_NO)
     INNER JOIN DW.TW_RG_BASSREGSTR D ON (A.ASSETS_NO = D.ASSETS_NO)
     LEFT OUTER JOIN ODS.TNID_INDV_OLNLP_D C ON (D.AREA_CODE = C.AREA_CODE AND D.LGSTR_NO = C.LGSTR_NO)
WHERE A.DW_STDR_DE = '${today}'
  AND B.DW_STDR_DE = '${today}'
  AND D.DW_STDR_DE = '${today}'
  AND A.PURPS_SE_CODE = 'D306'
  AND A.DELETE_AT = 'N'
  AND D.DELETE_AT = 'N'
  AND B.DELETE_AT = 'N'
  AND D.ARNG_DE IS NOT NULL
  AND D.DSPS_AT = 'N'</t>
  </si>
  <si>
    <t>SELECT COUNT(*) FROM DW.TW_RG_IRDSREGSTR_DAMO A
     INNER JOIN DW.TW_CM_IRDSCODE R ON (R.IRDS_CODE = A.IRDS_CODE)
     LEFT OUTER JOIN DW.TW_CM_CMMNDETAILCODE R1 ON (R1.SE_CODE='NP512' AND R1.CMMN_DTL_CODE=R.GNRLZ_PLAN_TY_CODE AND R1.DW_STDR_DE='${today}')
     LEFT OUTER JOIN (SELECT * FROM DW.TW_CM_CMMNDETAILCODE WHERE  MNG_IEM_B LIKE '%대부%' OR MNG_IEM_B LIKE '%사용수익%')  R2 ON (R2.SE_CODE='NP120' AND R2.CMMN_DTL_CODE=A.PURPS_SE_CODE AND R2.DW_STDR_DE='${today}')
     LEFT OUTER JOIN DW.TW_CM_NPRTYITEMCODE C ON (C.PRPRTY_ITEM_CODE=A.PRPRTY_ITEM_CODE AND C.DW_STDR_DE='${today}')
     LEFT OUTER JOIN DW.TW_RG_LADREGSTR D1 ON (D1.ASSETS_NO = A.ASSETS_NO AND D1.DW_STDR_DE='${today}')
     LEFT OUTER JOIN DW.TW_RG_BULDREGSTR D2 ON (D2.ASSETS_NO = A.ASSETS_NO AND D2.DW_STDR_DE='${today}')
     INNER JOIN DW.TW_RG_BASSREGSTR E ON (E.ASSETS_NO = A.ASSETS_NO)
WHERE NVL(A.MVMN_SE_CODE,'-') &lt;&gt; 'XX' AND A.DELETE_AT = 'N'
  AND E.DELETE_AT='N' AND E.ARNG_DE IS NOT NULL
  AND A.DW_STDR_DE='${today}'
  AND R.DW_STDR_DE='${today}'
  AND E.DW_STDR_DE='${today}'</t>
  </si>
  <si>
    <t>SELECT COUNT(*) FROM DW.TW_OP_LWST_CT_HST_D  A
     LEFT OUTER JOIN  (
                              SELECT  A.LWST_MNG_NO        AS  LWST_MNG_NO 
                                    , MIN(B.AREA_CODE)       AS  AREA_CODE
                                    , SUM(B.REGSTR_AMOUNT)   AS  REGSTR_AMOUNT
                              FROM    DW.TW_OP_LWST_M  A
                                      INNER JOIN  DW.TW_RG_BASSREGSTR  B
                                           ON ( A.DBRAIN_ASSETS_NO = B.ASSETS_NO )
                              WHERE   A.DELETE_AT = 'N'
               AND A.DW_STDR_DE='${today}'
               AND B.DW_STDR_DE='${today}'
                              GROUP BY  A.LWST_MNG_NO
                             )  B
                 ON ( A.LWST_MNG_NO  = B.LWST_MNG_NO)
WHERE A.DELETE_AT = 'N'
  AND A.DW_STDR_DE='${today}'</t>
  </si>
  <si>
    <t>SELECT COUNT(*) FROM DW.TW_OP_MANAGEACCDTCHCKLNDPCL_J A
WHERE A.DW_STDR_DE='${today}'</t>
  </si>
  <si>
    <t>SELECT COUNT(*) FROM DW.TW_OP_ACCDTEXAMINTRGET  A
     INNER JOIN  DW.TW_OP_ACCDTEXAMINRESULT  B
                                 ON ( A.EXAMIN_YEAR = B.EXAMIN_YEAR AND
                                      A.ACCDT_EXAMIN_ODR = B.ACCDT_EXAMIN_ODR AND
                                      A.ACTEXM_REQUST_CODE = B.ACTEXM_REQUST_CODE AND
                                      A.ACTEXM_DRTLN_GRFCCD = B.ACTEXM_DRTLN_GRFCCD AND
                                      A.ASSETS_NO = B.ASSETS_NO )
     INNER JOIN  DW.TW_OP_ACCDTEXAMINLAD  C
                                     ON ( A.EXAMIN_YEAR = C.EXAMIN_YEAR AND
                                          A.ACCDT_EXAMIN_ODR = C.ACCDT_EXAMIN_ODR AND
                                          A.ACTEXM_REQUST_CODE = C.ACTEXM_REQUST_CODE AND
                                          A.ACTEXM_DRTLN_GRFCCD = C.ACTEXM_DRTLN_GRFCCD AND
                                          A.ASSETS_NO = C.ASSETS_NO )
WHERE A.EXAMIN_EXCL_AT = 'N'                    
    AND     A.EXAMIN_COMPT_AT = 'Y'          
    AND A.DW_STDR_DE='${today}'
    AND B.DW_STDR_DE='${today}'
    AND C.DW_STDR_DE='${today}'</t>
  </si>
  <si>
    <t>SELECT COUNT(*) FROM DW.TW_PL_EXCPTOPRATNPLAN_D  A
WHERE A.DW_STDR_DE='${today}'</t>
  </si>
  <si>
    <t>SELECT COUNT(*) FROM DW.TW_PL_EXCPTPLANEXCUTACMSLT_D A
WHERE A.DW_STDR_DE='${today}'</t>
  </si>
  <si>
    <t>SELECT COUNT(*) FROM DW.TW_PL_MSTPLEXCUTACMSLTDTLS_D  A
WHERE A.DW_STDR_DE='${today}'</t>
  </si>
  <si>
    <t>SELECT COUNT(*) FROM DW.TW_PL_MSTPLPROVSEXCUTACMSLT_D  A
WHERE A.DW_STDR_DE='${today}'</t>
  </si>
  <si>
    <t>SELECT COUNT(*) FROM DW.TW_PL_MSTPL_D  A
WHERE A.DW_STDR_DE='${today}'</t>
  </si>
  <si>
    <t>SELECT COUNT(*) FROM DW.TW_RG_BASSREGSTR  A
WHERE A.DW_STDR_DE='${today}'</t>
  </si>
  <si>
    <t>SELECT COUNT(*) FROM DW.TW_RG_BASSREGSTR  A
     INNER JOIN DW.TW_RG_BULDREGSTR B ON (B.ASSETS_NO = A.ASSETS_NO)
WHERE A.DW_STDR_DE='${today}'
  AND B.DW_STDR_DE='${today}'</t>
  </si>
  <si>
    <t>SELECT COUNT(*) FROM DW.TW_RG_BASSREGSTR  A
 LEFT JOIN DW.TW_RG_PRFRT_STTR_PRCH_REGSTR_S B ON (B.DW_STDR_DE='${today}')
    LEFT JOIN DW.TW_RG_PRFRT_STTR_DTL_INF_S C
    ON (B.PRVFST_STNDTRI_PRCHAS_NO = C.PRVFST_STNDTRI_PRCHAS_NO AND 
       A.PNU_NO = CONCAT(C.AREA_CODE,CONCAT(CONCAT(SUBSTR(C.LNM,1,1),SUBSTR(C.LNM,3,4)),SUBSTR(C.LNM,8,4))) AND C.DW_STDR_DE='${today}')
WHERE A.DELETE_AT = 'N'
     AND A.ARNG_DE IS NOT NULL
     AND A.DSPS_AT = 'N'
     AND A.PRPRTY_KND_CODE = 'A'
  AND A.DW_STDR_DE='${today}'</t>
  </si>
  <si>
    <t>SELECT COUNT(*) FROM DW.TW_AQ_SVEMRGLAD_J      A 
     INNER JOIN DW.TW_AQ_SVEMRGLADLOT_J B ON( A.SUPLY_INFO_SEQ_NO  = B.SUPLY_INFO_SEQ_NO AND     A.REPRSNT_LNDPCL     = B.LNDPCL_NO)
     INNER JOIN DW.TW_AQ_SVEMRGLADMANAGECNVRS_J C ON (B.SUPLY_INFO_SEQ_NO  = C.SUPLY_INFO_SEQ_NO AND     B.LNDPCL_NO = C.LNDPCL_NO)
WHERE A.DW_STDR_DE='${today}'
  AND B.DW_STDR_DE='${today}'
  AND C.DW_STDR_DE='${today}'</t>
  </si>
  <si>
    <t>SELECT COUNT(*) FROM DW.TW_OP_IDL_APREXM_D A
WHERE A.DW_STDR_DE='${today}'</t>
  </si>
  <si>
    <t>SELECT COUNT(*) FROM DW.TW_RG_RGSBUKTRNSCRGAPAR  A
WHERE A.DW_STDR_DE = '${today}'</t>
  </si>
  <si>
    <t>SELECT COUNT(*) FROM DW.B_JOB_LADREGSTR_REP  A
     LEFT OUTER JOIN DW.TW_RG_LADFRTLREGSTR B ON (A.LAST_PNU_NO = B.PNU_NO AND B.DW_STDR_DE='${today}')
WHERE A.DW_STDR_DE='${today}'</t>
  </si>
  <si>
    <t>SELECT COUNT(*) FROM DM.TM_RG_LADREGSTR A
     FULL OUTER JOIN DM.TM_RG_RGSBUKTRNSCRGAPAR B ON ( A.ASSETS_NO = B.ASSETS_NO)
     INNER JOIN DW.TW_CM_JRSDCODE C ON (A.JRSD_CODE = C.JRSD_CODE)
WHERE A.VALID_AT = 'Y'
  AND A.DW_STDR_DE='${today}'
  AND B.DW_STDR_DE='${today}'
  AND C.DW_STDR_DE='${today}'</t>
  </si>
  <si>
    <t>SELECT COUNT(*) FROM DW.TW_SW_USERSV_TRGET_MNG A
WHERE A.ASSETS_NO IS NOT NULL
  AND A.DW_STDR_DE='${today}'</t>
  </si>
  <si>
    <t>SELECT COUNT(*) FROM DW.TW_RG_BASSREGSTR  A
     INNER JOIN DW.TW_RG_SHIPARPLN_RGSTR_D B ON (B.ASSETS_NO = A.ASSETS_NO)
WHERE A.DW_STDR_DE='${today}'
  AND B.DW_STDR_DE='${today}'</t>
  </si>
  <si>
    <t>SELECT COUNT(*) FROM DW.TW_RG_STNDTRIREGSTR A
     JOIN DW.TW_RG_BASSREGSTR B ON (B.ASSETS_NO = A.ASSETS_NO)
WHERE A.DW_STDR_DE='${today}'
  AND B.DW_STDR_DE='${today}'</t>
  </si>
  <si>
    <t>SELECT COUNT(*) FROM DW.TW_RG_IRDSREGSTR_DAMO A
WHERE A.DELETE_AT = 'N' AND SUBSTR(A.PURPS_SE_CODE,1,1) = 'O' AND A.MVMN_SE_CODE &lt;&gt; 'XX'
  AND A.DW_STDR_DE='${today}'</t>
  </si>
  <si>
    <t>SELECT COUNT(*) FROM DW.TW_OP_CNTRCTINFO_D A
     INNER JOIN DW.TW_OP_CNTRCTDTLS_D B ON (B.CNTRCT_MNG_NO  = A.CNTRCT_MNG_NO)
     INNER JOIN DW.TW_CM_IRDSCODE R ON (R.IRDS_CODE = B.IRDS_CODE)
     LEFT OUTER JOIN DW.TW_CM_CMMNDETAILCODE R1 ON (R1.DW_STDR_DE = '${today}' AND R1.SE_CODE='NP512' AND R1.CMMN_DTL_CODE=R.GNRLZ_PLAN_TY_CODE)
WHERE A.DW_STDR_DE='${today}'
  AND B.DW_STDR_DE='${today}'
  AND R.DW_STDR_DE='${today}'</t>
  </si>
  <si>
    <t>SELECT COUNT(*) FROM DW.TW_RG_ATCNREGSTR A
     JOIN DW.TW_RG_BASSREGSTR B ON (B.ASSETS_NO = A.ASSETS_NO)
WHERE A.DW_STDR_DE='${today}'
  AND B.DW_STDR_DE='${today}'</t>
  </si>
  <si>
    <t>SELECT COUNT(*) FROM DW.RMDR_LAND_OBJECT A
WHERE A.DW_STDR_DE='${today}'</t>
  </si>
  <si>
    <t>SELECT COUNT(*) FROM DW.TW_OP_ACCDTEXAMINRESULTSTATS_D A
WHERE A.EXAMIN_EXCL_AT = 'N' AND A.EXAMIN_COMPT_AT = 'Y'
  AND A.DW_STDR_DE='${today}'</t>
  </si>
  <si>
    <t>SELECT COUNT(*) FROM DW.TW_SA_OPRATN_STS_SM_D A
WHERE A.DW_STDR_DE='${today}'</t>
  </si>
  <si>
    <t>SELECT COUNT(*) FROM DW.TW_OP_NOWAMT_SM_D A
WHERE A.DW_STDR_DE='${today}'</t>
  </si>
  <si>
    <t>SELECT COUNT(*) FROM DW.TW_OP_ACCDTEXAMINPOSSDELST_D  A
WHERE A.DW_STDR_DE='${today}'</t>
  </si>
  <si>
    <t>SELECT COUNT(*) FROM DW.TW_OP_CNTRCTDTLS_D A
     JOIN DW.TW_OP_CNTRCTINFO_D B ON ( B.CNTRCT_MNG_NO = A.CNTRCT_MNG_NO)
WHERE A.DW_STDR_DE='${today}'
  AND B.DW_STDR_DE='${today}'</t>
  </si>
  <si>
    <t>SELECT COUNT(*) FROM DW.TW_OP_ACCDTEXAMINBULDSTATS_D A
WHERE A.DW_STDR_DE='${today}'</t>
  </si>
  <si>
    <t>SELECT COUNT(*) FROM DW.TW_RG_IRDSREGSTR_DAMO A
     INNER JOIN DW.TW_CM_IRDSCODE B ON A.IRDS_CODE = B.IRDS_CODE AND A.IRDS_RESN_CODE = B.IRDS_RESN_CODE
WHERE B.GRRSP_MNG_TY_CODE LIKE '1%'
  AND A.DW_STDR_DE='${today}'
  AND B.DW_STDR_DE='${today}'</t>
  </si>
  <si>
    <t>SELECT COUNT(*) FROM DW.TW_AQ_ASSETSCL_SM_D  A
WHERE A.DW_STDR_DE='${today}'</t>
  </si>
  <si>
    <t>ETHM0002</t>
  </si>
  <si>
    <t>ETHM0003</t>
  </si>
  <si>
    <t>ETHM0004</t>
  </si>
  <si>
    <t>ETHM0005</t>
  </si>
  <si>
    <t>ETHM0006</t>
  </si>
  <si>
    <t>ETHM0007</t>
  </si>
  <si>
    <t>ETHM0008</t>
  </si>
  <si>
    <t>ETHM0009</t>
  </si>
  <si>
    <t>ETHM0010</t>
  </si>
  <si>
    <t>ETHM0011</t>
  </si>
  <si>
    <t>ETHM0012</t>
  </si>
  <si>
    <t>ETHM0013</t>
  </si>
  <si>
    <t>ETHM0014</t>
  </si>
  <si>
    <t>ETHM0015</t>
  </si>
  <si>
    <t>ETHM0016</t>
  </si>
  <si>
    <t>ETHM0017</t>
  </si>
  <si>
    <t>ETHM0018</t>
  </si>
  <si>
    <t>ETHM0019</t>
  </si>
  <si>
    <t>ETHM0020</t>
  </si>
  <si>
    <t>ETHM0021</t>
  </si>
  <si>
    <t>ETHM0022</t>
  </si>
  <si>
    <t>ETHM0023</t>
  </si>
  <si>
    <t>ETHM0024</t>
  </si>
  <si>
    <t>ETHM0025</t>
  </si>
  <si>
    <t>ETHM0026</t>
  </si>
  <si>
    <t>ETHM0027</t>
  </si>
  <si>
    <t>ETHM0028</t>
  </si>
  <si>
    <t>ETHM0029</t>
  </si>
  <si>
    <t>ETHM0030</t>
  </si>
  <si>
    <t>ETHM0031</t>
  </si>
  <si>
    <t>ETHM0032</t>
  </si>
  <si>
    <t>ETHM0033</t>
  </si>
  <si>
    <t>ETHM0034</t>
  </si>
  <si>
    <t>ETHM0035</t>
  </si>
  <si>
    <t>ETHM0036</t>
  </si>
  <si>
    <t>ETHM0037</t>
  </si>
  <si>
    <t>ETHM0038</t>
  </si>
  <si>
    <t>ETHM0039</t>
  </si>
  <si>
    <t>ETHM0040</t>
  </si>
  <si>
    <t>ETHM0041</t>
  </si>
  <si>
    <t>ETHM0042</t>
  </si>
  <si>
    <t>ETHM0043</t>
  </si>
  <si>
    <t>ETHM0044</t>
  </si>
  <si>
    <t>ETHM0045</t>
  </si>
  <si>
    <t>ETHM0046</t>
  </si>
  <si>
    <t>ETHM0047</t>
  </si>
  <si>
    <t>ETHM0048</t>
  </si>
  <si>
    <t>ETHM0049</t>
  </si>
  <si>
    <t>ETHM0050</t>
  </si>
  <si>
    <t>ETHM0051</t>
  </si>
  <si>
    <t>ETHM0052</t>
  </si>
  <si>
    <t>ETHM0053</t>
  </si>
  <si>
    <t>ETHM0054</t>
  </si>
  <si>
    <t>ETHM0055</t>
  </si>
  <si>
    <t>ETHM0056</t>
  </si>
  <si>
    <t>ETHM0057</t>
  </si>
  <si>
    <t>ETHM0058</t>
  </si>
  <si>
    <t>D2</t>
    <phoneticPr fontId="1" type="noConversion"/>
  </si>
  <si>
    <t>D3</t>
    <phoneticPr fontId="4" type="noConversion"/>
  </si>
  <si>
    <t>Y</t>
    <phoneticPr fontId="1" type="noConversion"/>
  </si>
  <si>
    <t>admin</t>
    <phoneticPr fontId="4" type="noConversion"/>
  </si>
  <si>
    <t>ETHW0001</t>
    <phoneticPr fontId="1" type="noConversion"/>
  </si>
  <si>
    <t>TW_OP_ACCDT_TY_CL_K</t>
  </si>
  <si>
    <t>TW_OP_ACCDTEXAMIN_K</t>
  </si>
  <si>
    <t>TW_OP_ACCDTEXAMINATCN</t>
  </si>
  <si>
    <t>TW_OP_ACCDTEXAMINBD3M_D</t>
  </si>
  <si>
    <t>TW_OP_ACCDTEXAMINBULD</t>
  </si>
  <si>
    <t>TW_OP_ACCDTEXAMINBULDSTATS_D</t>
  </si>
  <si>
    <t>TW_OP_ACCDTEXAMINFILE</t>
  </si>
  <si>
    <t>TW_OP_ACCDTEXAMINFRSTREBAM</t>
  </si>
  <si>
    <t>TW_OP_ACCDTEXAMINLAD</t>
  </si>
  <si>
    <t>TW_OP_ACCDTEXAMINLNGRF_D</t>
  </si>
  <si>
    <t>TW_OP_ACCDTEXAMINLWST</t>
  </si>
  <si>
    <t>TW_OP_ACCDTEXAMINOLNLP_D</t>
  </si>
  <si>
    <t>TW_OP_ACCDTEXAMINONSTGLAD</t>
  </si>
  <si>
    <t>TW_OP_ACCDTEXAMINPOESD_DAMO</t>
  </si>
  <si>
    <t>TW_OP_ACCDTEXAMINPOSD</t>
  </si>
  <si>
    <t>TW_OP_ACCDTEXAMINPOSSDELST_D</t>
  </si>
  <si>
    <t>TW_OP_ACCDTEXAMINPOSSE</t>
  </si>
  <si>
    <t>TW_OP_ACCDTEXAMINPOSSESN</t>
  </si>
  <si>
    <t>TW_OP_ACCDTEXAMINPROGD_D</t>
  </si>
  <si>
    <t>TW_OP_ACCDTEXAMINPROGRS_D</t>
  </si>
  <si>
    <t>TW_OP_ACCDTEXAMINRESULT</t>
  </si>
  <si>
    <t>TW_OP_ACCDTEXAMINRESULTSTATS_D</t>
  </si>
  <si>
    <t>TW_OP_ACCDTEXAMINTRGET</t>
  </si>
  <si>
    <t>TW_CM_ACCNUTACNTCODE</t>
  </si>
  <si>
    <t>TW_CM_ACCNUTACNTSBJECTCODE</t>
  </si>
  <si>
    <t>TW_CM_ACCNUTCODE</t>
  </si>
  <si>
    <t>TW_OP_ACPTNCDTLS_D</t>
  </si>
  <si>
    <t>TW_OP_ACPTNCINFO_D_DAMO</t>
  </si>
  <si>
    <t>TW_OP_APPRSLEVL_D</t>
  </si>
  <si>
    <t>TW_OP_APPRSLEVL_K</t>
  </si>
  <si>
    <t>TW_OP_APPRSLREQEST_K</t>
  </si>
  <si>
    <t>TW_CM_AREACODE</t>
  </si>
  <si>
    <t>TW_AQ_ASSETS_GRP_D</t>
  </si>
  <si>
    <t>TW_AQ_ASSETSCL_SM_D</t>
  </si>
  <si>
    <t>TW_OP_ASSETSREQUSTDTLS_D</t>
  </si>
  <si>
    <t>TW_OP_ASSETSREQUSTINFO_D_DAMO</t>
  </si>
  <si>
    <t>TW_RG_ATCNREGSTR</t>
  </si>
  <si>
    <t>TW_OP_ATCT_TRMN_LST_K</t>
  </si>
  <si>
    <t>TW_RG_BASSREGSTR</t>
  </si>
  <si>
    <t>TW_RG_BASSREGSTR_K</t>
  </si>
  <si>
    <t>TW_RG_BULDREGSTR</t>
  </si>
  <si>
    <t>TW_CM_BYTFC_BASS_K</t>
  </si>
  <si>
    <t>TW_OP_CLM_STK_DPSL_LST_K</t>
  </si>
  <si>
    <t>TW_CM_CMMNDETAILCODE</t>
  </si>
  <si>
    <t>TW_CM_CMMNSECODE</t>
  </si>
  <si>
    <t>TW_ET_CNTCERROR</t>
  </si>
  <si>
    <t>TW_ET_CNTCSTDR</t>
  </si>
  <si>
    <t>TW_ET_CNTCTRGET_INFO</t>
  </si>
  <si>
    <t>TW_OP_CNTGRFC_APN_EXMPLN_J</t>
  </si>
  <si>
    <t>TW_OP_CNTRCT_K</t>
  </si>
  <si>
    <t>TW_OP_CNTRCTDTLS_D</t>
  </si>
  <si>
    <t>TW_OP_CNTRCTINFO_D</t>
  </si>
  <si>
    <t>TW_ET_CODE_INTO</t>
  </si>
  <si>
    <t>TW_ET_CODE_LOG</t>
  </si>
  <si>
    <t>TW_CM_COPR_INF_K</t>
  </si>
  <si>
    <t>TW_OP_CREDITINFO_K</t>
  </si>
  <si>
    <t>TW_OP_CTYMANAGEEXAMINLNDPCL_J</t>
  </si>
  <si>
    <t>TW_OP_CTYMANAGEEXAMINPLAN_J</t>
  </si>
  <si>
    <t>TW_DV_DEV_AST_D</t>
  </si>
  <si>
    <t>TW_DV_DEV_PLN_D</t>
  </si>
  <si>
    <t>TW_RG_DJY_ATCH_JIBUN</t>
  </si>
  <si>
    <t>TW_RG_DJY_BLDRGST</t>
  </si>
  <si>
    <t>TW_RG_DJY_EXPOS</t>
  </si>
  <si>
    <t>TW_RG_DJY_EXPOS_PUBUSE_AREA</t>
  </si>
  <si>
    <t>TW_RG_DJY_FLR_OULN</t>
  </si>
  <si>
    <t>TW_RG_DJY_JIJIGU</t>
  </si>
  <si>
    <t>TW_RG_DJY_OWNR</t>
  </si>
  <si>
    <t>TW_RG_DJY_RECAP_TITLE</t>
  </si>
  <si>
    <t>TW_RG_DJY_TITLE</t>
  </si>
  <si>
    <t>TW_AQ_DMANDINFO_J</t>
  </si>
  <si>
    <t>TW_AQ_DMANDINFOLOT_J</t>
  </si>
  <si>
    <t>TW_OP_DVDND_DTL_K</t>
  </si>
  <si>
    <t>TW_RG_ERNRIGT_D</t>
  </si>
  <si>
    <t>TW_PL_EXCPTOPRATNPLAN_D</t>
  </si>
  <si>
    <t>TW_PL_EXCPTPLANEXCUTACMSLT_D</t>
  </si>
  <si>
    <t>TW_PL_EXCPTPLANPROVACMSLT_D</t>
  </si>
  <si>
    <t>TW_PL_EXCUTPLAN_D</t>
  </si>
  <si>
    <t>TW_CM_GRADTY_K</t>
  </si>
  <si>
    <t>TW_OP_GRRSPEXCL_K</t>
  </si>
  <si>
    <t>TW_OP_GRTSRVERSDSCSSREQUSTOFE_J</t>
  </si>
  <si>
    <t>TW_OP_GRTSRVERSEXAMINLOT_J</t>
  </si>
  <si>
    <t>TW_OP_HNDVRDTLS_D</t>
  </si>
  <si>
    <t>TW_OP_HNDVRINFO_D_DAMO</t>
  </si>
  <si>
    <t>TW_OP_IDLADM_NGPT_J</t>
  </si>
  <si>
    <t>TW_OP_IDLADMINISTPRPRTYLOT_J</t>
  </si>
  <si>
    <t>TW_OP_IDLADMINISTPRPRTYREPORT</t>
  </si>
  <si>
    <t>TW_OP_IDLADMINISTPRPRTYREPRT_J</t>
  </si>
  <si>
    <t>TW_OP_IDLADMIPRPT_J</t>
  </si>
  <si>
    <t>TW_OP_IDLADMPRPT_BLD_INF_J</t>
  </si>
  <si>
    <t>TW_OP_IDLADMPRPT_BLDDNG_J</t>
  </si>
  <si>
    <t>TW_OP_IDLADMPRPT_BLDFL_J</t>
  </si>
  <si>
    <t>TW_OP_IDLADMPRPT_DTLEXPL_J</t>
  </si>
  <si>
    <t>TW_OP_IDLADMPRPT_EXMPLN_J</t>
  </si>
  <si>
    <t>TW_OP_IDNT_IMPS_LST_K</t>
  </si>
  <si>
    <t>TW_OP_IDNT_MST_K</t>
  </si>
  <si>
    <t>TW_OP_INDV_OLNLP_D</t>
  </si>
  <si>
    <t>TW_OP_INTNDNCAPPN_K</t>
  </si>
  <si>
    <t>TW_CM_INTTZIP</t>
  </si>
  <si>
    <t>TW_CM_IRDSCODE</t>
  </si>
  <si>
    <t>TW_RG_IRDSREGSTR_DAMO</t>
  </si>
  <si>
    <t>TW_CM_IRDSRESNCODE</t>
  </si>
  <si>
    <t>TW_OP_JROFC_BOGISSRQST_DTL_K</t>
  </si>
  <si>
    <t>TW_CM_JRSDCODE</t>
  </si>
  <si>
    <t>TW_OP_JRSDGRCINQIREREQST_K</t>
  </si>
  <si>
    <t>TW_RG_LAD_DVSN_MRGE_K</t>
  </si>
  <si>
    <t>TW_RG_LADFRTLREGSTR</t>
  </si>
  <si>
    <t>TW_RG_LADREGSTR</t>
  </si>
  <si>
    <t>TW_CM_LEGALDONG_CODE</t>
  </si>
  <si>
    <t>TW_OP_LEVREQEST_D_DAMO</t>
  </si>
  <si>
    <t>TW_RG_LGSTMSR_REGSTR_REL_K</t>
  </si>
  <si>
    <t>TW_RG_LGSTMSR_RQST_K</t>
  </si>
  <si>
    <t>TW_OP_LOANCNTRCT_K</t>
  </si>
  <si>
    <t>TW_OP_LWST_BASSINF_D</t>
  </si>
  <si>
    <t>TW_OP_LWST_CT_HST_D</t>
  </si>
  <si>
    <t>TW_OP_LWST_JUDMN_RSLT_D</t>
  </si>
  <si>
    <t>TW_OP_LWST_M</t>
  </si>
  <si>
    <t>TW_OP_LWSTAGENT_K</t>
  </si>
  <si>
    <t>TW_OP_LWSTCHIT_K</t>
  </si>
  <si>
    <t>TW_OP_LWSTCREDIT_K</t>
  </si>
  <si>
    <t>TW_OP_LWSTEXCPH_K</t>
  </si>
  <si>
    <t>TW_OP_LWSTGRADACCTODTLS_S</t>
  </si>
  <si>
    <t>TW_OP_LWSTPARTNROOM_K</t>
  </si>
  <si>
    <t>TW_OP_LWSTREGSTR_K</t>
  </si>
  <si>
    <t>TW_OP_LWSTREGSTR_S</t>
  </si>
  <si>
    <t>TW_OP_MANAGEACCDTCHCKDTLS_J</t>
  </si>
  <si>
    <t>TW_OP_MANAGEACCDTCHCKEXAMIN_J</t>
  </si>
  <si>
    <t>TW_OP_MANAGEACCDTCHCKLNDPCL_J</t>
  </si>
  <si>
    <t>TW_OP_MANAGEACCDTCHCKPLAN_J</t>
  </si>
  <si>
    <t>TW_OP_MANAGEACCDTCHCKRESUL_J</t>
  </si>
  <si>
    <t>TW_OP_MANAGECHCKDETAILIEM_J</t>
  </si>
  <si>
    <t>TW_CM_MANAGESTTUS_K</t>
  </si>
  <si>
    <t>TW_OP_MANAGT_K</t>
  </si>
  <si>
    <t>TW_RG_MCHN_UTNSIL_RGSTR_D</t>
  </si>
  <si>
    <t>TW_AQ_MNGUNIT_ASSTDTLS_D</t>
  </si>
  <si>
    <t>TW_AQ_MNGUNIT_D</t>
  </si>
  <si>
    <t>TW_PL_MSTPL_D</t>
  </si>
  <si>
    <t>TW_PL_MSTPLEXCUTACMSLTDTLS_D</t>
  </si>
  <si>
    <t>TW_PL_MSTPLPROGRSINFO_D</t>
  </si>
  <si>
    <t>TW_PL_MSTPLPROVSEXCUTACMSLT_D</t>
  </si>
  <si>
    <t>TW_PL_MSTPLWRITNGMANUAL_D</t>
  </si>
  <si>
    <t>TW_RG_NGPT_RGSTR_D</t>
  </si>
  <si>
    <t>TW_OP_NOWAMT_SM_D</t>
  </si>
  <si>
    <t>TW_ET_NPIMSINTT_TABLES</t>
  </si>
  <si>
    <t>TW_CM_NPRTYACNTSBJECT</t>
  </si>
  <si>
    <t>TW_CM_NPRTYITEMCODE</t>
  </si>
  <si>
    <t>TW_CM_NPRTYKNDCODE</t>
  </si>
  <si>
    <t>TW_OP_NPRTYLWSTLNDPCLDTLS_S</t>
  </si>
  <si>
    <t>TW_OP_NTHGWEEKESTATEPBLANC_K</t>
  </si>
  <si>
    <t>TW_RG_OILPRCSCRITSTHING_K</t>
  </si>
  <si>
    <t>TW_OP_OLCNCLMNT_PRC_MATR_D</t>
  </si>
  <si>
    <t>TW_CM_OLNLP_D</t>
  </si>
  <si>
    <t>TW_RG_OLNLP_K</t>
  </si>
  <si>
    <t>TW_CM_ONLNGRFCCODE</t>
  </si>
  <si>
    <t>TW_RG_ONSTGLADINFO_D</t>
  </si>
  <si>
    <t>TW_SA_OPRATN_STS_SM_D</t>
  </si>
  <si>
    <t>TW_CM_ORGNZT_CODE_D</t>
  </si>
  <si>
    <t>TW_OP_PAYDTLS_D</t>
  </si>
  <si>
    <t>TW_OP_PAYGUD_DTL_K</t>
  </si>
  <si>
    <t>TW_OP_PAYGUDER_INF_K</t>
  </si>
  <si>
    <t>TW_RG_PRFRT_STTR_DTL_INF_S</t>
  </si>
  <si>
    <t>TW_RG_PRFRT_STTR_PARQST_S</t>
  </si>
  <si>
    <t>TW_RG_PRFRT_STTR_PRCH_CHG_S</t>
  </si>
  <si>
    <t>TW_RG_PRFRT_STTR_PRCH_REGSTR_S</t>
  </si>
  <si>
    <t>TW_OP_PROGRS_INFO_HIST_D</t>
  </si>
  <si>
    <t>TW_OP_PRSCRPDSCNTC_K</t>
  </si>
  <si>
    <t>TW_CM_REALMCODE</t>
  </si>
  <si>
    <t>TW_AQ_REGSTR_ADIT_INF_D</t>
  </si>
  <si>
    <t>TW_OP_REGSTRACCTOBSIS_K</t>
  </si>
  <si>
    <t>TW_OP_REQSTPARTNMANINFO_D_DAMO</t>
  </si>
  <si>
    <t>TW_OP_RGISTLGSTR_K</t>
  </si>
  <si>
    <t>TW_OP_RGISTREQST_K</t>
  </si>
  <si>
    <t>TW_OP_RIGHTPRESV_RPTSTS_J</t>
  </si>
  <si>
    <t>TW_OP_RIGHTPRESVACCDTEXAMIN</t>
  </si>
  <si>
    <t>TW_OP_RIGHTPRESVACMSLTREPRT_D</t>
  </si>
  <si>
    <t>TW_OP_RIGHTPRESVACMSLTVRIFY_D</t>
  </si>
  <si>
    <t>TW_OP_RIGHTPRESVBASS</t>
  </si>
  <si>
    <t>TW_OP_RIGHTPRESVJOBPLAN_J</t>
  </si>
  <si>
    <t>TW_OP_RIGHTPRESVPRTNACMSLT_D</t>
  </si>
  <si>
    <t>TW_OP_RIGHTPRESVRGISTETTFOFE</t>
  </si>
  <si>
    <t>TW_OP_RIGHTPRESVSTDDETAILIEM_J</t>
  </si>
  <si>
    <t>TW_CM_RNADDR</t>
  </si>
  <si>
    <t>TW_CM_RNADDR_RELLNM</t>
  </si>
  <si>
    <t>TW_OP_RNTFEEPRDCTNDTLS_D_DAMO</t>
  </si>
  <si>
    <t>TW_RG_SECRITS_REGSTR_K</t>
  </si>
  <si>
    <t>TW_OP_SECRITSIRDS_K</t>
  </si>
  <si>
    <t>TW_RG_SECRITSREGSTR</t>
  </si>
  <si>
    <t>TW_CM_SECTCODE</t>
  </si>
  <si>
    <t>TW_OP_SEIZ_BASIS_DTL_K</t>
  </si>
  <si>
    <t>TW_OP_SEIZ_BASS_K</t>
  </si>
  <si>
    <t>TW_OP_SEIZ_PRPT_DTL_K</t>
  </si>
  <si>
    <t>TW_RG_SHIPARPLN_RGSTR_D</t>
  </si>
  <si>
    <t>TW_RG_SMRY_JOB_HIST_MGM</t>
  </si>
  <si>
    <t>TW_RG_STNDTRIREGSTR</t>
  </si>
  <si>
    <t>TW_RG_STNDTRIREGSTR_K</t>
  </si>
  <si>
    <t>TW_OP_STOCKINFO_K</t>
  </si>
  <si>
    <t>TW_OP_STUDYISSUREQSTDTLS_K</t>
  </si>
  <si>
    <t>TW_AQ_SUPLYINFO_J</t>
  </si>
  <si>
    <t>TW_AQ_SUPLYINFOLOT_J</t>
  </si>
  <si>
    <t>TW_SW_SVEMRGLAD_BASSINF</t>
  </si>
  <si>
    <t>TW_AQ_SVEMRGLAD_J</t>
  </si>
  <si>
    <t>TW_AQ_SVEMRGLADLOT_J</t>
  </si>
  <si>
    <t>TW_AQ_SVEMRGLADMANAGECNVRS_J</t>
  </si>
  <si>
    <t>TW_AQ_SVEMRGLADPUCHASPLAN_J</t>
  </si>
  <si>
    <t>TW_OP_USECONFMDTLS_D</t>
  </si>
  <si>
    <t>TW_OP_USECONFMINFO_D_DAMO</t>
  </si>
  <si>
    <t>TW_SW_USERSV_BGNCLS</t>
  </si>
  <si>
    <t>TW_SW_USERSV_EVLIEM</t>
  </si>
  <si>
    <t>TW_SW_USERSV_EVLIEM_DTL</t>
  </si>
  <si>
    <t>TW_SW_USERSV_EVLREALM</t>
  </si>
  <si>
    <t>TW_SW_USERSV_EVLSCR</t>
  </si>
  <si>
    <t>TW_SW_USERSV_RQST_DTL</t>
  </si>
  <si>
    <t>TW_SW_USERSV_RQST_PRGS</t>
  </si>
  <si>
    <t>TW_SW_USERSV_RQST_SANCTN</t>
  </si>
  <si>
    <t>TW_SW_USERSV_TRGET_MNG</t>
  </si>
  <si>
    <t>TW_OP_WTRMSPOSSESNMAN_D</t>
  </si>
  <si>
    <t>TW_OP_WTRMSPOSSESNO_AST_DTLS_D</t>
  </si>
  <si>
    <t>B_JOB_LADREGSTR_REP</t>
  </si>
  <si>
    <t>LP_U_DESC_LAST</t>
  </si>
  <si>
    <t>TW_ET_IMPRMN_LADREGSTR</t>
  </si>
  <si>
    <t>TW_OP_IDL_APREXM_D</t>
  </si>
  <si>
    <t>TW_OP_ELCTRNSANCTN_K</t>
  </si>
  <si>
    <t>TW_OP_GNRL_CHIT_K</t>
  </si>
  <si>
    <t>TW_RG_RGSBUKTRNSCRGAPAR</t>
  </si>
  <si>
    <t>TW_OP_CNTRCT_M</t>
  </si>
  <si>
    <t>TW_OP_MT_LEV_SMM_D</t>
  </si>
  <si>
    <t>TW_OP_NXRP_RCIV_A</t>
  </si>
  <si>
    <t>TW_RG_IRDSREGSTR_K</t>
  </si>
  <si>
    <t>TW_OP_NXRP_NTIC_A</t>
  </si>
  <si>
    <t>실태유형분류내역</t>
  </si>
  <si>
    <t>실태 조사 K</t>
  </si>
  <si>
    <t>실태 조사 공작물</t>
  </si>
  <si>
    <t>실태 조사 건물 3자 D</t>
  </si>
  <si>
    <t>실태 조사 건물</t>
  </si>
  <si>
    <t>실태 조사 건물 통계 D</t>
  </si>
  <si>
    <t>실태 조사 파일</t>
  </si>
  <si>
    <t>실태 조사 입목죽</t>
  </si>
  <si>
    <t>실태 조사 토지</t>
  </si>
  <si>
    <t>실태 조사 일선 관서 확정 정보 D</t>
  </si>
  <si>
    <t>실태 조사 소송</t>
  </si>
  <si>
    <t>실태 조사 공시 지가 D</t>
  </si>
  <si>
    <t>실태 조사 일단 토지</t>
  </si>
  <si>
    <t>실태 조사 점유 상세</t>
  </si>
  <si>
    <t>실태 조사 점유 상세 사후 조치</t>
  </si>
  <si>
    <t>실태 조사 점유 상세 통계 D</t>
  </si>
  <si>
    <t>실태 조사 점유 사후 조치</t>
  </si>
  <si>
    <t>실태 조사 점유</t>
  </si>
  <si>
    <t>실태 조사 진행 상세 D</t>
  </si>
  <si>
    <t>실태 조사 진행 D</t>
  </si>
  <si>
    <t>실태 조사 결과</t>
  </si>
  <si>
    <t>실태 조사 결과 토지 통계 D</t>
  </si>
  <si>
    <t>실태 조사 대상</t>
  </si>
  <si>
    <t>회계 계정 코드</t>
  </si>
  <si>
    <t>회계계정과목코드</t>
  </si>
  <si>
    <t>회계코드</t>
  </si>
  <si>
    <t>검수 내역 D</t>
  </si>
  <si>
    <t>검수 정보 D</t>
  </si>
  <si>
    <t>감정 평가 D</t>
  </si>
  <si>
    <t>감정 평가_K</t>
  </si>
  <si>
    <t>감정 의뢰_K</t>
  </si>
  <si>
    <t>지역코드</t>
  </si>
  <si>
    <t>자산그룹</t>
  </si>
  <si>
    <t>자산별집계</t>
  </si>
  <si>
    <t>자산 요청 내역</t>
  </si>
  <si>
    <t>자산 요청 정보</t>
  </si>
  <si>
    <t>실태조치내역</t>
  </si>
  <si>
    <t>수익증권기본</t>
  </si>
  <si>
    <t>청구주식매각내역</t>
  </si>
  <si>
    <t>공통 상세 코드</t>
  </si>
  <si>
    <t>공통구분코드</t>
  </si>
  <si>
    <t>연계에러</t>
  </si>
  <si>
    <t>연계 기준</t>
  </si>
  <si>
    <t>연계대상 정보</t>
  </si>
  <si>
    <t>중앙관서지정조사계획_J</t>
  </si>
  <si>
    <t>계약_K</t>
  </si>
  <si>
    <t>dBrain계약 내역</t>
  </si>
  <si>
    <t>dBrain계약 정보</t>
  </si>
  <si>
    <t>Code Mapping</t>
  </si>
  <si>
    <t>Code전환 LOG</t>
  </si>
  <si>
    <t>법인정보</t>
  </si>
  <si>
    <t>채권 정보_K</t>
  </si>
  <si>
    <t>도시관리계획조사필지_J</t>
  </si>
  <si>
    <t>도시관리계획조사계획_J</t>
  </si>
  <si>
    <t>개발자산내역</t>
  </si>
  <si>
    <t>개발계획</t>
  </si>
  <si>
    <t>건축물대장 부속 지번</t>
  </si>
  <si>
    <t>건축물대장</t>
  </si>
  <si>
    <t>건축물대장 전유부</t>
  </si>
  <si>
    <t>건축물대장 전유 공용 면적</t>
  </si>
  <si>
    <t>건축물대장 층별 개요</t>
  </si>
  <si>
    <t>건축물대장 지역지구구역</t>
  </si>
  <si>
    <t>건축물대장 소유자</t>
  </si>
  <si>
    <t>건축물대장 총괄표제부</t>
  </si>
  <si>
    <t>건축물대장 표제부</t>
  </si>
  <si>
    <t>수요정보_J</t>
  </si>
  <si>
    <t>수요정보필지_J</t>
  </si>
  <si>
    <t>배당금내역</t>
  </si>
  <si>
    <t>사용수익권</t>
  </si>
  <si>
    <t>특례운용 계획 D</t>
  </si>
  <si>
    <t>특례운용 계획 집행실적 내역 D</t>
  </si>
  <si>
    <t>특례운용 계획대비 집행실적 D</t>
  </si>
  <si>
    <t>집행계획 D</t>
  </si>
  <si>
    <t>등급 유형_K</t>
  </si>
  <si>
    <t>국유 제외 K</t>
  </si>
  <si>
    <t>무상귀속협의요청서_J</t>
  </si>
  <si>
    <t>무상귀속조사필지_J</t>
  </si>
  <si>
    <t>인계 내역 D</t>
  </si>
  <si>
    <t>인계 정보 D</t>
  </si>
  <si>
    <t>유휴행정무체재산_J</t>
  </si>
  <si>
    <t>유휴행정재산필지_J</t>
  </si>
  <si>
    <t>유휴행정재산 보고지침_조달청</t>
  </si>
  <si>
    <t>유휴행정재산보고서_J</t>
  </si>
  <si>
    <t>유휴행정재산_J</t>
  </si>
  <si>
    <t>유휴행정재산건물재산정보_J</t>
  </si>
  <si>
    <t>유휴행정재산건물동_J</t>
  </si>
  <si>
    <t>유휴행정재산건물층_J</t>
  </si>
  <si>
    <t>유휴행정재산상세조사계획_J</t>
  </si>
  <si>
    <t>유휴행정재산조사계획_J</t>
  </si>
  <si>
    <t>변상금부과내역</t>
  </si>
  <si>
    <t>변상금기본</t>
  </si>
  <si>
    <t>개별공시지가</t>
  </si>
  <si>
    <t>관리청 지정 K</t>
  </si>
  <si>
    <t>우편번호</t>
  </si>
  <si>
    <t>증감코드</t>
  </si>
  <si>
    <t>증감 대장</t>
  </si>
  <si>
    <t>증감 사유 코드</t>
  </si>
  <si>
    <t>소관청공부발급신청내역</t>
  </si>
  <si>
    <t>소관코드</t>
  </si>
  <si>
    <t>소관 관청 조회 신청 K</t>
  </si>
  <si>
    <t>토지분할합병내역</t>
  </si>
  <si>
    <t>토지 임야 대장</t>
  </si>
  <si>
    <t>법정동 코드</t>
  </si>
  <si>
    <t>징수 의뢰 D</t>
  </si>
  <si>
    <t>지적측량대장관계</t>
  </si>
  <si>
    <t>지적측량의뢰내역</t>
  </si>
  <si>
    <t>대부 계약_KAMCO</t>
  </si>
  <si>
    <t>소송기본정보</t>
  </si>
  <si>
    <t>소송비용이력</t>
  </si>
  <si>
    <t>소송판결결과</t>
  </si>
  <si>
    <t>소송</t>
  </si>
  <si>
    <t>소송 대리인 K</t>
  </si>
  <si>
    <t>소송 전표 K</t>
  </si>
  <si>
    <t>소송 채권 K</t>
  </si>
  <si>
    <t>소송 수행인 K</t>
  </si>
  <si>
    <t>소송심급별내역_산림청</t>
  </si>
  <si>
    <t>소송상대방 KAMCO</t>
  </si>
  <si>
    <t>소송 대장 K</t>
  </si>
  <si>
    <t>소송대장_산림청</t>
  </si>
  <si>
    <t>관리실태점검내역_J</t>
  </si>
  <si>
    <t>관리실태점검조사항목_J</t>
  </si>
  <si>
    <t>관리실태점검필지_J</t>
  </si>
  <si>
    <t>관리실태점검계획_J</t>
  </si>
  <si>
    <t>관리실태점검조치결과_J</t>
  </si>
  <si>
    <t>관리실태점검상세항목_J</t>
  </si>
  <si>
    <t>관리 상태_K</t>
  </si>
  <si>
    <t>기 조치 K</t>
  </si>
  <si>
    <t>관리단위자산내역</t>
  </si>
  <si>
    <t>관리단위</t>
  </si>
  <si>
    <t>종합계획 D</t>
  </si>
  <si>
    <t>종합계획 집행실적 내역 D</t>
  </si>
  <si>
    <t>종합계획 진행정보 D</t>
  </si>
  <si>
    <t>종합계획 대비 집행실적 D</t>
  </si>
  <si>
    <t>종합계획 작성지침 D</t>
  </si>
  <si>
    <t>현재액집계</t>
  </si>
  <si>
    <t>통합DB 연계 기준</t>
  </si>
  <si>
    <t>국유재산 계정 과목</t>
  </si>
  <si>
    <t>국유재산 종목 코드</t>
  </si>
  <si>
    <t>국유재산 종류 코드</t>
  </si>
  <si>
    <t>국유재산 소송 필지 내역_S</t>
  </si>
  <si>
    <t>무주 부동산 공고 K</t>
  </si>
  <si>
    <t>유가증권 물건_K</t>
  </si>
  <si>
    <t>무주은닉처리사항</t>
  </si>
  <si>
    <t>공시지가 D</t>
  </si>
  <si>
    <t>공시지가내역</t>
  </si>
  <si>
    <t>일선 관서 코드</t>
  </si>
  <si>
    <t>일단 토지 정보 D</t>
  </si>
  <si>
    <t>운용현황집계</t>
  </si>
  <si>
    <t>조직코드</t>
  </si>
  <si>
    <t>납부 내역 D</t>
  </si>
  <si>
    <t>물납내역</t>
  </si>
  <si>
    <t>물납자정보</t>
  </si>
  <si>
    <t>사유림사유입목세부정보내역</t>
  </si>
  <si>
    <t>사유림사유입목매수감정의뢰내역</t>
  </si>
  <si>
    <t>사유림사유입목매수변동내역</t>
  </si>
  <si>
    <t>사유림사유입목매수대장</t>
  </si>
  <si>
    <t>진행정보이력</t>
  </si>
  <si>
    <t>시효 중단 K</t>
  </si>
  <si>
    <t>분야코드</t>
  </si>
  <si>
    <t>대장추가정보</t>
  </si>
  <si>
    <t>대장별 기초_KAMCO</t>
  </si>
  <si>
    <t>신청 상대자 정보</t>
  </si>
  <si>
    <t>등기 지적 K</t>
  </si>
  <si>
    <t>등기 신청 K</t>
  </si>
  <si>
    <t>권리보전신고상세_J</t>
  </si>
  <si>
    <t>권리 보전 실태 조사</t>
  </si>
  <si>
    <t>권리 보전 추진 실적 보고서 D</t>
  </si>
  <si>
    <t>권리보전 추진 실적 검증 보고서 D</t>
  </si>
  <si>
    <t>권리 보전 기본</t>
  </si>
  <si>
    <t>권리보전업무계획_J</t>
  </si>
  <si>
    <t>권리 보전 추진 실적 D</t>
  </si>
  <si>
    <t>권리 보전 등기 촉탁서</t>
  </si>
  <si>
    <t>권리보전기준상세항목_J</t>
  </si>
  <si>
    <t>도로명주소</t>
  </si>
  <si>
    <t>도로명주소_관련지번</t>
  </si>
  <si>
    <t>사용료 산출 내역</t>
  </si>
  <si>
    <t>유가증권대장내역</t>
  </si>
  <si>
    <t>유가증권 증감_K</t>
  </si>
  <si>
    <t>부문코드</t>
  </si>
  <si>
    <t>압류근거상세</t>
  </si>
  <si>
    <t>압류기본</t>
  </si>
  <si>
    <t>압류재산상세</t>
  </si>
  <si>
    <t>건축물대장 변경이력관리</t>
  </si>
  <si>
    <t>입목죽 대장 K</t>
  </si>
  <si>
    <t>주식 정보_K</t>
  </si>
  <si>
    <t>공부 발급 신청 내역 K</t>
  </si>
  <si>
    <t>공급정보_J</t>
  </si>
  <si>
    <t>공급정보필지_J</t>
  </si>
  <si>
    <t>비축토지기본정보</t>
  </si>
  <si>
    <t>비축토지_J</t>
  </si>
  <si>
    <t>비축토지필지_J</t>
  </si>
  <si>
    <t>비축토지관리전환_J</t>
  </si>
  <si>
    <t>비축토지매입계획_J</t>
  </si>
  <si>
    <t>사용 승인 내역 D</t>
  </si>
  <si>
    <t>사용 승인 정보 D</t>
  </si>
  <si>
    <t>사용예약개시마감</t>
  </si>
  <si>
    <t>사용예약평가항목</t>
  </si>
  <si>
    <t>사용예약평가상세항목</t>
  </si>
  <si>
    <t>사용예약평가분야</t>
  </si>
  <si>
    <t>사용예약평가점수</t>
  </si>
  <si>
    <t>사용예약신청상세</t>
  </si>
  <si>
    <t>사용예약신청진행정보</t>
  </si>
  <si>
    <t>사용예약신청결재정보</t>
  </si>
  <si>
    <t>사용예약대상관리</t>
  </si>
  <si>
    <t>무단점유자_dBrain</t>
  </si>
  <si>
    <t>무단점유번호자산내역_D</t>
  </si>
  <si>
    <t>TNID_ACCDT_TY_CL_K</t>
  </si>
  <si>
    <t>TNID_ACCDTEXAMIN_K</t>
  </si>
  <si>
    <t>TNID_ACCDTEXAMINATCN</t>
  </si>
  <si>
    <t>TNID_ACCDTEXAMINBD3M_D</t>
  </si>
  <si>
    <t>TNID_ACCDTEXAMINBULD</t>
  </si>
  <si>
    <t>TNID_ACCDTEXAMINBULDSTATS_D</t>
  </si>
  <si>
    <t>TNID_ACCDTEXAMINFILE</t>
  </si>
  <si>
    <t>TNID_ACCDTEXAMINFRSTREBAM</t>
  </si>
  <si>
    <t>TNID_ACCDTEXAMINLAD</t>
  </si>
  <si>
    <t>TNID_ACCDTEXAMINLNGRF_D</t>
  </si>
  <si>
    <t>TNID_ACCDTEXAMINLWST</t>
  </si>
  <si>
    <t>TNID_ACCDTEXAMINOLNLP_D</t>
  </si>
  <si>
    <t>TNID_ACCDTEXAMINONSTGLAD</t>
  </si>
  <si>
    <t>TNID_ACCDTEXAMINPOESD_DAMO</t>
  </si>
  <si>
    <t>TNID_ACCDTEXAMINPOSD</t>
  </si>
  <si>
    <t>TNID_ACCDTEXAMINPOSSDELST_D</t>
  </si>
  <si>
    <t>TNID_ACCDTEXAMINPOSSE</t>
  </si>
  <si>
    <t>TNID_ACCDTEXAMINPOSSESN</t>
  </si>
  <si>
    <t>TNID_ACCDTEXAMINPROGD_D</t>
  </si>
  <si>
    <t>TNID_ACCDTEXAMINPROGRS_D</t>
  </si>
  <si>
    <t>TNID_ACCDTEXAMINRESULT</t>
  </si>
  <si>
    <t>TNID_ACCDTEXAMINRESULTSTATS_D</t>
  </si>
  <si>
    <t>TNID_ACCDTEXAMINTRGET</t>
  </si>
  <si>
    <t>TNID_ACCNUTACNTCODE</t>
  </si>
  <si>
    <t>TNID_ACCNUTACNTSBJECTCODE</t>
  </si>
  <si>
    <t>TNID_ACCNUTCODE</t>
  </si>
  <si>
    <t>TNID_ACPTNCDTLS_D</t>
  </si>
  <si>
    <t>TNID_ACPTNCINFO_D_DAMO</t>
  </si>
  <si>
    <t>TNID_APPRSLEVL_D</t>
  </si>
  <si>
    <t>TNID_APPRSLEVL_K</t>
  </si>
  <si>
    <t>TNID_APPRSLREQEST_K</t>
  </si>
  <si>
    <t>TNID_AREACODE</t>
  </si>
  <si>
    <t>TNID_ASSETS_GRP_D</t>
  </si>
  <si>
    <t>TNID_ASSETSCL_SM_D</t>
  </si>
  <si>
    <t>TNID_ASSETSREQUSTDTLS_D</t>
  </si>
  <si>
    <t>TNID_ASSETSREQUSTINFO_D_DAMO</t>
  </si>
  <si>
    <t>TNID_ATCT_TRMN_LST_K</t>
  </si>
  <si>
    <t>TNID_BASSREGSTR</t>
  </si>
  <si>
    <t>TNID_BASSREGSTR_K</t>
  </si>
  <si>
    <t>TNID_BYTFC_BASS_K</t>
  </si>
  <si>
    <t>TNID_CLM_STK_DPSL_LST_K</t>
  </si>
  <si>
    <t>TNID_CMMNDETAILCODE</t>
  </si>
  <si>
    <t>TNID_CNTCERROR</t>
  </si>
  <si>
    <t>TNID_CNTCSTDR</t>
  </si>
  <si>
    <t>TNID_CNTCTRGET_INFO</t>
  </si>
  <si>
    <t>TNID_CNTGRFC_APN_EXMPLN_J</t>
  </si>
  <si>
    <t>TNID_CNTRCT_K</t>
  </si>
  <si>
    <t>TNID_CNTRCTDTLS_D</t>
  </si>
  <si>
    <t>TNID_CNTRCTINFO_D</t>
  </si>
  <si>
    <t>TNID_CODE_INTO</t>
  </si>
  <si>
    <t>TNID_CODE_LOG</t>
  </si>
  <si>
    <t>TNID_COPR_INF_K</t>
  </si>
  <si>
    <t>TNID_CREDITINFO_K</t>
  </si>
  <si>
    <t>TNID_CTYMANAGEEXAMINLNDPCL_J</t>
  </si>
  <si>
    <t>TNID_CTYMANAGEEXAMINPLAN_J</t>
  </si>
  <si>
    <t>TNID_DEV_AST_D</t>
  </si>
  <si>
    <t>TNID_DEV_PLN_D</t>
  </si>
  <si>
    <t>TNID_DJY_ATCH_JIBUN</t>
  </si>
  <si>
    <t>TNID_DJY_BLDRGST</t>
  </si>
  <si>
    <t>TNID_DJY_EXPOS</t>
  </si>
  <si>
    <t>TNID_DJY_EXPOS_PUBUSE_AREA</t>
  </si>
  <si>
    <t>TNID_DJY_FLR_OULN</t>
  </si>
  <si>
    <t>TNID_DJY_JIJIGU</t>
  </si>
  <si>
    <t>TNID_DJY_OWNR</t>
  </si>
  <si>
    <t>TNID_DJY_RECAP_TITLE</t>
  </si>
  <si>
    <t>TNID_DJY_TITLE</t>
  </si>
  <si>
    <t>TNID_DMANDINFO_J</t>
  </si>
  <si>
    <t>TNID_DMANDINFOLOT_J</t>
  </si>
  <si>
    <t>TNID_DVDND_DTL_K</t>
  </si>
  <si>
    <t>TNID_ERNRIGT_D</t>
  </si>
  <si>
    <t>TNID_EXCPTOPRATNPLAN_D</t>
  </si>
  <si>
    <t>TNID_EXCPTPLANEXCUTACMSLT_D</t>
  </si>
  <si>
    <t>TNID_EXCPTPLANPROVACMSLT_D</t>
  </si>
  <si>
    <t>TNID_EXCUTPLAN_D</t>
  </si>
  <si>
    <t>TNID_GRADTY_K</t>
  </si>
  <si>
    <t>TNID_GRRSPEXCL_K</t>
  </si>
  <si>
    <t>TNID_GRTSRVERSDSCSSREQUSTOFE_J</t>
  </si>
  <si>
    <t>TNID_GRTSRVERSEXAMINLOT_J</t>
  </si>
  <si>
    <t>TNID_HNDVRDTLS_D</t>
  </si>
  <si>
    <t>TNID_HNDVRINFO_D_DAMO</t>
  </si>
  <si>
    <t>TNID_IDLADM_NGPT_J</t>
  </si>
  <si>
    <t>TNID_IDLADMINISTPRPRTYLOT_J</t>
  </si>
  <si>
    <t>TNID_IDLADMINISTPRPRTYREPORT</t>
  </si>
  <si>
    <t>TNID_IDLADMINISTPRPRTYREPRT_J</t>
  </si>
  <si>
    <t>TNID_IDLADMIPRPT_J</t>
  </si>
  <si>
    <t>TNID_IDLADMPRPT_BLD_INF_J</t>
  </si>
  <si>
    <t>TNID_IDLADMPRPT_BLDDNG_J</t>
  </si>
  <si>
    <t>TNID_IDLADMPRPT_BLDFL_J</t>
  </si>
  <si>
    <t>TNID_IDLADMPRPT_DTLEXPL_J</t>
  </si>
  <si>
    <t>TNID_IDLADMPRPT_EXMPLN_J</t>
  </si>
  <si>
    <t>TNID_IDNT_IMPS_LST_K</t>
  </si>
  <si>
    <t>TNID_IDNT_MST_K</t>
  </si>
  <si>
    <t>TNID_INDV_OLNLP_D</t>
  </si>
  <si>
    <t>TNID_INTNDNCAPPN_K</t>
  </si>
  <si>
    <t>TNID_INTTZIP</t>
  </si>
  <si>
    <t>TNID_IRDSCODE</t>
  </si>
  <si>
    <t>TNID_IRDSREGSTR_DAMO</t>
  </si>
  <si>
    <t>TNID_IRDSRESNCODE</t>
  </si>
  <si>
    <t>TNID_JROFC_BOGISSRQST_DTL_K</t>
  </si>
  <si>
    <t>TNID_JRSDCODE</t>
  </si>
  <si>
    <t>TNID_JRSDGRCINQIREREQST_K</t>
  </si>
  <si>
    <t>TNID_LAD_DVSN_MRGE_K</t>
  </si>
  <si>
    <t>TNID_LADFRTLREGSTR</t>
  </si>
  <si>
    <t>TNID_LADREGSTR</t>
  </si>
  <si>
    <t>TNID_LEGALDONG_CODE</t>
  </si>
  <si>
    <t>TNID_LEVREQEST_D_DAMO</t>
  </si>
  <si>
    <t>TNID_LGSTMSR_REGSTR_REL_K</t>
  </si>
  <si>
    <t>TNID_LGSTMSR_RQST_K</t>
  </si>
  <si>
    <t>TNID_LOANCNTRCT_K</t>
  </si>
  <si>
    <t>TNID_LWST_BASSINF_D</t>
  </si>
  <si>
    <t>TNID_LWST_CT_HST_D</t>
  </si>
  <si>
    <t>TNID_LWST_JUDMN_RSLT_D</t>
  </si>
  <si>
    <t>TNID_LWST_M</t>
  </si>
  <si>
    <t>TNID_LWSTAGENT_K</t>
  </si>
  <si>
    <t>TNID_LWSTCHIT_K</t>
  </si>
  <si>
    <t>TNID_LWSTCREDIT_K</t>
  </si>
  <si>
    <t>TNID_LWSTEXCPH_K</t>
  </si>
  <si>
    <t>TNID_LWSTGRADACCTODTLS_S</t>
  </si>
  <si>
    <t>TNID_LWSTPARTNROOM_K</t>
  </si>
  <si>
    <t>TNID_LWSTREGSTR_K</t>
  </si>
  <si>
    <t>TNID_LWSTREGSTR_S</t>
  </si>
  <si>
    <t>TNID_MANAGEACCDTCHCKDTLS_J</t>
  </si>
  <si>
    <t>TNID_MANAGEACCDTCHCKEXAMIN_J</t>
  </si>
  <si>
    <t>TNID_MANAGEACCDTCHCKLNDPCL_J</t>
  </si>
  <si>
    <t>TNID_MANAGEACCDTCHCKPLAN_J</t>
  </si>
  <si>
    <t>TNID_MANAGEACCDTCHCKRESUL_J</t>
  </si>
  <si>
    <t>TNID_MANAGECHCKDETAILIEM_J</t>
  </si>
  <si>
    <t>TNID_MANAGESTTUS_K</t>
  </si>
  <si>
    <t>TNID_MANAGT_K</t>
  </si>
  <si>
    <t>TNID_MNGUNIT_ASSTDTLS_D</t>
  </si>
  <si>
    <t>TNID_MNGUNIT_D</t>
  </si>
  <si>
    <t>TNID_MSTPL_D</t>
  </si>
  <si>
    <t>TNID_MSTPLEXCUTACMSLTDTLS_D</t>
  </si>
  <si>
    <t>TNID_MSTPLPROGRSINFO_D</t>
  </si>
  <si>
    <t>TNID_MSTPLWRITNGMANUAL_D</t>
  </si>
  <si>
    <t>TNID_NOWAMT_SM_D</t>
  </si>
  <si>
    <t>TNID_NPIMSINTT_TABLES</t>
  </si>
  <si>
    <t>TNID_NPRTYACNTSBJECT</t>
  </si>
  <si>
    <t>TNID_NPRTYITEMCODE</t>
  </si>
  <si>
    <t>TNID_NPRTYKNDCODE</t>
  </si>
  <si>
    <t>TNID_NPRTYLWSTLNDPCLDTLS_S</t>
  </si>
  <si>
    <t>TNID_NTHGWEEKESTATEPBLANC_K</t>
  </si>
  <si>
    <t>TNID_OILPRCSCRITSTHING_K</t>
  </si>
  <si>
    <t>TNID_OLCNCLMNT_PRC_MATR_D</t>
  </si>
  <si>
    <t>TNID_OLNLP_D</t>
  </si>
  <si>
    <t>TNID_OLNLP_K</t>
  </si>
  <si>
    <t>TNID_ONLNGRFCCODE</t>
  </si>
  <si>
    <t>TNID_ONSTGLADINFO_D</t>
  </si>
  <si>
    <t>TNID_OPRATN_STS_SM_D</t>
  </si>
  <si>
    <t>TNID_ORGNZT_CODE_D</t>
  </si>
  <si>
    <t>TNID_PAYDTLS_D</t>
  </si>
  <si>
    <t>TNID_PAYGUD_DTL_K</t>
  </si>
  <si>
    <t>TNID_PAYGUDER_INF_K</t>
  </si>
  <si>
    <t>TNID_PRFRT_STTR_DTL_INF_S</t>
  </si>
  <si>
    <t>TNID_PRFRT_STTR_PARQST_S</t>
  </si>
  <si>
    <t>TNID_PRFRT_STTR_PRCH_CHG_S</t>
  </si>
  <si>
    <t>TNID_PRFRT_STTR_PRCH_REGSTR_S</t>
  </si>
  <si>
    <t>TNID_PROGRS_INFO_HIST_D</t>
  </si>
  <si>
    <t>TNID_PRSCRPDSCNTC_K</t>
  </si>
  <si>
    <t>TNID_REALMCODE</t>
  </si>
  <si>
    <t>TNID_REGSTR_ADIT_INF_D</t>
  </si>
  <si>
    <t>TNID_REGSTRACCTOBSIS_K</t>
  </si>
  <si>
    <t>TNID_REQSTPARTNMANINFO_D_DAMO</t>
  </si>
  <si>
    <t>TNID_RGISTLGSTR_K</t>
  </si>
  <si>
    <t>TNID_RGISTREQST_K</t>
  </si>
  <si>
    <t>TNID_RIGHTPRESV_RPTSTS_J</t>
  </si>
  <si>
    <t>TNID_RIGHTPRESVACCDTEXAMIN</t>
  </si>
  <si>
    <t>TNID_RIGHTPRESVACMSLTREPRT_D</t>
  </si>
  <si>
    <t>TNID_RIGHTPRESVACMSLTVRIFY_D</t>
  </si>
  <si>
    <t>TNID_RIGHTPRESVBASS</t>
  </si>
  <si>
    <t>TNID_RIGHTPRESVJOBPLAN_J</t>
  </si>
  <si>
    <t>TNID_RIGHTPRESVPRTNACMSLT_D</t>
  </si>
  <si>
    <t>TNID_RIGHTPRESVRGISTETTFOFE</t>
  </si>
  <si>
    <t>TNID_RIGHTPRESVSTDDETAILIEM_J</t>
  </si>
  <si>
    <t>TNID_RNADDR</t>
  </si>
  <si>
    <t>TNID_RNADDR_RELLNM</t>
  </si>
  <si>
    <t>TNID_RNTFEEPRDCTNDTLS_D_DAMO</t>
  </si>
  <si>
    <t>TNID_SECRITS_REGSTR_K</t>
  </si>
  <si>
    <t>TNID_SECRITSIRDS_K</t>
  </si>
  <si>
    <t>TNID_SECTCODE</t>
  </si>
  <si>
    <t>TNID_SEIZ_BASIS_DTL_K</t>
  </si>
  <si>
    <t>TNID_SEIZ_BASS_K</t>
  </si>
  <si>
    <t>TNID_SEIZ_PRPT_DTL_K</t>
  </si>
  <si>
    <t>TNID_SMRY_JOB_HIST_MGM</t>
  </si>
  <si>
    <t>TNID_STNDTRIREGSTR_K</t>
  </si>
  <si>
    <t>TNID_STOCKINFO_K</t>
  </si>
  <si>
    <t>TNID_STUDYISSUREQSTDTLS_K</t>
  </si>
  <si>
    <t>TNID_SUPLYINFO_J</t>
  </si>
  <si>
    <t>TNID_SUPLYINFOLOT_J</t>
  </si>
  <si>
    <t>TNID_SVEMRGLAD_BASSINF</t>
  </si>
  <si>
    <t>TNID_SVEMRGLAD_J</t>
  </si>
  <si>
    <t>TNID_SVEMRGLADLOT_J</t>
  </si>
  <si>
    <t>TNID_SVEMRGLADMANAGECNVRS_J</t>
  </si>
  <si>
    <t>TNID_SVEMRGLADPUCHASPLAN_J</t>
  </si>
  <si>
    <t>TNID_USECONFMDTLS_D</t>
  </si>
  <si>
    <t>TNID_USECONFMINFO_D_DAMO</t>
  </si>
  <si>
    <t>TNID_USERSV_BGNCLS</t>
  </si>
  <si>
    <t>TNID_USERSV_EVLIEM</t>
  </si>
  <si>
    <t>TNID_USERSV_EVLIEM_DTL</t>
  </si>
  <si>
    <t>TNID_USERSV_EVLREALM</t>
  </si>
  <si>
    <t>TNID_USERSV_EVLSCR</t>
  </si>
  <si>
    <t>TNID_USERSV_RQST_DTL</t>
  </si>
  <si>
    <t>TNID_USERSV_RQST_PRGS</t>
  </si>
  <si>
    <t>TNID_USERSV_RQST_SANCTN</t>
  </si>
  <si>
    <t>TNID_USERSV_TRGET_MNG</t>
  </si>
  <si>
    <t>TNID_WTRMSPOSSESNMAN_D</t>
  </si>
  <si>
    <t>TNID_WTRMSPOSSESNO_AST_DTLS_D</t>
  </si>
  <si>
    <t>TNID_IMPRMN_LADREGSTR</t>
  </si>
  <si>
    <t>TNID_IDL_APREXM_D</t>
  </si>
  <si>
    <t>TNID_ELCTRNSANCTN_K</t>
  </si>
  <si>
    <t>TNID_GNRL_CHIT_K</t>
  </si>
  <si>
    <t>TNID_CNTRCT_M</t>
  </si>
  <si>
    <t>TNID_MT_LEV_SMM_D</t>
  </si>
  <si>
    <t>TNID_NXRP_RCIV_A</t>
  </si>
  <si>
    <t>TNID_IRDSREGSTR_K</t>
  </si>
  <si>
    <t>TNID_NXRP_NTIC_A</t>
  </si>
  <si>
    <t>정비토지대장</t>
  </si>
  <si>
    <t>유휴행정재산조사_D</t>
  </si>
  <si>
    <t>전자 결재 K</t>
  </si>
  <si>
    <t>일반전표_K</t>
  </si>
  <si>
    <t>계약</t>
  </si>
  <si>
    <t>월_징수_집계_D</t>
  </si>
  <si>
    <t>세외수입수납_A</t>
  </si>
  <si>
    <t>증감대장_K</t>
  </si>
  <si>
    <t>세외수입고지_A</t>
  </si>
  <si>
    <t>NDAP DM</t>
  </si>
  <si>
    <t>NDAP DW</t>
  </si>
  <si>
    <t>토지정비대장</t>
    <phoneticPr fontId="1" type="noConversion"/>
  </si>
  <si>
    <t>토지이용계획</t>
    <phoneticPr fontId="1" type="noConversion"/>
  </si>
  <si>
    <t>일단토지정보</t>
    <phoneticPr fontId="1" type="noConversion"/>
  </si>
  <si>
    <t>NPIMS</t>
    <phoneticPr fontId="1" type="noConversion"/>
  </si>
  <si>
    <t>DW_RG_등기부등본갑구</t>
  </si>
  <si>
    <t>NPIMSDATAREP.등기_갑구_LADREGSTR A
     INNER JOIN NPIMSDATAREP.등기_표제_LADREGSTR B ON A.ASSETS_NO = B.ASSETS_NO</t>
    <phoneticPr fontId="1" type="noConversion"/>
  </si>
  <si>
    <t>ETHW0002</t>
  </si>
  <si>
    <t>ETHW0003</t>
  </si>
  <si>
    <t>ETHW0004</t>
  </si>
  <si>
    <t>ETHW0005</t>
  </si>
  <si>
    <t>ETHW0006</t>
  </si>
  <si>
    <t>ETHW0007</t>
  </si>
  <si>
    <t>ETHW0008</t>
  </si>
  <si>
    <t>ETHW0009</t>
  </si>
  <si>
    <t>ETHW0010</t>
  </si>
  <si>
    <t>ETHW0011</t>
  </si>
  <si>
    <t>ETHW0012</t>
  </si>
  <si>
    <t>ETHW0013</t>
  </si>
  <si>
    <t>ETHW0014</t>
  </si>
  <si>
    <t>ETHW0015</t>
  </si>
  <si>
    <t>ETHW0016</t>
  </si>
  <si>
    <t>ETHW0017</t>
  </si>
  <si>
    <t>ETHW0018</t>
  </si>
  <si>
    <t>ETHW0019</t>
  </si>
  <si>
    <t>ETHW0020</t>
  </si>
  <si>
    <t>ETHW0021</t>
  </si>
  <si>
    <t>ETHW0022</t>
  </si>
  <si>
    <t>ETHW0023</t>
  </si>
  <si>
    <t>ETHW0024</t>
  </si>
  <si>
    <t>ETHW0025</t>
  </si>
  <si>
    <t>ETHW0026</t>
  </si>
  <si>
    <t>ETHW0027</t>
  </si>
  <si>
    <t>ETHW0028</t>
  </si>
  <si>
    <t>ETHW0029</t>
  </si>
  <si>
    <t>ETHW0030</t>
  </si>
  <si>
    <t>ETHW0031</t>
  </si>
  <si>
    <t>ETHW0032</t>
  </si>
  <si>
    <t>ETHW0033</t>
  </si>
  <si>
    <t>ETHW0034</t>
  </si>
  <si>
    <t>ETHW0035</t>
  </si>
  <si>
    <t>ETHW0036</t>
  </si>
  <si>
    <t>ETHW0037</t>
  </si>
  <si>
    <t>ETHW0038</t>
  </si>
  <si>
    <t>ETHW0039</t>
  </si>
  <si>
    <t>ETHW0040</t>
  </si>
  <si>
    <t>ETHW0041</t>
  </si>
  <si>
    <t>ETHW0042</t>
  </si>
  <si>
    <t>ETHW0043</t>
  </si>
  <si>
    <t>ETHW0044</t>
  </si>
  <si>
    <t>ETHW0045</t>
  </si>
  <si>
    <t>ETHW0046</t>
  </si>
  <si>
    <t>ETHW0047</t>
  </si>
  <si>
    <t>ETHW0048</t>
  </si>
  <si>
    <t>ETHW0049</t>
  </si>
  <si>
    <t>ETHW0050</t>
  </si>
  <si>
    <t>ETHW0051</t>
  </si>
  <si>
    <t>ETHW0052</t>
  </si>
  <si>
    <t>ETHW0053</t>
  </si>
  <si>
    <t>ETHW0054</t>
  </si>
  <si>
    <t>ETHW0055</t>
  </si>
  <si>
    <t>ETHW0056</t>
  </si>
  <si>
    <t>ETHW0057</t>
  </si>
  <si>
    <t>ETHW0058</t>
  </si>
  <si>
    <t>ETHW0059</t>
  </si>
  <si>
    <t>ETHW0060</t>
  </si>
  <si>
    <t>ETHW0061</t>
  </si>
  <si>
    <t>ETHW0062</t>
  </si>
  <si>
    <t>ETHW0063</t>
  </si>
  <si>
    <t>ETHW0064</t>
  </si>
  <si>
    <t>ETHW0065</t>
  </si>
  <si>
    <t>ETHW0066</t>
  </si>
  <si>
    <t>ETHW0067</t>
  </si>
  <si>
    <t>ETHW0068</t>
  </si>
  <si>
    <t>ETHW0069</t>
  </si>
  <si>
    <t>ETHW0070</t>
  </si>
  <si>
    <t>ETHW0071</t>
  </si>
  <si>
    <t>ETHW0072</t>
  </si>
  <si>
    <t>ETHW0073</t>
  </si>
  <si>
    <t>ETHW0074</t>
  </si>
  <si>
    <t>ETHW0075</t>
  </si>
  <si>
    <t>ETHW0076</t>
  </si>
  <si>
    <t>ETHW0077</t>
  </si>
  <si>
    <t>ETHW0078</t>
  </si>
  <si>
    <t>ETHW0079</t>
  </si>
  <si>
    <t>ETHW0080</t>
  </si>
  <si>
    <t>ETHW0081</t>
  </si>
  <si>
    <t>ETHW0082</t>
  </si>
  <si>
    <t>ETHW0083</t>
  </si>
  <si>
    <t>ETHW0084</t>
  </si>
  <si>
    <t>ETHW0085</t>
  </si>
  <si>
    <t>ETHW0086</t>
  </si>
  <si>
    <t>ETHW0087</t>
  </si>
  <si>
    <t>ETHW0088</t>
  </si>
  <si>
    <t>ETHW0089</t>
  </si>
  <si>
    <t>ETHW0090</t>
  </si>
  <si>
    <t>ETHW0091</t>
  </si>
  <si>
    <t>ETHW0092</t>
  </si>
  <si>
    <t>ETHW0093</t>
  </si>
  <si>
    <t>ETHW0094</t>
  </si>
  <si>
    <t>ETHW0095</t>
  </si>
  <si>
    <t>ETHW0096</t>
  </si>
  <si>
    <t>ETHW0097</t>
  </si>
  <si>
    <t>ETHW0098</t>
  </si>
  <si>
    <t>ETHW0099</t>
  </si>
  <si>
    <t>ETHW0100</t>
  </si>
  <si>
    <t>ETHW0101</t>
  </si>
  <si>
    <t>ETHW0102</t>
  </si>
  <si>
    <t>ETHW0103</t>
  </si>
  <si>
    <t>ETHW0104</t>
  </si>
  <si>
    <t>ETHW0105</t>
  </si>
  <si>
    <t>ETHW0106</t>
  </si>
  <si>
    <t>ETHW0107</t>
  </si>
  <si>
    <t>ETHW0108</t>
  </si>
  <si>
    <t>ETHW0109</t>
  </si>
  <si>
    <t>ETHW0110</t>
  </si>
  <si>
    <t>ETHW0111</t>
  </si>
  <si>
    <t>ETHW0112</t>
  </si>
  <si>
    <t>ETHW0113</t>
  </si>
  <si>
    <t>ETHW0114</t>
  </si>
  <si>
    <t>ETHW0115</t>
  </si>
  <si>
    <t>ETHW0116</t>
  </si>
  <si>
    <t>ETHW0117</t>
  </si>
  <si>
    <t>ETHW0118</t>
  </si>
  <si>
    <t>ETHW0119</t>
  </si>
  <si>
    <t>ETHW0120</t>
  </si>
  <si>
    <t>ETHW0121</t>
  </si>
  <si>
    <t>ETHW0122</t>
  </si>
  <si>
    <t>ETHW0123</t>
  </si>
  <si>
    <t>ETHW0124</t>
  </si>
  <si>
    <t>ETHW0125</t>
  </si>
  <si>
    <t>ETHW0126</t>
  </si>
  <si>
    <t>ETHW0127</t>
  </si>
  <si>
    <t>ETHW0128</t>
  </si>
  <si>
    <t>ETHW0129</t>
  </si>
  <si>
    <t>ETHW0130</t>
  </si>
  <si>
    <t>ETHW0131</t>
  </si>
  <si>
    <t>ETHW0132</t>
  </si>
  <si>
    <t>ETHW0133</t>
  </si>
  <si>
    <t>ETHW0134</t>
  </si>
  <si>
    <t>ETHW0135</t>
  </si>
  <si>
    <t>ETHW0136</t>
  </si>
  <si>
    <t>ETHW0137</t>
  </si>
  <si>
    <t>ETHW0138</t>
  </si>
  <si>
    <t>ETHW0139</t>
  </si>
  <si>
    <t>ETHW0140</t>
  </si>
  <si>
    <t>ETHW0141</t>
  </si>
  <si>
    <t>ETHW0142</t>
  </si>
  <si>
    <t>ETHW0143</t>
  </si>
  <si>
    <t>ETHW0144</t>
  </si>
  <si>
    <t>ETHW0145</t>
  </si>
  <si>
    <t>ETHW0146</t>
  </si>
  <si>
    <t>ETHW0147</t>
  </si>
  <si>
    <t>ETHW0148</t>
  </si>
  <si>
    <t>ETHW0149</t>
  </si>
  <si>
    <t>ETHW0150</t>
  </si>
  <si>
    <t>ETHW0151</t>
  </si>
  <si>
    <t>ETHW0152</t>
  </si>
  <si>
    <t>ETHW0153</t>
  </si>
  <si>
    <t>ETHW0154</t>
  </si>
  <si>
    <t>ETHW0155</t>
  </si>
  <si>
    <t>ETHW0156</t>
  </si>
  <si>
    <t>ETHW0157</t>
  </si>
  <si>
    <t>ETHW0158</t>
  </si>
  <si>
    <t>ETHW0159</t>
  </si>
  <si>
    <t>ETHW0160</t>
  </si>
  <si>
    <t>ETHW0161</t>
  </si>
  <si>
    <t>ETHW0162</t>
  </si>
  <si>
    <t>ETHW0163</t>
  </si>
  <si>
    <t>ETHW0164</t>
  </si>
  <si>
    <t>ETHW0165</t>
  </si>
  <si>
    <t>ETHW0166</t>
  </si>
  <si>
    <t>ETHW0167</t>
  </si>
  <si>
    <t>ETHW0168</t>
  </si>
  <si>
    <t>ETHW0169</t>
  </si>
  <si>
    <t>ETHW0170</t>
  </si>
  <si>
    <t>ETHW0171</t>
  </si>
  <si>
    <t>ETHW0172</t>
  </si>
  <si>
    <t>ETHW0173</t>
  </si>
  <si>
    <t>ETHW0174</t>
  </si>
  <si>
    <t>ETHW0175</t>
  </si>
  <si>
    <t>ETHW0176</t>
  </si>
  <si>
    <t>ETHW0177</t>
  </si>
  <si>
    <t>ETHW0178</t>
  </si>
  <si>
    <t>ETHW0179</t>
  </si>
  <si>
    <t>ETHW0180</t>
  </si>
  <si>
    <t>ETHW0181</t>
  </si>
  <si>
    <t>ETHW0182</t>
  </si>
  <si>
    <t>ETHW0183</t>
  </si>
  <si>
    <t>ETHW0184</t>
  </si>
  <si>
    <t>ETHW0185</t>
  </si>
  <si>
    <t>ETHW0186</t>
  </si>
  <si>
    <t>ETHW0187</t>
  </si>
  <si>
    <t>ETHW0188</t>
  </si>
  <si>
    <t>ETHW0189</t>
  </si>
  <si>
    <t>ETHW0190</t>
  </si>
  <si>
    <t>ETHW0191</t>
  </si>
  <si>
    <t>ETHW0192</t>
  </si>
  <si>
    <t>ETHW0193</t>
  </si>
  <si>
    <t>ETHW0194</t>
  </si>
  <si>
    <t>ETHW0195</t>
  </si>
  <si>
    <t>ETHW0196</t>
  </si>
  <si>
    <t>ETHW0197</t>
  </si>
  <si>
    <t>ETHW0198</t>
  </si>
  <si>
    <t>ETHW0199</t>
  </si>
  <si>
    <t>ETHW0200</t>
  </si>
  <si>
    <t>ETHW0201</t>
  </si>
  <si>
    <t>ETHW0202</t>
  </si>
  <si>
    <t>ETHW0203</t>
  </si>
  <si>
    <t>ETHW0204</t>
  </si>
  <si>
    <t>ETHW0205</t>
  </si>
  <si>
    <t>ETHW0206</t>
  </si>
  <si>
    <t>ETHW0207</t>
  </si>
  <si>
    <t>ETHW0208</t>
  </si>
  <si>
    <t>ETHW0209</t>
  </si>
  <si>
    <t>ETHW0210</t>
  </si>
  <si>
    <t>ETHW0211</t>
  </si>
  <si>
    <t>ETHW0212</t>
  </si>
  <si>
    <t>ETHW0213</t>
  </si>
  <si>
    <t>ETHW0214</t>
  </si>
  <si>
    <t>ETHW0215</t>
  </si>
  <si>
    <t>ETHW0216</t>
  </si>
  <si>
    <t>ETHW0217</t>
  </si>
  <si>
    <t>ETHW0218</t>
  </si>
  <si>
    <t>ETHW0219</t>
  </si>
  <si>
    <t>ETHW0220</t>
  </si>
  <si>
    <t>ETHW0221</t>
  </si>
  <si>
    <t>ETHW0222</t>
  </si>
  <si>
    <t>ETHW0223</t>
  </si>
  <si>
    <t>ETHW0224</t>
  </si>
  <si>
    <t>ETHW0225</t>
  </si>
  <si>
    <t>ETHW0226</t>
  </si>
  <si>
    <t>ETHW0227</t>
  </si>
  <si>
    <t>ETHW0228</t>
  </si>
  <si>
    <t>ETHW0229</t>
  </si>
  <si>
    <t>일단토지의 객체</t>
    <phoneticPr fontId="1" type="noConversion"/>
  </si>
  <si>
    <t>ALL4LAND.B_JOB_LADREGSTR_REP</t>
    <phoneticPr fontId="1" type="noConversion"/>
  </si>
  <si>
    <t>NPIMSGIS.RMDR_LAND_OBJECT</t>
    <phoneticPr fontId="1" type="noConversion"/>
  </si>
  <si>
    <t>NPIMSDATAREP.LP_U_DESC_LAST</t>
    <phoneticPr fontId="1" type="noConversion"/>
  </si>
  <si>
    <t>D1</t>
    <phoneticPr fontId="1" type="noConversion"/>
  </si>
  <si>
    <t>CLOS_YM</t>
    <phoneticPr fontId="1" type="noConversion"/>
  </si>
  <si>
    <t>마감년월</t>
    <phoneticPr fontId="1" type="noConversion"/>
  </si>
  <si>
    <t>TNID_ASSETSCL_SM_D</t>
    <phoneticPr fontId="1" type="noConversion"/>
  </si>
  <si>
    <t>자산별 집계</t>
    <phoneticPr fontId="1" type="noConversion"/>
  </si>
  <si>
    <t>성공</t>
  </si>
  <si>
    <t>PCTFREE 10 INITRANS 1 MAXTRANS 255 TABLESPACE NPIMS_DQ_DAT01 STORAGE ( INITIAL 65536 NEXT 1048576 ), Primary Key:PK_TB_DQM_RULES2 =&gt; PCTFREE 10 INITRANS 2 MAXTRANS 255 TABLESPACE NPIMS_DQ_DAT01 STORAGE ()</t>
    <phoneticPr fontId="1" type="noConversion"/>
  </si>
  <si>
    <t>CLOB</t>
  </si>
  <si>
    <t>SELECT COUNT(*) FROM DW.TW_OP_ACCDTEXAMINPOSSDELST_D  A
WHERE A.DW_STDR_DE='${today}'</t>
    <phoneticPr fontId="1" type="noConversion"/>
  </si>
  <si>
    <t>SELECT COUNT(*) FROM DW.TW_OP_ACCDTEXAMINRESULTSTATS_D  A
WHERE A.DW_STDR_DE='${today}'</t>
    <phoneticPr fontId="1" type="noConversion"/>
  </si>
  <si>
    <t>SELECT COUNT(*) FROM (
            SELECT A.FSYR
                 , A.DRTLN_GRFCCD
                 , A.JRSD_CODE                                
                 , A.ACCNUT_CODE
                 , A.ACNT_CODE
                 , A.GNRLZ_INSTT_CODE
                 , A.MNG_DPSPLN_SE_CODE                      
                 , A.GNRLZ_PLAN_TY_CODE
                 , A.PRPRTY_KND_CODE                          
                 , A.PLAN_CNT                  
                 , A.PLAN_QTY                   
                 , A.PLAN_AMOUNT                
                 , CASE WHEN B.EXCUT_PLAN_SE_CODE = '06' THEN B.PLAN_CNT     ELSE NULL END        FRHFYR_PLAN_CNT     
                 , CASE WHEN B.EXCUT_PLAN_SE_CODE = '06' THEN B.PLAN_QTY     ELSE NULL END        FRHFYR_PLAN_QTY   
                 , CASE WHEN B.EXCUT_PLAN_SE_CODE = '06' THEN B.PLAN_AMOUNT  ELSE NULL END        FRHFYR_PLAN_AMOUNT     
                 , CASE WHEN B.EXCUT_PLAN_SE_CODE = '12' THEN B.PLAN_CNT     ELSE NULL END        SHYY_PLAN_CNT
                 , CASE WHEN B.EXCUT_PLAN_SE_CODE = '12' THEN B.PLAN_QTY     ELSE NULL END        SHYY_PLAN_QTY
                 , CASE WHEN B.EXCUT_PLAN_SE_CODE = '12' THEN B.PLAN_AMOUNT  ELSE NULL END        SHYY_PLAN_AMOUNT
            FROM (
                    SELECT D.FSYR
                         , D.DRTLN_GRFCCD
                         , D.JRSD_CODE                               
                         , D.ACCNUT_CODE
                         , D.ACNT_CODE
                         , D.GNRLZ_INSTT_CODE
                         , D.PRPRTY_KND_CODE                          
                         , D.MNG_DPSPLN_SE_CODE                
                         , C.GNRLZ_PLAN_TY_CODE                      
                         , SUM(D.PLAN_CNT)     PLAN_CNT              
                         , SUM(D.PLAN_QTY)     PLAN_QTY 
                         , SUM(D.PLAN_AMOUNT)  PLAN_AMOUNT     
                    FROM DW.TW_PL_MSTPL_D D 
                    INNER JOIN DW.TW_CM_IRDSCODE C
                    ON D.IRDS_CODE = C.IRDS_CODE
                    WHERE 1=1      
                    AND D.DELETE_AT = 'N'
                 AND D.DW_STDR_DE='${today}'
                 AND C.DW_STDR_DE='${today}'
                    GROUP BY D.FSYR 
                           , D.DRTLN_GRFCCD
                           , D.JRSD_CODE                     
                           , D.ACCNUT_CODE
                           , D.ACNT_CODE
                           , D.GNRLZ_INSTT_CODE
                           , D.PRPRTY_KND_CODE               
                           , D.MNG_DPSPLN_SE_CODE
                           , C.GNRLZ_PLAN_TY_CODE
                  ) A 
            INNER JOIN DW.TW_PL_EXCUTPLAN_D B
            ON  A.FSYR             = B.FSYR
            AND A.GNRLZ_INSTT_CODE = B.GNRLZ_INSTT_CODE
            AND A.DRTLN_GRFCCD   = B.DRTLN_GRFCCD
            AND A.JRSD_CODE        = B.JRSD_CODE
            AND A.ACCNUT_CODE      = B.ACCNUT_CODE
            AND A.ACNT_CODE        = B.ACNT_CODE
            AND A.MNG_DPSPLN_SE_CODE = B.MNG_DSPS_PLAN_SE_CODE          
            AND A.PRPRTY_KND_CODE = B.PRPRTY_KND_CODE                    
            WHERE 1=1
     AND B.DW_STDR_DE='${today}'
            AND A.GNRLZ_PLAN_TY_CODE = B.GNRLZ_PLAN_TY_CODE
            AND B.DELETE_AT = 'N'
            AND B.EXCUT_PLAN_SE_CODE != '00'
    ) E</t>
    <phoneticPr fontId="1" type="noConversion"/>
  </si>
  <si>
    <t>SELECT COUNT(*) FROM DW.TW_RG_IRDSREGSTR_DAMO A
     JOIN DW.TW_RG_BULDREGSTR B
              ON A.ASSETS_NO=B.ASSETS_NO
WHERE A.DELETE_AT = 'N'
                AND NVL(A.MVMN_SE_CODE,' ') &lt;&gt; 'XX'
                AND A.IRDS_CODE IN ('C601','C602','C603','C604','D301','D302','D303')
                AND SUBSTR(A.PRPRTY_ITEM_CODE,1,1) ='B'
                AND A.DW_STDR_DE='${today}'
                AND B.DW_STDR_DE='${today}'</t>
    <phoneticPr fontId="1" type="noConversion"/>
  </si>
  <si>
    <t>SELECT COUNT(*) FROM (
        SELECT '2014'                                              FSYR
             , 'N'                                                 PAYGUD_REPRT_YN
             , NVL(SUBSTR(M.PRPRTY_ITEM_CODE,1,1),'-')             PRPRTY_KND_CODE
             , NVL(M.ACQS_SE_CODE,'-')                             ACQS_SE_CODE
             , NVL(TRIM(M.PAYGUD_TAXITM_CODE),'-')                 TAXITM_CODE
             , NVL(CONCAT(SUBSTR(M.LEGALDONG_CODE,1,2),'00000000'),'-') AREA_CODE
             , NVL(COUNT(DISTINCT M.REGSTR_NO),0)                  LNDPCL_CNT
             , NVL(SUM(DECODE(SUBSTR(I.IRDS_TY_CODE ,0,1),'A',I.IRDS_AR,'B',I.IRDS_AR, -(I.IRDS_AR))),0) REGSTR_AR
             , NVL(SUM(DECODE(SUBSTR(I.IRDS_TY_CODE ,0,1),'A',I.IRDS_AMOUNT ,'B',I.IRDS_AMOUNT , -(I.IRDS_AMOUNT ))),0) REGSTR_AMOUNT
             ,  '${today}'                                         DW_STDR_DE
        FROM DW.TW_RG_IRDSREGSTR_K I
             INNER JOIN DW.TW_RG_BASSREGSTR_K M ON (I.REGSTR_NO = M.REGSTR_NO)
             INNER JOIN DW.TW_OP_ELCTRNSANCTN_K B ON (M.ELCTRN_SANCTN_NO = B.SANCTN_NO)
        WHERE I.IRDS_DE &lt;= '20141231'
            AND I.DELETE_AT='N'
            AND M.DELETE_AT='N'
            AND B.SANCTN_STS_CODE IN ('004') -- 승인인것만 : 000 미결재 004 승인
         AND I.DW_STDR_DE='${today}'
         AND M.DW_STDR_DE='${today}'
         AND B.DW_STDR_DE='${today}'
        GROUP BY '2014'
             , 'N'
             , NVL(SUBSTR(M.PRPRTY_ITEM_CODE,1,1),'-')
             , NVL(M.ACQS_SE_CODE,'-')
             , NVL(TRIM(M.PAYGUD_TAXITM_CODE),'-')
             , NVL(CONCAT(SUBSTR(M.LEGALDONG_CODE,1,2),'00000000'),'-')
             ,  '${today}'
     HAVING  (SUM(DECODE(SUBSTR(I.IRDS_TY_CODE ,0,1),'A',I.IRDS_AR,'B',I.IRDS_AR, -(I.IRDS_AR))) &lt;&gt; 0 AND 
                             SUM(DECODE(SUBSTR(I.IRDS_TY_CODE ,0,1),'A',I.IRDS_AMOUNT ,'B',I.IRDS_AMOUNT , -(I.IRDS_AMOUNT ))) &lt;&gt; 0)
        UNION ALL
        SELECT '2014'                                              FSYR
             , 'Y'                                                 PAYGUD_REPRT_YN
             , NVL(SUBSTR(M.PRPRTY_ITEM_CODE,1,1),'-')             PRPRTY_KND_CODE
             , NVL(M.ACQS_SE_CODE,'-')                             ACQS_SE_CODE
             , NVL(TRIM(M.PAYGUD_TAXITM_CODE),'-')                 TAXITM_CODE
             , NVL(CONCAT(SUBSTR(M.LEGALDONG_CODE,1,2),'00000000'),'-') AREA_CODE
             , NVL(COUNT(DISTINCT M.REGSTR_NO),0)                  LNDPCL_CNT
             , NVL(SUM(DECODE(SUBSTR(I.IRDS_TY_CODE ,0,1),'A',I.IRDS_AR,'B',I.IRDS_AR, -(I.IRDS_AR))),0) REGSTR_AR
             , NVL(SUM(DECODE(SUBSTR(I.IRDS_TY_CODE ,0,1),'A',I.IRDS_AMOUNT ,'B',I.IRDS_AMOUNT , -(I.IRDS_AMOUNT ))),0) REGSTR_AMOUNT
             ,  '${today}'                                         DW_STDR_DE
        FROM DW.TW_RG_IRDSREGSTR_K I
             INNER JOIN DW.TW_RG_BASSREGSTR_K M ON (I.REGSTR_NO = M.REGSTR_NO)
             INNER JOIN DW.TW_OP_ELCTRNSANCTN_K B ON (M.ELCTRN_SANCTN_NO = B.SANCTN_NO)
        WHERE SUBSTR(M.TRUST_DE,1,4) = '2014'
            AND I.DELETE_AT='N'
            AND M.DELETE_AT='N'
            AND M.ACQS_SE_CODE IN ('A204') --- 국세물납만 
            AND B.SANCTN_STS_CODE IN ('004') --- 승인인것만 : 000 미결재 004 승인
         AND I.DW_STDR_DE='${today}'
         AND M.DW_STDR_DE='${today}'
         AND B.DW_STDR_DE='${today}'
        GROUP BY '2014'
             , 'Y'
             , NVL(SUBSTR(M.PRPRTY_ITEM_CODE,1,1),'-')
             , NVL(M.ACQS_SE_CODE,'-')
             , NVL(TRIM(M.PAYGUD_TAXITM_CODE),'-')
             , NVL(CONCAT(SUBSTR(M.LEGALDONG_CODE,1,2),'00000000'),'-')
             ,  '${today}'
     HAVING  (SUM(DECODE(SUBSTR(I.IRDS_TY_CODE ,0,1),'A',I.IRDS_AR,'B',I.IRDS_AR, -(I.IRDS_AR))) &lt;&gt; 0 AND 
                             SUM(DECODE(SUBSTR(I.IRDS_TY_CODE ,0,1),'A',I.IRDS_AMOUNT ,'B',I.IRDS_AMOUNT , -(I.IRDS_AMOUNT ))) &lt;&gt; 0)
    )K</t>
    <phoneticPr fontId="1" type="noConversion"/>
  </si>
  <si>
    <t>SELECT COUNT(*) FROM (SELECT CONCAT(SUBSTR(A.AREA_CODE, 1, 5), '00000') SIGNGU_CODE ,
               A.OLNLP_LNDCGR_NM ,
               A.STDR_YEAR ,
               COUNT(A.ASSETS_NO) CNT_SUM ,
               SUM(A.OLNLP) OLNLP_SUM
          FROM (SELECT A.* ,
                       B.AREA_CODE
                  FROM DW.TW_CM_OLNLP_D A LEFT JOIN DW.TW_RG_BASSREGSTR B ON (A.ASSETS_NO = B.ASSETS_NO AND B.DW_STDR_DE='${today}')
                  WHERE A.DW_STDR_DE='${today}') A
                  LEFT SEMI JOIN DW.TW_RG_IRDSREGSTR_DAMO C
                  ON (
                        A.ASSETS_NO = C.ASSETS_NO
                        AND C.DELETE_AT = 'N'
                        AND C.MVMN_SE_CODE &lt;&gt; 'XX'
                        AND C.IRDS_CODE IN ('C201', 'C203', 'C204') --- 양여
                        AND SUBSTR(C.PRPRTY_ITEM_CODE, 1, 1) = 'A' --- 토지
                        AND C.DW_STDR_DE='${today}'
                     )
                  LEFT SEMI JOIN DW.TW_RG_BASSREGSTR D
                  ON (
                        C.ASSETS_NO = D.ASSETS_NO
                        AND D.DELETE_AT = 'N'
                        AND D.ARNG_DE IS NOT NULL
                        AND D.DW_STDR_DE='${today}'
                     )
         WHERE A.DW_STDR_DE='${today}'
         GROUP BY CONCAT(SUBSTR(A.AREA_CODE, 1, 5), '00000') ,
               A.OLNLP_LNDCGR_NM ,
               A.STDR_YEAR ) A</t>
    <phoneticPr fontId="1" type="noConversion"/>
  </si>
  <si>
    <t>SELECT COUNT(*) FROM (
            SELECT C.CNTRCT_MNG_NO
                 , C.JRSD_CODE
                 , C.DRTLN_GRFCCD
                 , C.ACCNUT_CODE
                 , C.ACNT_CODE
                 , C.CNTRCT_TY_CODE
                 , C.CNTRCT_BEGIN_DE
                 , C.CNTRCT_END_DE
                 , C.BCNC_NM
                 , C.BCNC_CODE
                 , SUM(B.CNTRCT_QTY) CNTRCT_QTY
                 , SUM(B.CNTRCT_AMOUNT) CNTRCT_AMOUNT
            FROM DW.TW_OP_CNTRCTDTLS_D B                                    
            JOIN DW.TW_OP_CNTRCTINFO_D C                                    
            ON B.CNTRCT_MNG_NO = C.CNTRCT_MNG_NO                        
            AND C.CNTRCT_BEGIN_DE &lt;= '${today}'      
            AND C.CNTRCT_END_DE &gt;= '${today}'        
            AND C.JOB_PROGRS_STS_CODE = '810'                           
            AND B.DELETE_AT = 'N'
      WHERE B.DW_STDR_DE='${today}'
        AND C.DW_STDR_DE='${today}'
            GROUP BY C.CNTRCT_MNG_NO
                   , C.JRSD_CODE
                   , C.ACCNUT_CODE
                   , C.ACNT_CODE
                   , C.DRTLN_GRFCCD
                   , C.CNTRCT_TY_CODE
                   , C.CNTRCT_BEGIN_DE
                   , C.CNTRCT_END_DE
                   , C.BCNC_NM
                   , C.BCNC_CODE
         ) O
     LEFT OUTER JOIN 
         (
            SELECT D.BASIS_SE_NO
                 , SUM(CASE WHEN E.RCIV_AMOUNT = 0 OR E.RCIV_AMOUNT IS NULL THEN 0 ELSE 1 END) PAY_ODR
                 , SUM(E.PAY_AMOUNT) PAY_AMOUNT
                 , SUM(E.RCIV_AMOUNT) RCIV_AMOUNT
            FROM ODS.TNID_LEVREQEST_D_DAMO D          
            JOIN DW.TW_OP_PAYDTLS_D E                 
            ON D.LEV_REQEST_NO = E.LEV_REQEST_NO
            INNER JOIN ODS.TNID_PROGRS_INFO_HIST_D F
            ON D.LEV_REQEST_NO = F.BASIS_SE_NO AND F.BASIS_SE_CODE = '70' 
            WHERE D.DELETE_AT = 'N'                         
            AND D.ASSETS_JOB_SE_CODE = 'NP'                 
            AND E.DELETE_AT = 'N'
            AND F.JOB_PROGRS_STS_CODE = '840'
            AND F.ELCTRN_SANCTN_STS_CODE = '3'
            AND D.JOB_PROGRS_CODE = F.JOB_PROGRS_STS_CODE
            AND E.DW_STDR_DE='${today}'
            GROUP BY D.BASIS_SE_NO
        ) P
            ON P.BASIS_SE_NO = O.CNTRCT_MNG_NO</t>
    <phoneticPr fontId="1" type="noConversion"/>
  </si>
  <si>
    <t>SELECT COUNT(*) FROM (SELECT A.ASSETS_NO                                         ASSETS_NO
             , O.CNTRCT_MNG_NO                                     CNTRCT_MNG_NO
             , O.CNTRCT_MNG_SEQ_NO                                 CNTRCT_MNG_SEQ_NO
             , A.JRSD_CODE                                         JRSD_CODE
             , A.DRTLN_GRFCCD                                      DTLNFC_CODE
             , A.ACCNUT_CODE                                       ACCNUT_CODE
             , A.ACNT_CODE                                         ACNT_CODE
             , A.PRPRTY_SE_CODE                                    PRPRTY_SE_CODE
             , A.PRPRTY_KND_CODE                                   PRPRTY_KND_CODE
             , A.PRPRTY_ITEM_CODE                                  PRPRTY_ITEM_CODE
             , D.USE_MBY_CODE                                      USE_MBY_CODE
             , D.USE_ACCDT_CODE                                    USE_ACCDT_CODE
             , O.JOB_PROGRS_STS_CODE                               JOB_PROGRS_STS_CODE
             , A.AREA_CODE                                         AREA_CODE
             , A.LGSTR_NO                                          LGSTR_NO
             , A.REGSTR_QTY                                        REGSTR_QTY
             , A.REGSTR_AMOUNT                                     REGSTR_AMOUNT
             , O.CNTRCT_QTY                                        CNTRCT_QTY
             , O.CNTRCT_AMOUNT                                     CNTRCT_AMOUNT
             , O.CNTRCT_TY_CODE                                    CNTRCT_TY_CODE
             , O.CNTRCT_BEGIN_DE                                   CNTRCT_BEGIN_DE
             , O.CNTRCT_END_DE                                     CNTRCT_END_DE
             , O.BCNC_NM                                           BCNC_NM
             , O.BCNC_CODE                                         BCNC_CODE
             , O.IRDS_CODE                                         IRDS_CODE
             , '${today}'                                          DW_STDR_DE
        FROM DW.TW_RG_BASSREGSTR A
             INNER JOIN DM.TM_RG_LADREGSTR D ON A.ASSETS_NO = D.ASSETS_NO
             INNER JOIN (
                             SELECT B.ASSETS_NO, C.CNTRCT_MNG_NO, B.CNTRCT_MNG_SEQ_NO, C.CNTRCT_TY_CODE, C.CNTRCT_BEGIN_DE, C.CNTRCT_END_DE, B.IRDS_CODE, C.BCNC_NM, C.BCNC_CODE, B.CNTRCT_QTY, B.CNTRCT_AMOUNT,C.JOB_PROGRS_STS_CODE
                             FROM DW.TW_OP_CNTRCTDTLS_D B                                    
                             JOIN DW.TW_OP_CNTRCTINFO_D C                                    
                             ON B.CNTRCT_MNG_NO = C.CNTRCT_MNG_NO                                                      
                             AND B.DELETE_AT = 'N'
                             WHERE B.DW_STDR_DE='${today}'
                             AND C.DW_STDR_DE='${today}'
                          ) O
                   ON A.ASSETS_NO = O.ASSETS_NO
        WHERE A.DELETE_AT = 'N' AND A.DSPS_AT = 'N'                                                  
                   AND A.ARNG_DE IS NOT NULL                                                       
                   AND A.PRPRTY_KND_CODE = 'A'
           AND A.DW_STDR_DE='${today}'
           AND D.DW_STDR_DE='${today}'
        UNION ALL
        SELECT A.ASSETS_NO                                         ASSETS_NO
             , O.CNTRCT_MNG_NO                                     CNTRCT_MNG_NO
             , O.CNTRCT_MNG_SEQ_NO                                 CNTRCT_MNG_SEQ_NO
             , A.JRSD_CODE                                         JRSD_CODE
             , A.DRTLN_GRFCCD                                      DTLNFC_CODE
             , A.ACCNUT_CODE                                       ACCNUT_CODE
             , A.ACNT_CODE                                         ACNT_CODE
             , A.PRPRTY_SE_CODE                                    PRPRTY_SE_CODE
             , A.PRPRTY_KND_CODE                                   PRPRTY_KND_CODE
             , A.PRPRTY_ITEM_CODE                                  PRPRTY_ITEM_CODE
             , D.USE_MBY_CODE                                      USE_MBY_CODE
             , D.USE_ACCDT_CODE                                    USE_ACCDT_CODE
             , O.JOB_PROGRS_STS_CODE                               JOB_PROGRS_STS_CODE
             , A.AREA_CODE                                         AREA_CODE
             , A.LGSTR_NO                                          LGSTR_NO
             , A.REGSTR_QTY                                        REGSTR_QTY
             , A.REGSTR_AMOUNT                                     REGSTR_AMOUNT
             , O.CNTRCT_QTY                                        CNTRCT_QTY
             , O.CNTRCT_AMOUNT                                     CNTRCT_AMOUNT
             , O.CNTRCT_TY_CODE                                    CNTRCT_TY_CODE
             , O.CNTRCT_BEGIN_DE                                   CNTRCT_BEGIN_DE
             , O.CNTRCT_END_DE                                     CNTRCT_END_DE
             , O.BCNC_NM                                           BCNC_NM
             , O.BCNC_CODE                                         BCNC_CODE
             , O.IRDS_CODE                                         IRDS_CODE
             , '${today}'                                          DW_STDR_DE
        FROM DW.TW_RG_BASSREGSTR A
             INNER JOIN DW.TW_RG_BULDREGSTR D ON A.ASSETS_NO = D.ASSETS_NO
             INNER JOIN (
                             SELECT B.ASSETS_NO, C.CNTRCT_MNG_NO, B.CNTRCT_MNG_SEQ_NO, C.CNTRCT_TY_CODE, C.CNTRCT_BEGIN_DE, C.CNTRCT_END_DE, B.IRDS_CODE, C.BCNC_NM, C.BCNC_CODE, B.CNTRCT_QTY, B.CNTRCT_AMOUNT,C.JOB_PROGRS_STS_CODE
                             FROM DW.TW_OP_CNTRCTDTLS_D B                                    
                             JOIN DW.TW_OP_CNTRCTINFO_D C                                    
                             ON B.CNTRCT_MNG_NO = C.CNTRCT_MNG_NO                                                      
                             AND B.DELETE_AT = 'N'
                             WHERE B.DW_STDR_DE='${today}'
                             AND C.DW_STDR_DE='${today}'
                          ) O
                   ON A.ASSETS_NO = O.ASSETS_NO
        WHERE A.DELETE_AT = 'N' AND A.DSPS_AT = 'N'                                                  
                   AND A.ARNG_DE IS NOT NULL                                                       
                   AND A.PRPRTY_KND_CODE = 'A'
          AND A.DW_STDR_DE='${today}'
          AND D.DW_STDR_DE='${today}')K</t>
    <phoneticPr fontId="1" type="noConversion"/>
  </si>
  <si>
    <t>SELECT COUNT(*) FROM (SELECT NVL(A.PRTN_ACRSLT_DE , '-')                         PRTN_ACRSLT_DE
         , NVL(A.INTNDNC_CODE, '-')                            INTNDNC_CODE
         , NVL(A.AREA_CODE, '-')                               AREA_CODE
             , NVL(A.RIGHT_PRESV_PRPRTY_CODE , '-')                RIGHT_PRESV_PRPRTY_CODE
             , NVL(A.SMM_STDR_CODE , '-')                          SMM_STDR_CODE
             , NVL(A.SIGNGU_MNDT_PRPRTY_AT, '-')                   SIGNGU_MNDT_PRPRTY_AT
             , NVL(A.SYS_WRITNG_AT, '-')                           SYS_WRITNG_AT
             , '필지수'                                               LNDPCL_CNT_AR_SE_NM
             , CASE WHEN A.INTNDNC_CODE NOT IN ('090','091','092') THEN B.JRSD_NM 
                 WHEN A.INTNDNC_CODE = '090' THEN '한국자산관리공사'
                 WHEN A.INTNDNC_CODE = '091' THEN '철도시설관리공단'
                 WHEN A.INTNDNC_CODE = '092' THEN '한국토지공사'
                 ELSE '전체'
                 END EXAMIN_INSTT_NM
             , A.GOAL_LNDPCL_QTY                                   GOAL_PRPRTY
             , A.HNDVR_CNT                                         HNDVR_PRPRTY
             , A.UNDTAKE_CNT                                       UNDTAKE_PRPRTY
             , A.ADIT_LNDPCL_QTY                                   ADIT_PRPRTY
             , A.ADIT_LNDPCL_QTY-HNDVR_CNT+UNDTAKE_CNT             SM
             , A.STEP_SM_LNDPCL_QTY                                STEP_ACCTO_SM
             , A.ACCDT_EXAMIN_LNDPCL_QTY                           ACTEXM_OPRTN
             , A.OWNLESS_ESTATE_LNDPCL_QTY                         OWNEST_PBLANC
             , A.INTNDNC_APPN_REQST_AR                             INTNDNC_APPN_REQST
       , A.INTNDNC_APPN_LNDPCL_QTY                           INTNDNC_APNOBT
             , A.RGIST_REQST_LNDPCL_QTY                            RGIST_REQST
             , A.RGIST_LNDPCL_QTY                                  RGIOBT
             , A.LAD_REGSTR_LNDPCL_QTY                             LNDBUK_ARNG_COMPT
             , A.SYS_LNDPCL_QTY                                    NPRTY_REGSTR_ARNG_COMPT
             , NVL(A.MANGT_CMPLT_LNDPCL_QTY ,0)                    MANGT_COMPT_BOG_FRNSH_COMPT
             , NVL(A.MANGT_LNDPCL_QTY ,0)                          ALRMGT
             , NVL(A.GRRSP_EXCL_LNDPCL_QTY ,0)                     GRRSP_EXCL
             , A.PRTN_ACRSLT_LNDPCL_QTY                             PRTN_ACRSLT
             , A.SM_LNDPCL_QTY                                     ALL_SM
             , '${today}'                                          DW_STDR_DE
        FROM DW.TW_OP_RIGHTPRESVACMSLTREPRT_D A
      LEFT JOIN DW.TW_CM_JRSDCODE B ON (B.JRSD_CODE = A.INTNDNC_CODE AND B.DW_STDR_DE='${today}' )
      WHERE A.DW_STDR_DE='${today}'
        UNION ALL
        SELECT NVL(A.PRTN_ACRSLT_DE, '-')                          PRTN_ACRSLT_DE
             , NVL(A.INTNDNC_CODE, '-')                            INTNDNC_CODE
             , NVL(A.AREA_CODE, '-')                               AREA_CODE
             , NVL(A.RIGHT_PRESV_PRPRTY_CODE, '-')                 RIGHT_PRESV_PRPRTY_CODE
             , NVL(A.SMM_STDR_CODE, '-')                           SMM_STDR_CODE
             , NVL(A.SIGNGU_MNDT_PRPRTY_AT, '-')                   SIGNGU_MNDT_PRPRTY_AT
             , NVL(A.SYS_WRITNG_AT, '-')                           SYS_WRITNG_AT
             , '면적'                                                LNDPCL_CNT_AR_SE_NM
             , CASE WHEN A.INTNDNC_CODE NOT IN ('090','091','092') THEN B.JRSD_NM
                 WHEN A.INTNDNC_CODE = '090' THEN '한국자산관리공사'
                 WHEN A.INTNDNC_CODE = '091' THEN '철도시설관리공단'
                 WHEN A.INTNDNC_CODE = '092' THEN '한국토지공사'
                 ELSE '전체'
                 END EXAMIN_INSTT_NM
             , A.GOAL_AR                                           GOAL_PRPRTY
             , A.HNDVR_AR                                          HNDVR_PRPRTY
             , A.UNDTAKE_AR                                        UNDTAKE_PRPRTY
             , A.ADIT_AR                                           ADIT_PRPRTY
             , A.ADIT_AR-HNDVR_AR+UNDTAKE_AR                       SM
             , A.STEP_SM_AR                                    STEP_ACCTO_SM
             , A.ACCDT_EXAMIN_AR                                   ACTEXM_OPRTN
             , A.OWNLESS_ESTATE_AR                                 OWNEST_PBLANC
             , A.INTNDNC_APPN_REQST_AR                             INTNDNC_APPN_REQST
             , A.INTNDNC_APNOBT_AR                              INTNDNC_APNOBT
             , A.RGIST_REQST_AR                                    RGIST_REQST
             , A.RGIOBT_AR                                     RGIOBT
             , A.LNDBUK_AR                                      LNDBUK_ARNG_COMPT
             , A.SYS_AR                                            NPRTY_REGSTR_ARNG_COMPT
             , NVL(A.MANGT_CMPLT_AR ,0)                            MANGT_COMPT_BOG_FRNSH_COMPT
             , NVL(A.MANGT_AR ,0)                                  ALRMGT
             , NVL(A.GRRSP_EXCL_AR,0)                              GRRSP_EXCL
             , A.PRTN_ACRSLT_AR                                     PRTN_ACRSLT
             , A.SM_AR                                             ALL_SM
             , '${today}'                                          DW_STDR_DE
        FROM DW.TW_OP_RIGHTPRESVACMSLTREPRT_D A
      LEFT JOIN DW.TW_CM_JRSDCODE B ON (B.JRSD_CODE = A.INTNDNC_CODE AND B.DW_STDR_DE='${today}' )
        WHERE A.DW_STDR_DE='${today}')K</t>
    <phoneticPr fontId="1" type="noConversion"/>
  </si>
  <si>
    <t>SELECT COUNT(*) 
FROM DW.TW_OP_ACCDTEXAMINPOSSE   A
     INNER JOIN  DW.TW_OP_ACCDTEXAMINRESULT  B
                        ON ( A.EXAMIN_YEAR = B.EXAMIN_YEAR AND
                             A.ACCDT_EXAMIN_ODR = B.ACCDT_EXAMIN_ODR AND
                             A.ACTEXM_REQUST_CODE = B.ACTEXM_REQUST_CODE AND
                             A.ACTEXM_DRTLN_GRFCCD = B.ACTEXM_DRTLN_GRFCCD AND
                             A.ASSETS_NO = B.ASSETS_NO )
     INNER JOIN  DW.TW_OP_ACCDTEXAMINTRGET  C
                        ON ( A.EXAMIN_YEAR = C.EXAMIN_YEAR AND
                             A.ACCDT_EXAMIN_ODR = C.ACCDT_EXAMIN_ODR AND
                             A.ACTEXM_REQUST_CODE = C.ACTEXM_REQUST_CODE AND
                             A.ACTEXM_DRTLN_GRFCCD = C.ACTEXM_DRTLN_GRFCCD AND
                             A.ASSETS_NO = C.ASSETS_NO )
     INNER JOIN  (SELECT  EXAMIN_YEAR           AS  EXAMIN_YEAR
                               , ACCDT_EXAMIN_ODR      AS  ACCDT_EXAMIN_ODR
                               , ACTEXM_REQUST_CODE    AS  ACTEXM_REQUST_CODE
                               , ACTEXM_DRTLN_GRFCCD   AS  ACTEXM_DRTLN_GRFCCD
                               , ASSETS_NO             AS  ASSETS_NO
                               --- 무단점유
                               , COUNT(ASSETS_NO)                                                  AS  WOTPMS_CNT
                               , NVL(SUM(DECODE(POSSESN_TRGET_CODE,'01',LAD_AR,'02',BULD_AR)),0)   AS  WOTPMS_AR
                               --- 변상금부과
                               , COUNT(DECODE(NEXT_MANGT_DTLS_CODE, '01', 1))                      AS  CMPNSTN_CNT
                               , NVL(SUM(DECODE(NEXT_MANGT_DTLS_CODE, '01', DECODE(POSSESN_TRGET_CODE,'01',LAD_AR,'02',BULD_AR))),0)   AS  CMPNSTN_AR
                               , NVL(SUM(DECODE(NEXT_MANGT_DTLS_CODE, '01', CNTRCT_AMOUNT)),0)     AS  CMPNSTN_AMOUNT
                               --- 대부계약체결
                               , COUNT(DECODE(NEXT_MANGT_DTLS_CODE, '02', 1))                      AS  LOAN_CNT
                               , NVL(SUM(DECODE(NEXT_MANGT_DTLS_CODE, '02', DECODE(POSSESN_TRGET_CODE,'01',LAD_AR,'02',BULD_AR))),0)   AS  LOAN_AR
                               , NVL(SUM(DECODE(NEXT_MANGT_DTLS_CODE, '03', CNTRCT_AMOUNT)),0)     AS  LOAN_AMOUNT
                               --- 매각
                               , COUNT(DECODE(NEXT_MANGT_DTLS_CODE, '03', 1))                      AS  SALE_CNT
                               , NVL(SUM(DECODE(NEXT_MANGT_DTLS_CODE, '03', DECODE(POSSESN_TRGET_CODE,'01',LAD_AR,'02',BULD_AR))),0)   AS  SALE_AR
                               , NVL(SUM(DECODE(NEXT_MANGT_DTLS_CODE, '03', CNTRCT_AMOUNT)),0)     AS  SALE_AMOUNT
                               --- 미조치
                               , COUNT(DECODE(NEXT_MANGT_DTLS_CODE, NULL, 1))                      AS  UN_MANGT_CNT
                               , NVL(SUM(DECODE(NEXT_MANGT_DTLS_CODE, NULL, DECODE(POSSESN_TRGET_CODE,'01',LAD_AR,'02',BULD_AR))),0)   AS  UN_MANGT_AR
                         FROM    DW.TW_OP_ACCDTEXAMINPOSD   A
                         WHERE   A.DW_STDR_DE = '${today}' 
                           AND   POSSESN_STLE_CODE IN ('04','05')
                           AND   NVL(DELETE_AT,'N') = 'N'
                         GROUP BY  EXAMIN_YEAR
                                 , ACCDT_EXAMIN_ODR
                                 , ACTEXM_REQUST_CODE
                                 , ACTEXM_DRTLN_GRFCCD
                                 , ASSETS_NO
                        )  D
                        ON ( A.EXAMIN_YEAR = D.EXAMIN_YEAR AND
                             A.ACCDT_EXAMIN_ODR = D.ACCDT_EXAMIN_ODR AND
                             A.ACTEXM_REQUST_CODE = D.ACTEXM_REQUST_CODE AND
                             A.ACTEXM_DRTLN_GRFCCD = D.ACTEXM_DRTLN_GRFCCD AND
                             A.ASSETS_NO = D.ASSETS_NO )
WHERE A.DW_STDR_DE = '${today}' 
  AND B.DW_STDR_DE = '${today}' 
  AND C.DW_STDR_DE = '${today}' 
  AND C.EXAMIN_COMPT_AT = 'Y' 
  AND    SUBSTR(B.FIRST_GRAD_CL_VALUE,3,1) = 'H'</t>
    <phoneticPr fontId="1" type="noConversion"/>
  </si>
  <si>
    <t>SELECT COUNT(*) FROM( 
    SELECT A.RIGHT_PRESV_ODR                                   RTPRVT_ODR
     , A.INTNDNC_CODE                                      INTNDNC_CODE
     , A.AREA_CODE                                         AREA_CODE
     , A.RIGHT_PRESV_PRPRTY_CODE                           RIGHT_PRESV_PRPRTY_SE_CODE
     , A.PRTN_ACRSLT_DE                                    PRTN_ACRSLT_DE
     , A.FRST_DRTLN_GRFCCD                                 FRST_DTLNFC_CODE
     , '필지수'                                               LNDPCL_CNT_AR_SE_NM
     , A.MANGT_CMPLT_LNDPCL_QTY                            MANGT_COMPT
     , A.ERROR_SM_LNDPCL_QTY                               VRIFY_ERROR_PRPRTY
     , A.RGSBUK_ERROR_LNDPCL_QTY                           RGSBUK
     , A.LGSTR_ERROR_LNDPCL_QTY                            LNDBUK
     , A.REGSTR_ERROR_LNDPCL_QTY                           NPRTY_REGSTR
     , '${today}'                                          DW_STDR_DE
FROM DW.TW_OP_RIGHTPRESVACMSLTVRIFY_D A
WHERE A.DW_STDR_DE = '${today}'
UNION ALL
SELECT A.RIGHT_PRESV_ODR                                   RTPRVT_ODR
     , A.INTNDNC_CODE                                      INTNDNC_CODE
     , A.AREA_CODE                                         AREA_CODE
     , A.RIGHT_PRESV_PRPRTY_CODE                           RIGHT_PRESV_PRPRTY_SE_CODE
     , A.PRTN_ACRSLT_DE                                    PRTN_ACRSLT_DE
     , A.FRST_DRTLN_GRFCCD                                 FRST_DTLNFC_CODE
     , '면적'                                                LNDPCL_CNT_AR_SE_NM
     , A.MANGT_CMPLT_AR                                    MANGT_COMPT
     , A.ERROR_SM_AR                                       VRIFY_ERROR_PRPRTY
     , A.RGSBUK_ERROR_AR                                   RGSBUK
     , A.LGSTR_ERROR_AR                                    LNDBUK
     , A.REGSTR_ERROR_AR                                   NPRTY_REGSTR
     , '${today}'                                          DW_STDR_DE
FROM DW.TW_OP_RIGHTPRESVACMSLTVRIFY_D A
WHERE A.DW_STDR_DE = '${today}'
) K</t>
    <phoneticPr fontId="1" type="noConversion"/>
  </si>
  <si>
    <t>SELECT COUNT(*) FROM DW.TW_AQ_ASSETSCL_SM_D A
 WHERE DW_STDR_DE = '${today}'
   AND LENGTHB( CASE WHEN A.AREA_CODE LIKE '99%' THEN NVL2(A.AREA_CODE, A.AREA_CODE, '-')
                     ELSE NVL2(A.AREA_CODE, CONCAT(SUBSTR2(A.AREA_CODE, 1, 5), '00000'), '-')
                END
              ) &lt;= 10</t>
    <phoneticPr fontId="1" type="noConversion"/>
  </si>
  <si>
    <t xml:space="preserve">SELECT COUNT(*) 
FROM (SELECT * FROM DW.TW_OP_RIGHTPRESVBASS WHERE DW_STDR_DE = '${today}' AND RIGHT_PRESV_SEQ_NO IS NOT NULL AND ACCDT_EXAMIN_CMPLT_AT = 'Y' ) A
     JOIN DW.TW_OP_RIGHTPRESVPRTNACMSLT_D B 
         ON B.DW_STDR_DE = '${today}' AND A.RIGHT_PRESV_SEQ_NO=B.RIGHT_PRESV_SEQ_NO
     JOIN (SELECT 
            N.*
          FROM (
        SELECT 
               M.*
              ,ROW_NUMBER() OVER(PARTITION BY M.RIGHT_PRESV_SEQ_NO ORDER BY M.ACCDT_EXAMIN_DE DESC) CNT
        FROM DW.TW_OP_RIGHTPRESVACCDTEXAMIN  M
         WHERE M.DW_STDR_DE = '${today}'
           AND RIGHT_PRESV_SEQ_NO IS NOT NULL
          ) N
          WHERE N.CNT = 1) C 
          ON A.RIGHT_PRESV_SEQ_NO=C.RIGHT_PRESV_SEQ_NO
     LEFT JOIN (SELECT CMMN_DTL_CODE, CMMN_CODE_NM FROM DW.TW_CM_CMMNDETAILCODE WHERE DW_STDR_DE='${today}' AND SE_CODE = 'NP807') T
                                ON (T.CMMN_DTL_CODE = A.RGIST_OWNER_SE_CODE) </t>
    <phoneticPr fontId="1" type="noConversion"/>
  </si>
  <si>
    <t>SELECT COUNT(*) FROM DW.TW_RG_BASSREGSTR  A
     INNER JOIN DW.TW_RG_LADREGSTR B ON (B.ASSETS_NO = A.ASSETS_NO)
     LEFT OUTER JOIN (SELECT A.*
                      FROM (SELECT STDR_YEAR
                            , AREA_CODE
                            , LGSTR_NO
                            , CONCAT(AREA_CODE,CONCAT(CONCAT(SUBSTR(LGSTR_NO,1,1),SUBSTR(LGSTR_NO,3,4)),SUBSTR(LGSTR_NO,8,4)))   PNU_NO
                            , LAD_SE_CODE
                            , OLNLP_AR
                            , OLNLP
                            , OLNLP_PRPOS_AREA_CODE
                            , USE_STTUS_CODE --- 토지이용상황
                            , ROW_NUMBER() OVER (PARTITION BY AREA_CODE,SUBSTR(LGSTR_NO,1,1),SUBSTR(LGSTR_NO,3,4),SUBSTR(LGSTR_NO,8,4) ORDER BY STDR_YEAR DESC) RN
                            FROM DW.TW_OP_INDV_OLNLP_D A
                            WHERE A.DW_STDR_DE = '${today}' 
                           ) A
                      WHERE RN = 1) C ON (C.PNU_NO = A.PNU_NO)
WHERE A.DW_STDR_DE='${today}'
  AND B.DW_STDR_DE='${today}'</t>
    <phoneticPr fontId="1" type="noConversion"/>
  </si>
  <si>
    <t>SELECT COUNT(*) FROM DW.TW_RG_IRDSREGSTR_DAMO  A
WHERE A.DW_STDR_DE='${today}' AND A.DELETE_AT='N' AND NVL(A.MVMN_SE_CODE,'-') &lt;&gt; 'XX'</t>
    <phoneticPr fontId="1" type="noConversion"/>
  </si>
  <si>
    <t>SELECT COUNT(*) FROM (
    SELECT A.ASSETS_NO                                         ASSETS_NO
         , A.JRSD_CODE                                         JRSD_CODE
         , A.DRTLN_GRFCCD                                      DRTLN_GRFCCD
         , A.ACCNUT_CODE                                       ACCNUT_CODE
         , A.ACNT_CODE                                         ACNT_CODE
         , A.PRPRTY_SE_CODE                                    PRPRTY_SE_CODE
         , A.AREA_CODE                                         AREA_CODE
         , A.PNU_NO                                            PNU_NO
         , B.BOG_LNDCGR_CODE                                   BOG_LNDCGR_CODE
         , B.STTUS_LNDCGR_CODE                                 STTUS_LNDCGR_CODE
         , B.USE_ACCDT_CODE                                    USE_ACCDT_CODE
         , A.REGSTR_QTY                                        REGSTR_QTY
         , CASE WHEN A.REGSTR_QTY &lt; 100 THEN '1'
                      WHEN A.REGSTR_QTY &gt;= 100 AND A.REGSTR_QTY &lt; 200 THEN '2'
                      WHEN A.REGSTR_QTY &gt;= 200 AND A.REGSTR_QTY &lt; 300 THEN '3'
                      WHEN A.REGSTR_QTY &gt;= 300 AND A.REGSTR_QTY &lt; 400 THEN '4'
                      WHEN A.REGSTR_QTY &gt;= 400 AND A.REGSTR_QTY &lt; 500 THEN '5'
                      WHEN A.REGSTR_QTY &gt;= 500 THEN '5'
                      END REGSTR_QTY_SEG
         , C.AR                                                COMPRS_LAD_GROUP_AR
         , C.GROUP_ID                                          COMPRS_LAD_GROUP_NO
         ,  '${today}'                                         DW_STDR_DE
    FROM DW.TW_RG_BASSREGSTR  A
         INNER JOIN DW.TW_RG_LADREGSTR B ON (A.ASSETS_NO = B.ASSETS_NO)
         INNER JOIN DW.RMDR_LAND_OBJECT C ON (A.ASSETS_NO = C.ASSETS_NO)
    WHERE A.PRPRTY_KND_CODE = 'A'
      AND A.DELETE_AT = 'N' AND A.ARNG_DE IS NOT NULL AND A.DSPS_AT ='N'
      AND A.PRPRTY_SE_CODE = '300'
      AND B.USE_ACCDT_CODE IN ('10','14','15')
      AND A.DW_STDR_DE='${today}'
      AND B.DW_STDR_DE='${today}'
      AND C.DW_STDR_DE='${today}'
    UNION ALL
    SELECT A.ASSETS_NO                                         ASSETS_NO
         , A.JRSD_CODE                                         JRSD_CODE
         , A.GRFC_CODE                                         DRTLN_GRFCCD
         , A.ACCNUT_CODE                                       ACCNUT_CODE
         , A.ACNT_CODE                                         ACNT_CODE
         , A.PRPRTY_SE_CODE                                    PRPRTY_SE_CODE
         , SUBSTR(A.EXCCMPNY_PNU_NO, 1,10)                     AREA_CODE
         , A.EXCCMPNY_PNU_NO                                   PNU_NO
         , A.BOG_LNDCGR_CODE                                   BOG_LNDCGR_CODE
         , A.STTUS_LNDCGR_CODE                                 STTUS_LNDCGR_CODE
         , A.USE_ACCDT_CODE                                    USE_ACCDT_CODE
         , A.REGSTR_AR                                         REGSTR_QTY
         , CASE WHEN A.REGSTR_AR  &lt; 100 THEN '1'
                      WHEN A.REGSTR_AR &gt;= 100 AND A.REGSTR_AR &lt; 200 THEN '2'
                      WHEN A.REGSTR_AR &gt;= 200 AND A.REGSTR_AR &lt; 300 THEN '3'
                      WHEN A.REGSTR_AR &gt;= 300 AND A.REGSTR_AR &lt; 400 THEN '4'
                      WHEN A.REGSTR_AR &gt;= 400 AND A.REGSTR_AR &lt; 500 THEN '5'
                      WHEN A.REGSTR_AR &gt;= 500 THEN '5'
                      END REGSTR_QTY_SEG
         , B.AR                                                COMPRS_LAD_GROUP_AR
         , B.GROUP_ID                                          COMPRS_LAD_GROUP_NO
         ,  '${today}'                                         DW_STDR_DE
    FROM DW.TW_ET_IMPRMN_LADREGSTR  A
         INNER JOIN DW.RMDR_LAND_OBJECT B ON (A.ASSETS_NO = B.ASSETS_NO)
    WHERE A.DELETE_AT = 'N' AND A.DSPS_AT ='N'
      AND A.PRPRTY_SE_CODE = '300'
      AND A.USE_ACCDT_CODE IN ('10','14','15')
      AND A.DW_STDR_DE='${today}'
      AND B.DW_STDR_DE='${today}'
) K</t>
    <phoneticPr fontId="1" type="noConversion"/>
  </si>
  <si>
    <t>SELECT COUNT(*) 
FROM (SELECT L.* ,
               ROW_NUMBER() OVER(PARTITION BY L.ASSETS_NO ORDER BY L.IRDS_NO DESC) CNT
          FROM DW.TW_RG_IRDSREGSTR_DAMO L ----증감대장
         WHERE L.DW_STDR_DE='${today}'
           AND L.DELETE_AT = 'N'
           AND L.MVMN_SE_CODE &lt;&gt; 'XX' --------이동구분코드
           AND L.CNTRCT_TY_CODE IN ('O11','O12','O13','O14','O15','O16','O17','O18','O19') -- 사용허가/대부
           AND L.DW_STDR_DE='${today}'
       ) A 
      JOIN DW.TW_RG_LADREGSTR B ON A.ASSETS_NO = B.ASSETS_NO AND B.DW_STDR_DE = '${today}'
      JOIN (SELECT *
                   FROM DW.TW_OP_CNTRCT_M
                  WHERE DW_STDR_DE='${today}'
                    AND JOB_PROGRS_STS_CODE = '810'
                    AND DELETE_AT = 'N'
                    AND ASSETS_JOB_SE_CODE = 'NP'
                    AND DW_STDR_DE='${today}'
            ) C ON (A.CNTRCT_MNG_NO = C.CNTRCT_MNG_NO AND A.CNTRCT_DE = C.CNTRCT_DE)
 WHERE A.CNT = 1</t>
    <phoneticPr fontId="1" type="noConversion"/>
  </si>
  <si>
    <t>SELECT A.CNTRCT_SEQ_NO, A.CNTRCT_MNG_NO, A.CNTRCT_NO, A.CNTRCT_BEGIN_DE, A.CNTRCT_END_DE
FROM TNID_CNTRCTINFO_D_DAMO A
WHERE 1=1  
  AND (CNTRCT_BEGIN_DE  &gt; '20160000'  
      OR CNTRCT_END_DE   &lt; '18000000'
      )</t>
    <phoneticPr fontId="1" type="noConversion"/>
  </si>
  <si>
    <t>성공(1)</t>
    <phoneticPr fontId="1" type="noConversion"/>
  </si>
  <si>
    <t>A0000012</t>
    <phoneticPr fontId="1" type="noConversion"/>
  </si>
  <si>
    <t>SELECT DISTINCT CLOS_YM FROM TNID_ASSETSCL_SM_D WHERE SUBSTR(CLOS_YM, 5) &gt; '13'</t>
    <phoneticPr fontId="1" type="noConversion"/>
  </si>
  <si>
    <t>검증ID</t>
    <phoneticPr fontId="1" type="noConversion"/>
  </si>
  <si>
    <t>보고서</t>
    <phoneticPr fontId="1" type="noConversion"/>
  </si>
  <si>
    <t>ETHM0016</t>
    <phoneticPr fontId="1" type="noConversion"/>
  </si>
  <si>
    <t>ORACLE DM</t>
    <phoneticPr fontId="1" type="noConversion"/>
  </si>
  <si>
    <t>R0001</t>
    <phoneticPr fontId="1" type="noConversion"/>
  </si>
  <si>
    <t>보고서명</t>
    <phoneticPr fontId="1" type="noConversion"/>
  </si>
  <si>
    <t>보고서 쿼리 결과 대사</t>
    <phoneticPr fontId="1" type="noConversion"/>
  </si>
  <si>
    <t>NPIMSST</t>
    <phoneticPr fontId="1" type="noConversion"/>
  </si>
  <si>
    <t>NPIMS</t>
    <phoneticPr fontId="1" type="noConversion"/>
  </si>
  <si>
    <t>R</t>
    <phoneticPr fontId="1" type="noConversion"/>
  </si>
  <si>
    <t>보고서ID</t>
    <phoneticPr fontId="1" type="noConversion"/>
  </si>
  <si>
    <t>SELECT 
   T1.MNG_DPSPLN_SE_CODE   -- 관리처분계획구분코드
   ,T2.MNG_DPSPLN_SE_NM    -- 관리처분계획구분명
   ,T3.PRPRTY_KND_NM       -- 재산종류명
   -- ,T3.PRPRTY_KND_CL_NM    -- 재산종류분류명
   ,SUM(T1.PLAN_AR)        -- 면적
   ,SUM(T1.PLAN_AMOUNT)    -- 금액
FROM DM_ADM.TM_PL_MSTPL_D T1 -- DM_PL_종합 계획 D
     INNER JOIN DM_ADM.VW_CM_MNGDPSPLNSE T2 -- DM_CM_관리처분계획구분
             ON (T1.MNG_DPSPLN_SE_CODE = T2.MNG_DPSPLN_SE_CODE )
     INNER JOIN DM_ADM.TM_CM_NPRTYKNDCODE T3 -- 국유재산 종류 코드
             ON (T1.PRPRTY_KND_CODE = T3.PRPRTY_KND_CODE )
     INNER JOIN DM_ADM.VW_CM_MSTPLPRGSTS T4 -- DM_CM_종합계획진행상태
             ON (T1.GNRLZ_PLAN_PRGSTS_CODE = T4.MSTPL_PRGSTS_CODE ) 
WHERE (T1.DELETE_AT = 'N'  AND T4.MSTPL_PRGSTS_NM = '확정'  AND T1.FSYR IN ('2013'))
GROUP BY T1.MNG_DPSPLN_SE_CODE
   ,T2.MNG_DPSPLN_SE_NM
   ,T3.PRPRTY_KND_NM
   -- ,T3.PRPRTY_KND_CL_NM
ORDER BY 1,2,3</t>
    <phoneticPr fontId="1" type="noConversion"/>
  </si>
  <si>
    <t>관리/처분계획 총괄표</t>
    <phoneticPr fontId="1" type="noConversion"/>
  </si>
  <si>
    <t>SELECT 
   T1.MNG_DPSPLN_SE_CODE      -- 관리처분계획구분코드
   ,T2.CMMN_CODE_NM           -- 관리처분계획구분명
   ,T3.PRPRTY_KND_NM           -- 재산종류명
   ,SUM(CASE WHEN T3.PRPRTY_KND_NM IN ('토지','건물') THEN T1.PLAN_QTY END)           -- 면적
   ,SUM(T1.PLAN_AMOUNT)       -- 금액
FROM NPIMSINTT.TNID_MSTPL_D T1 -- DM_PL_종합 계획 D
     INNER JOIN NPIMSINTT.TNID_CMMNDETAILCODE T2 -- DM_CM_관리처분계획구분
             ON (T2.SE_CODE = 'NP513' AND T1.MNG_DPSPLN_SE_CODE = T2.CMMN_DTL_CODE )
     INNER JOIN NPIMSINTT.TNID_NPRTYKNDCODE T3 -- 국유재산 종류 코드
             ON (T1.PRPRTY_KND_CODE = T3.PRPRTY_KND_CODE )
     INNER JOIN NPIMSINTT.TNID_CMMNDETAILCODE T4 -- DM_CM_종합계획진행상태
             ON (T4.SE_CODE = 'NP504' AND T1.GNRLZ_PLAN_PROGRS_STS_CODE  = T4.CMMN_DTL_CODE ) 
WHERE (T1.DELETE_AT = 'N'  AND T4.CMMN_CODE_NM = '확정'  AND T1.FSYR IN ('2013'))
GROUP BY T1.MNG_DPSPLN_SE_CODE
   ,T2.CMMN_CODE_NM
   ,T3.PRPRTY_KND_NM
ORDER BY 1,2,3</t>
    <phoneticPr fontId="1" type="noConversion"/>
  </si>
  <si>
    <t>성공(1)</t>
    <phoneticPr fontId="1" type="noConversion"/>
  </si>
  <si>
    <t>성공(1)</t>
    <phoneticPr fontId="1" type="noConversion"/>
  </si>
  <si>
    <t>SELECT COUNT(*) 
FROM (SELECT  T.*
             ,CONCAT(T.AREA_CODE,CONCAT(CONCAT(SUBSTR(T.LGSTR_NO,1,1),SUBSTR(T.LGSTR_NO,3,4)),SUBSTR(T.LGSTR_NO,8,4)))   PNU_NO
       FROM DW.TW_RG_IRDSREGSTR_DAMO T
       WHERE T.DW_STDR_DE='${today}'
         AND SUBSTR(T.PRPRTY_ITEM_CODE,1,1) = 'A'  ---토지
         AND T.DELETE_AT = 'N'
         AND T.MVMN_SE_CODE &lt;&gt; 'XX'    --------이동구분코드
         AND T.PRPRTY_SE_CODE = '300' ----일반재산
         AND T.IRDS_CODE IN ('C103','C205','C101','C102','C202','C605','C104','C105','C106')  ---매각 
     ) A
     LEFT JOIN (
         SELECT
                A.ASSETS_NO
               ,A.BOG_LNDCGR_CODE
               ,A.STTUS_LNDCGR_CODE
               ,A.USE_ACCDT_CODE
               ,A.PRPOS_AREA_CODE
               ,B.AR
               ,B.PNU_NO
               ,NVL(TO_CHAR(B.GROUP_ID),'-')      GROUP_ID      
         FROM DW.TW_RG_LADREGSTR A LEFT JOIN DW.RMDR_LAND_OBJECT B
           ON A.ASSETS_NO = B.ASSETS_NO AND A.DW_STDR_DE='${today}' AND B.DW_STDR_DE='${today}'
     )B ON A.ASSETS_NO = B.ASSETS_NO
     LEFT JOIN (
          SELECT  L1.*
          FROM ( SELECT L.*
                     ,  ROW_NUMBER() OVER(PARTITION BY L.PNU ORDER BY UCODE DESC) N
                   FROM DW.LP_U_DESC_LAST L
                   WHERE L.CTYPE = '2'     ----포함
                   AND L.ZONE_KND = '1'  ----같은 PNU안에서 첫번째 토지이용계획만
                   AND L.DW_STDR_DE='${today}'
                 ) L1
          WHERE L1.N = 1
     ) C ON A.PNU_NO = C.PNU</t>
    <phoneticPr fontId="1" type="noConversion"/>
  </si>
  <si>
    <t>SELECT COUNT(*) FROM (SELECT A.ASSETS_NO                                         ASSETS_NO
         , O.CNTRCT_MNG_NO                                     CNTRCT_MNG_NO
         , O.CNTRCT_MNG_SEQ_NO                                 CNTRCT_MNG_SEQ_NO
         , F.UCODE                                             LNDPCL_PRPOS_CODE
         , F.CODE_NM                                           LNDPCL_PRPOS_NM
         , A.JRSD_CODE                                         JRSD_CODE
         , A.DRTLN_GRFCCD                                      DTLNFC_CODE
         , A.ACCNUT_CODE                                       ACCNUT_CODE
         , A.ACNT_CODE                                         ACNT_CODE
         , A.PRPRTY_SE_CODE                                    PRPRTY_SE_CODE
         , A.PRPRTY_KND_CODE                                   PRPRTY_KND_CODE
         , A.PRPRTY_ITEM_CODE                                  PRPRTY_ITEM_CODE
         , A.AREA_CODE                                         AREA_CODE
         , A.LGSTR_NO                                          LGSTR_NO
         , A.REGSTR_QTY                                        REGSTR_QTY
         , A.REGSTR_AMOUNT                                     REGSTR_AMOUNT
         , O.CNTRCT_QTY                                        CNTRCT_QTY
         , O.CNTRCT_AMOUNT                                     CNTRCT_AMOUNT
         , O.CNTRCT_TY_CODE                                    CNTRCT_TY_CODE
         , O.CNTRCT_BEGIN_DE                                   CNTRCT_BEGIN_DE
         , O.CNTRCT_END_DE                                     CNTRCT_END_DE
         , O.BCNC_NM                                           BCNC_NM
         , O.BCNC_CODE                                         BCNC_CODE
         , O.IRDS_CODE                                         IRDS_CODE
         ,  '${today}'                                         DW_STDR_DE
    FROM DW.TW_RG_BASSREGSTR  A
         INNER JOIN 
        (   SELECT B.ASSETS_NO, C.CNTRCT_MNG_NO, B.CNTRCT_MNG_SEQ_NO, C.CNTRCT_TY_CODE, C.CNTRCT_BEGIN_DE, C.CNTRCT_END_DE, B.IRDS_CODE, C.BCNC_NM, C.BCNC_CODE, B.CNTRCT_QTY, B.CNTRCT_AMOUNT
            FROM DW.TW_OP_CNTRCTDTLS_D B  JOIN DW.TW_OP_CNTRCTINFO_D C ON B.CNTRCT_MNG_NO = C.CNTRCT_MNG_NO     
                 LEFT SEMI JOIN 
                           (SELECT D.BASIS_SE_NO
                             FROM DW.TW_OP_LEVREQEST_D_DAMO D          
                             INNER JOIN DW.TW_OP_PAYDTLS_D E 
                                 ON D.LEV_REQEST_NO = E.LEV_REQEST_NO AND D.BASIS_SE_CODE = '30' AND D.ASSETS_JOB_SE_CODE = 'NP' AND D.DELETE_AT = 'N' AND E.DELETE_AT = 'N'
                             INNER JOIN DW.TW_OP_PROGRS_INFO_HIST_D F
                                 ON D.LEV_REQEST_NO = F.BASIS_SE_NO AND F.BASIS_SE_CODE = '70' 
                             WHERE 1=1
                             -- AND B.CNTRCT_MNG_NO = D.BASIS_SE_NO
                             AND F.JOB_PROGRS_STS_CODE = '840'
                             AND F.ELCTRN_SANCTN_STS_CODE = '3'
                             AND D.JOB_PROGRS_CODE = F.JOB_PROGRS_STS_CODE
                             AND D.DW_STDR_DE='${today}'
                             AND E.DW_STDR_DE='${today}'
                             AND F.DW_STDR_DE='${today}'
                            ) D ON B.CNTRCT_MNG_NO = D.BASIS_SE_NO
            WHERE C.CNTRCT_TY_CODE = 'O11'
            AND C.CNTRCT_BEGIN_DE &lt;= '${today}'     
            AND C.CNTRCT_END_DE &gt;= '${today}'        
            AND C.JOB_PROGRS_STS_CODE = '810'                           
            AND B.DELETE_AT = 'N'
            AND B.DW_STDR_DE='${today}'
            AND C.DW_STDR_DE='${today}'
        ) O
        ON A.ASSETS_NO = O.ASSETS_NO AND A.PRPRTY_SE_CODE = '300' AND A.PRPRTY_KND_CODE = 'A' 
        INNER JOIN DW.LP_U_DESC_LAST F ON (F.PNU = A.PNU_NO AND F.CTYPE = '2')
    WHERE A.DELETE_AT = 'N'                                                         
      AND A.ARNG_DE IS NOT NULL                                                     
      AND A.DSPS_AT = 'N'
      AND A.DW_STDR_DE='${today}'
      AND F.DW_STDR_DE='${today}'
    UNION ALL
    SELECT A.ASSETS_NO                                         ASSETS_NO
         , O.CNTRCT_MNG_NO                                     CNTRCT_MNG_NO
         , O.CNTRCT_MNG_SEQ_NO                                 CNTRCT_MNG_SEQ_NO
         , F.UCODE                                             LNDPCL_PRPOS_CODE
         , F.CODE_NM                                           LNDPCL_PRPOS_NM
         , A.JRSD_CODE                                         JRSD_CODE
         , A.DRTLN_GRFCCD                                      DTLNFC_CODE
         , A.ACCNUT_CODE                                       ACCNUT_CODE
         , A.ACNT_CODE                                         ACNT_CODE
         , A.PRPRTY_SE_CODE                                    PRPRTY_SE_CODE
         , A.PRPRTY_KND_CODE                                   PRPRTY_KND_CODE
         , A.PRPRTY_ITEM_CODE                                  PRPRTY_ITEM_CODE
         , A.AREA_CODE                                         AREA_CODE
         , A.LGSTR_NO                                          LGSTR_NO
         , A.REGSTR_QTY                                        REGSTR_QTY
         , A.REGSTR_AMOUNT                                     REGSTR_AMOUNT
         , O.CNTRCT_QTY                                        CNTRCT_QTY
         , O.CNTRCT_AMOUNT                                     CNTRCT_AMOUNT
         , O.CNTRCT_TY_CODE                                    CNTRCT_TY_CODE
         , O.CNTRCT_BEGIN_DE                                   CNTRCT_BEGIN_DE
         , O.CNTRCT_END_DE                                     CNTRCT_END_DE
         , O.BCNC_NM                                           BCNC_NM
         , O.BCNC_CODE                                         BCNC_CODE
         , O.IRDS_CODE                                         IRDS_CODE
         ,  '${today}'                                         DW_STDR_DE
    FROM DW.TW_RG_BASSREGSTR  A
         INNER JOIN 
            (
                SELECT B.ASSETS_NO, C.CNTRCT_MNG_NO, B.CNTRCT_MNG_SEQ_NO, C.CNTRCT_TY_CODE, C.CNTRCT_BEGIN_DE, C.CNTRCT_END_DE, B.IRDS_CODE, C.BCNC_NM, C.BCNC_CODE, B.CNTRCT_QTY, B.CNTRCT_AMOUNT
                FROM DW.TW_OP_CNTRCTDTLS_D B                                    
                JOIN DW.TW_OP_CNTRCTINFO_D  C                                    
                ON B.CNTRCT_MNG_NO = C.CNTRCT_MNG_NO                        
                AND C.CNTRCT_TY_CODE IN  ('O12',                                    
                                          'O13',                                    
                                          'O14',                                    
                                          'O15',                                    
                                          'O16')
                AND C.CNTRCT_BEGIN_DE &lt;= '${today}'
                AND C.CNTRCT_END_DE &gt;= '${today}'      
                AND C.JOB_PROGRS_STS_CODE = '810'                           
                AND B.DELETE_AT = 'N'
                WHERE B.DW_STDR_DE='${today}'
                  AND C.DW_STDR_DE='${today}'
            ) O
           ON A.ASSETS_NO = O.ASSETS_NO AND A.PRPRTY_SE_CODE = '300' AND A.PRPRTY_KND_CODE = 'A'
         INNER JOIN DW.LP_U_DESC_LAST F ON (F.PNU = A.PNU_NO AND F.CTYPE = '2')
    WHERE A.DELETE_AT = 'N'                                                         
                    AND A.ARNG_DE IS NOT NULL                                                     
                    AND A.DSPS_AT = 'N'
                    AND A.DW_STDR_DE='${today}'
                    AND F.DW_STDR_DE='${today}')K</t>
    <phoneticPr fontId="1" type="noConversion"/>
  </si>
  <si>
    <t>SELECT COUNT(*) FROM (SELECT '2014'                                              IRDS_DE
     , '-'                                                 ACQS_SE_CODE
     , NVL(A.TAXITM_SE_CODE, NVL(E.PAYGUD_TAXITM_CODE,'-')) PAYGUD_TAXITM_CODE
     , DECODE(A.STOCK_SE_CODE,'02','01','03','02',A.STOCK_SE_CODE) STOCK_SE_CODE
    FROM DW.TW_OP_STOCKINFO_K  A
         INNER JOIN (SELECT  Z.STOCK_SE_CODE                      AS STOCK_SE_CODE,      
                   ITEM_NO,
                   SUM(DECODE(Z.IRDS_QTY,0,0,1))        AS TOT_ITM_CNT,    --- 종목수 
                   SUM(IRDS_QTY)                        AS TOT_IRDS_QTY,   --- 증감수량 
                   SUM(TOT_PAYGUD_AMOUNT)               AS TOT_PAYGUD_AMOUNT,  --- 물납금액 
                   SUM(TOT_FVAL_AMOUNT)                 AS TOT_FVAL_AMOUNT    --- 증감수량 * 액면가격 -&gt; 액면금액
                  FROM (SELECT
                               A.ITEM_NO,
                               DECODE(A.STOCK_SE_CODE,'02','01','03','02',A.STOCK_SE_CODE) AS STOCK_SE_CODE,
                               SUM(DECODE(SUBSTR(B.IRDS_TY_CODE,0,1),'A',B.IRDS_QTY,'B',B.IRDS_QTY, -(B.IRDS_QTY))) AS IRDS_QTY,
                               SUM(DECODE(SUBSTR(B.IRDS_TY_CODE,0,1),'A',B.PAYGUD_AMOUNT ,'B',B.PAYGUD_AMOUNT , -(B.PAYGUD_AMOUNT)))  AS TOT_PAYGUD_AMOUNT, --- 물납금액 
                               SUM(DECODE(SUBSTR(B.IRDS_TY_CODE,0,1),'A',B.IRDS_QTY*A.FVAL_AMOUNT,'B',B.IRDS_QTY*A.FVAL_AMOUNT, -(B.IRDS_QTY*A.FVAL_AMOUNT))) AS TOT_FVAL_AMOUNT --- 증감수량*액면가격
                          FROM DW.TW_OP_STOCKINFO_K   A  --- 주식정보 
                               INNER JOIN DW.TW_OP_SECRITSIRDS_K B ON (A.ITEM_NO = B.ITEM_NO)  --- 주식증감내역      
                               INNER JOIN DW.TW_OP_ELCTRNSANCTN_K C ON (C.SANCTN_NO = B.ELCTRN_SANCTN_NO) 
                               LEFT OUTER JOIN DW.TW_OP_ELCTRNSANCTN_K D ON (D.SANCTN_NO = B.CANCL_ELCTSN_NO)             
                          WHERE B.DELETE_AT = 'N'
                          AND   B.IRDS_DE &lt;= '20141231'
                          AND   NVL(C.SANCTN_STS_CODE,'000')='004'
                          AND   NVL(D.SANCTN_STS_CODE,'000')!='004'
                          AND   A.DW_STDR_DE='${today}'
                          AND   B.DW_STDR_DE='${today}'
                          AND   C.DW_STDR_DE='${today}'
                          GROUP BY A.ITEM_NO, A.STOCK_SE_CODE 
                          ) Z
                    GROUP BY Z.STOCK_SE_CODE, ITEM_NO
          ) D ON (A.ITEM_NO  = D.ITEM_NO)
         LEFT OUTER JOIN (SELECT
                                  A.ITEM_NO,
                                  B.PAYGUD_TAXITM_CODE  
                             FROM DW.TW_RG_SECRITS_REGSTR_K A
                                  INNER JOIN DW.TW_OP_PAYGUD_DTL_K B ON (A.REGSTR_NO = B.REGSTR_NO)  
                                  INNER JOIN DW.TW_RG_BASSREGSTR_K C ON (A.REGSTR_NO = C.REGSTR_NO)
                             WHERE A.NEW_AT  = 'Y' 
                             AND NVL(A.DELETE_AT,'N') = 'N'
                             AND NVL(C.DELETE_AT,'N') = 'N'
                             AND A.DW_STDR_DE='${today}'
                             AND B.DW_STDR_DE='${today}'
                             AND C.DW_STDR_DE='${today}'
                        ) E ON (A.ITEM_NO  = E.ITEM_NO)
    WHERE D.TOT_IRDS_QTY + D.TOT_PAYGUD_AMOUNT &lt;&gt; 0
      AND A.DW_STDR_DE='${today}'
    GROUP BY '2014'
         , '-'
         , NVL(A.TAXITM_SE_CODE, NVL(E.PAYGUD_TAXITM_CODE,'-'))
         , DECODE(A.STOCK_SE_CODE,'02','01','03','02',A.STOCK_SE_CODE)
         , '${today}'
    UNION ALL
    SELECT '2014'                                              IRDS_DE
         , '-'                                                 ACQS_SE_CODE
         , NVL(E.PAYGUD_TAXITM_CODE,'-')                       PAYGUD_TAXITM_CODE
         , D.STOCK_SE_CODE                                     STOCK_SE_CODE
    FROM DW.TW_OP_CREDITINFO_K  A
         INNER JOIN (SELECT  Z.STOCK_SE_CODE                      AS STOCK_SE_CODE,    
                   ITEM_NO,
                   SUM(DECODE(Z.IRDS_QTY,0,0,1))        AS TOT_ITM_CNT,   
                   SUM(IRDS_QTY)                        AS TOT_IRDS_QTY,
                   SUM(TOT_PAYGUD_AMOUNT)               AS TOT_PAYGUD_AMOUNT, 
                   SUM(TOT_FVAL_AMOUNT)                 AS TOT_FVAL_AMOUNT 
              FROM (SELECT 
                           A.ITEM_NO,
                           '03' AS STOCK_SE_CODE,
                           SUM(DECODE(SUBSTR(B.IRDS_TY_CODE,0,1),'A',B.IRDS_QTY      ,'B',B.IRDS_QTY     , -(B.IRDS_QTY)))      AS IRDS_QTY,
                           SUM(DECODE(SUBSTR(B.IRDS_TY_CODE,0,1),'A',B.PAYGUD_AMOUNT ,'B',B.PAYGUD_AMOUNT, -(B.PAYGUD_AMOUNT))) AS TOT_PAYGUD_AMOUNT, --- 물납금액 
                           SUM(DECODE(SUBSTR(B.IRDS_TY_CODE,0,1),'A',B.IRDS_AMOUNT   ,'B',B.IRDS_AMOUNT  , -(B.IRDS_AMOUNT)))   AS TOT_FVAL_AMOUNT    --- 액면금액
                      FROM DW.TW_OP_CREDITINFO_K  A  --- 채권정보 
                           INNER JOIN DW.TW_OP_SECRITSIRDS_K B ON (A.ITEM_NO = B.ITEM_NO)  --- 주식증감내역 
                           INNER JOIN DW.TW_OP_ELCTRNSANCTN_K C ON (C.SANCTN_NO = B.ELCTRN_SANCTN_NO) 
                           LEFT OUTER JOIN DW.TW_OP_ELCTRNSANCTN_K D ON (D.SANCTN_NO = B.CANCL_ELCTSN_NO AND D.DW_STDR_DE='${today}')   
                     WHERE B.DELETE_AT = 'N'
                     AND   B.IRDS_DE &lt;= '20141231'
                     AND   NVL(C.SANCTN_STS_CODE,'000')='004'
                     AND   NVL(D.SANCTN_STS_CODE,'000')!='004'
                     AND A.DW_STDR_DE='${today}'
                     AND B.DW_STDR_DE='${today}'
                     AND C.DW_STDR_DE='${today}'
                     GROUP BY A.ITEM_NO, '03'
                     ) Z
            GROUP BY Z.STOCK_SE_CODE, ITEM_NO
            ) D ON (A.ITEM_NO  = D.ITEM_NO)
         LEFT OUTER JOIN (SELECT 
                   A.ITEM_NO,
                   B.PAYGUD_TAXITM_CODE  
             FROM DW.TW_RG_SECRITS_REGSTR_K A 
                  INNER JOIN DW.TW_OP_PAYGUD_DTL_K B ON (A.REGSTR_NO = B.REGSTR_NO)  
                  INNER JOIN DW.TW_RG_BASSREGSTR_K C ON (A.REGSTR_NO = C.REGSTR_NO)
             WHERE A.NEW_AT  = 'Y'
             AND NVL(A.DELETE_AT,'N') = 'N'
             AND NVL(C.DELETE_AT,'N') = 'N'
             AND A.DW_STDR_DE='${today}'
             AND B.DW_STDR_DE='${today}'
             AND C.DW_STDR_DE='${today}'
             ) E ON (A.ITEM_NO  = E.ITEM_NO)
    WHERE D.TOT_IRDS_QTY &lt;&gt; 0
      AND A.DW_STDR_DE='${today}'
    GROUP BY '2014'
         , '-'
         , NVL(E.PAYGUD_TAXITM_CODE,'-')
         , D.STOCK_SE_CODE
         , '${today}'
    UNION ALL
    SELECT '2014'                                              IRDS_DE
         , '-'                                                 ACQS_SE_CODE
         , NVL(E.PAYGUD_TAXITM_CODE,'-')                       PAYGUD_TAXITM_CODE
         , D.STOCK_SE_CODE                                     STOCK_SE_CODE
    FROM DW.TW_CM_BYTFC_BASS_K  A
         INNER JOIN (SELECT  Z.STOCK_SE_CODE                      AS STOCK_SE_CODE,    
                   ITEM_NO,
                   SUM(DECODE(Z.IRDS_QTY,0,0,1))        AS TOT_ITM_CNT,    -- -종목수 
                   SUM(IRDS_QTY)                        AS TOT_IRDS_QTY,   --- 증감수량 
                   SUM(TOT_PAYGUD_AMOUNT)               AS TOT_PAYGUD_AMOUNT,  --- 물납금액 
                   SUM(TOT_FVAL_AMOUNT)                 AS TOT_FVAL_AMOUNT    --- 증감수량 * 액면가격 -&gt; 액면금액
              FROM (SELECT 
                           A.ITEM_NO,
                           '04' AS STOCK_SE_CODE,
                           CASE
                               WHEN SUM(DECODE(SUBSTR(B.IRDS_TY_CODE,0,1),'A',B.IRDS_QTY,'B',B.IRDS_QTY, -(B.IRDS_QTY))) &gt;0  THEN 1
                               ELSE 0
                           END AS IRDS_QTY,
                           SUM(DECODE(SUBSTR(B.IRDS_TY_CODE,0,1),'A',B.PAYGUD_AMOUNT ,'B',B.PAYGUD_AMOUNT, -(B.PAYGUD_AMOUNT))) AS TOT_PAYGUD_AMOUNT, --- 물납금액 
                           SUM(DECODE(SUBSTR(B.IRDS_TY_CODE,0,1),'A',B.IRDS_AMOUNT   ,'B',B.IRDS_AMOUNT  , -(B.IRDS_AMOUNT)))   AS TOT_FVAL_AMOUNT    --- 액면금액
                      FROM DW.TW_CM_BYTFC_BASS_K  A   --- 수익증권기본  -데이터없음  
                           INNER JOIN DW.TW_OP_SECRITSIRDS_K B ON (A.ITEM_NO = B.ITEM_NO) --- 주식증감내역 
                           INNER JOIN DW.TW_OP_ELCTRNSANCTN_K C ON (C.SANCTN_NO = B.ELCTRN_SANCTN_NO) 
                           LEFT OUTER JOIN DW.TW_OP_ELCTRNSANCTN_K D ON (D.SANCTN_NO = B.CANCL_ELCTSN_NO)    
                       WHERE B.DELETE_AT = 'N'
                       AND   B.IRDS_DE &lt;= '20141231'
                       AND   NVL(C.SANCTN_STS_CODE,'000')='004'
                       AND   NVL(D.SANCTN_STS_CODE,'000')!='004'
                      AND A.DW_STDR_DE='${today}'
                      AND B.DW_STDR_DE='${today}'
                      AND C.DW_STDR_DE='${today}'
                     GROUP BY A.ITEM_NO, '04'
                     ) Z
            GROUP BY Z.STOCK_SE_CODE, ITEM_NO
           ) D ON (A.ITEM_NO  = D.ITEM_NO)
         LEFT OUTER JOIN (SELECT
                   A.ITEM_NO,
                   B.PAYGUD_TAXITM_CODE  --- 물납세목코드 
             FROM DW.TW_RG_SECRITS_REGSTR_K A --- 유가증권대장내역  -운영,개발 데이터없음 
                  INNER JOIN DW.TW_OP_PAYGUD_DTL_K B ON (A.REGSTR_NO = B.REGSTR_NO)    --- 물납내역 -운영,개발 데이터없음  -대장번호 
                  INNER JOIN DW.TW_RG_BASSREGSTR_K C ON (A.REGSTR_NO = C.REGSTR_NO)    --- 대장기본 
             WHERE A.NEW_AT  = 'Y'  --- 신규여부 A
             AND NVL(A.DELETE_AT,'N') = 'N'
             AND NVL(C.DELETE_AT,'N') = 'N' 
             AND A.DW_STDR_DE='${today}'
             AND B.DW_STDR_DE='${today}'
             AND C.DW_STDR_DE='${today}'
             ) E ON (A.ITEM_NO  = E.ITEM_NO)
    WHERE D.TOT_IRDS_QTY &lt;&gt; 0
      AND A.DW_STDR_DE='${today}'
    GROUP BY '2014'
         , '-'
         , NVL(E.PAYGUD_TAXITM_CODE,'-')
         , D.STOCK_SE_CODE
         , '${today}') K</t>
    <phoneticPr fontId="1" type="noConversion"/>
  </si>
  <si>
    <t>SELECT COUNT(*) FROM (SELECT SUBSTR(A.OCCRRNC_DE,1,4)                            OCCRRNC_YEAR
     , CASE WHEN ACNT_CODE IN ('411200','411400') THEN '01' ELSE '02' END SCRITS_INCME_SE_CODE
     , CASE WHEN ACNT_CODE = '411200' THEN '01' WHEN ACNT_CODE = '411400' THEN '02'  ELSE '-'  END  SCRITS_SE_CODE
FROM DW.TW_OP_GNRL_CHIT_K A
     INNER JOIN DW.TW_OP_ELCTRNSANCTN_K B ON (B.SANCTN_NO = A.ELCTRN_SANCTN_NO)
WHERE A.ACNT_CODE  in ('411200','411400', '413100') 
        AND A.CHIT_CANCL_SE_CODE IN ('01')
        AND A.DELETE_AT='N'
        AND A.OCCRRNC_DE IS NOT NULL  
        AND A.ELCTRN_SANCTN_NO = B.SANCTN_NO
        AND B.SANCTN_STS_CODE IN ('004') 
        AND A.DW_STDR_DE='${today}'
        AND B.DW_STDR_DE='${today}'
GROUP BY SUBSTR(A.OCCRRNC_DE,1,4)
     , CASE WHEN ACNT_CODE IN ('411200','411400') THEN '01' ELSE '02' END
     , CASE WHEN ACNT_CODE = '411200' THEN '01' WHEN ACNT_CODE = '411400' THEN '02'  ELSE '-'  END )K</t>
    <phoneticPr fontId="1" type="noConversion"/>
  </si>
  <si>
    <t>SELECT COUNT(*) FROM ( SELECT  '${today}'   AS  DW_STDR_DE                 --- 기준일자
                 , B.BAS_YY                      AS  BAS_YY                     --- 기준년도
                 , A.LWST_MNG_NO                 AS  LWST_MNG_NO                --- 소송관리번호
                 , A.ASSETS_NO                   AS  ASSETS_NO
                 , A.PRPRTY_SE_CODE              AS  PRPRTY_SE_CODE
                 , A.PRPRTY_KND_CODE             AS  PRPRTY_KND_CODE
                 , A.LWST_SE_CODE                AS  LWST_SE_CODE               --- 소송구분코드    
                 , A.LWST_SMM_SE_CODE            AS  LWST_SMM_SE_CODE            --- 소송집계구분코드
                 , A.LWST_KND_CODE               AS  LWST_KND_CODE              --- 소송종류코드    
                 , A.ODR_SE_CODE                 AS  ODR_SE_CODE                --- 차수구분코드    
                 , A.FLWST_SE_CODE               AS  FLWST_SE_CODE              --- 제소구분코드    
                 , A.JRSD_CODE                   AS  JRSD_CODE                  --- 소관코드        
                 , A.ACCNUT_CODE                 AS  ACCNUT_CODE                --- 회계코드        
                 , A.ACNT_CODE                   AS  ACNT_CODE                  --- 계정코드        
                 , A.DRTLN_GRFCCD                AS  DRTLN_GRFCCD               --- 일선관서코드    
                 , A.LITGLD_DE                   AS  LITGLD_DE                  --- 소제기일자      
                 , A.LWST_END_DE                 AS  LWST_END_DE                --- 소송종료일자    
                 , A.LAST_JUDMN_RESULT_CODE      AS  LAST_JUDMN_RESULT_CODE     --- 최종판결결과코드
                 , CASE WHEN SUBSTR(A.LITGLD_DE,1,4) &lt; B.BAS_YY AND (A.LWST_END_DE IS NULL OR SUBSTR(A.LWST_END_DE,1,4) &gt; B.BAS_YY) THEN  '1'
                        WHEN SUBSTR(A.LITGLD_DE,1,4) = B.BAS_YY AND (A.LWST_END_DE IS NULL OR SUBSTR(A.LWST_END_DE,1,4) &gt; B.BAS_YY) THEN  '1'
                        WHEN SUBSTR(A.LWST_END_DE,1,4) = B.BAS_YY                                                                   THEN  '2'
                   END                           AS  LWST_JUDMN_SE_CODE         --- 소송판결구분코드
                 , CASE WHEN SUBSTR(A.LITGLD_DE,1,4) &lt; B.BAS_YY AND (A.LWST_END_DE IS NULL OR SUBSTR(A.LWST_END_DE,1,4) &gt; B.BAS_YY) THEN  '91'
                        WHEN SUBSTR(A.LITGLD_DE,1,4) = B.BAS_YY AND (A.LWST_END_DE IS NULL OR SUBSTR(A.LWST_END_DE,1,4) &gt; B.BAS_YY) THEN  '92'
                        WHEN SUBSTR(A.LWST_END_DE,1,4) = B.BAS_YY                                                                   THEN  A.LAST_JUDMN_RESULT_CODE
                   END                           AS  LWST_JUDMN_DETAIL_SE_CODE  --- 소송판결상세구분코드
                 , A.AREA_CODE                   AS  AREA_CODE                  --- 지역코드
                 , A.SIDO_SE_CODE                AS  SIDO_SE_CODE               --- 시도구분코드
                 , A.LWST_AMOUNT                 AS  LWST_AMOUNT                --- 소송금액
                 , A.LWST_PARTCLRMATTER          AS  LWST_PARTCLRMATTER         --- 소송특이사항
                 , A.JUDMN_CN                    AS  JUDMN_CN                   --- 판결내용
                 , A.EXPNDTR_CO                  AS  EXPNDTR_CO                 --- 배상건수
                 , A.EXPNDTR_PRNCPAL_AMOUNT      AS  EXPNDTR_PRNCPAL_AMOUNT     --- 배상원금금액
                 , A.EXPNDTR_INTR_AMOUNT         AS  EXPNDTR_INTR_AMOUNT        --- 배상이자금액
                 , A.EXPNDTR_AMOUNT_SM           AS  EXPNDTR_AMOUNT_SM          --- 배상금액합계
                 , A.JUDMN_RM                    AS  JUDMN_RM                   --- 판결비고
           FROM    (
                    SELECT  A.LWST_MNG_NO                 AS  LWST_MNG_NO          --- 소송관리번호
                          , D.ASSETS_NO                   AS  ASSETS_NO
                          , D.PRPRTY_SE_CODE              AS  PRPRTY_SE_CODE
                          , D.PRPRTY_KND_CODE             AS  PRPRTY_KND_CODE
                          , A.LWST_SE_CODE                AS  LWST_SE_CODE            --- 소송구분코드
                           , A.LWST_SMM_SE_CODE            AS  LWST_SMM_SE_CODE         --- 소송집계구분코드
                          , A.LWST_KND_CODE               AS  LWST_KND_CODE           --- 소송종류코드
                          , A.ODR_SE_CODE                 AS  ODR_SE_CODE             --- 차수구분코드
                          , A.FLWST_SE_CODE               AS  FLWST_SE_CODE           --- 제소구분코드
                          , A.JRSD_CODE                   AS  JRSD_CODE               --- 소관코드
                          , A.ACCNUT_CODE                 AS  ACCNUT_CODE             --- 회계코드
                          , A.ACNT_CODE                   AS  ACNT_CODE               --- 계정코드
                          , A.DRTLN_GRFCCD                AS  DRTLN_GRFCCD          --- 일선관서코드
                          , A.LITGLD_DE                   AS  LITGLD_DE               --- 소제기일자
                          , A.LWST_END_DE                 AS  LWST_END_DE             --- 소송종료일자
                          , A.LAST_JUDMN_RESULT_CODE      AS  LAST_JUDMN_RESULT_CODE  --- 최종판결결과코드
                          -- -추가 : 소송판결구분코드
                          -- -추가 : 소송판결상세구분코드
                          , D.AREA_CODE                            AS  AREA_CODE               --- 지역코드 : TNID_LWST_M 테이블에 dBrain 소송관리번호 추가해야 JOIN 가능
                          , RPAD(SUBSTR(D.AREA_CODE,1,2),10,'0')   AS  SIDO_SE_CODE            --- 시도구분코드
                          --  국가소송(10)인 경우는 대장가액, 이외는 소송물가금액
                          , CASE  WHEN A.LWST_SE_CODE = '10' THEN  A.LWST_PRICES_AMOUNT
                                  ELSE                             D.REGSTR_AMOUNT
                            END                                    AS  LWST_AMOUNT             --- 소송금액
                          , A.LWST_PARTCLRMATTER                   AS  LWST_PARTCLRMATTER      --- 소송특이사항
                          , C.JUDMN_CN                             AS  JUDMN_CN                --- 판결내용
                          , C.EXPNDTR_CO                           AS  EXPNDTR_CO              --- 배상건수
                          , C.EXPNDTR_PRNCPAL_AMOUNT               AS  EXPNDTR_PRNCPAL_AMOUNT  --- 배상원금금액
                          , C.EXPNDTR_INTR_AMOUNT                  AS  EXPNDTR_INTR_AMOUNT     --- 배상이자금액
                          , NVL(C.EXPNDTR_PRNCPAL_AMOUNT,0) + NVL(C.EXPNDTR_INTR_AMOUNT,0)   AS  EXPNDTR_AMOUNT_SM  --- 배상금액합계
                          , C.JUDMN_RM                             AS  JUDMN_RM                --- 판결비고
                    FROM    DW.TW_OP_LWST_BASSINF_D  A
                            --- 소송판결내역 : 배상금 내역
                            LEFT OUTER JOIN  (
                                              SELECT  LWST_MNG_NO               --- 소송관리번호
                                                    , JUDMN_CN                  --- 판결내용
                                                    , EXPNDTR_CO                --- 배상건수
                                                    , EXPNDTR_PRNCPAL_AMOUNT    --- 판결원금금액
                                                    , EXPNDTR_INTR_AMOUNT       --- 판결이자금액
                                                    , JUDMN_RM                  --- 비고
                                              FROM    (
                                                       SELECT  LWST_MNG_NO            AS  LWST_MNG_NO           --- 소송관리번호
                                                              , ROW_NUMBER() OVER(PARTITION BY LWST_MNG_NO ORDER BY LWST_RESULT_SEQ_NO DESC)  AS  SN
                                                             , JUDMN_CN               AS  JUDMN_CN                 --- 판결내용
                                                             , 1                      AS  EXPNDTR_CO               --- 배상건수
                                                             , JUDMN_PRNCPAL_AMOUNT   AS  EXPNDTR_PRNCPAL_AMOUNT   --- 판결원금금액
                                                             , JUDMN_INTR_AMOUNT      AS  EXPNDTR_INTR_AMOUNT      --- 판결이자금액
                                                             , RM                     AS  JUDMN_RM                 --- 비고
                                                       FROM    DW.TW_OP_LWST_JUDMN_RSLT_D    --- 소송판결결과
                                                       WHERE   DELETE_AT = 'N'
                                                       AND     LWST_INEX_CODE = '20'     --- 소송수입지출구분코드 (20:지출)
                                                       AND DW_STDR_DE='${today}'
                                                      ) A
                                              WHERE   SN = 1    --- TW_OP_LWST_BASSINF_D 과 TNID_LWST_JUDMN_RSLT_D 는 1:1 이라 하나 구조상으로 여러건 나올 경우 대비함
                                             )  C
                                 ON ( A.LWST_MNG_NO = C.LWST_MNG_NO)
                            --- 지역코드, 대장가액
                            LEFT OUTER JOIN  (
                                             SELECT  A.LWST_MNG_NO               AS  LWST_MNG_NO
                                                   , B.ASSETS_NO                 AS  ASSETS_NO
                                                   , MIN(B.AREA_CODE)            AS  AREA_CODE
                                                   , MIN(B.PRPRTY_SE_CODE)       AS  PRPRTY_SE_CODE
                                                   , MIN(B.PRPRTY_KND_CODE)      AS  PRPRTY_KND_CODE
                                                   , SUM(B.REGSTR_AMOUNT)        AS  REGSTR_AMOUNT
                                             FROM    DW.TW_OP_LWST_M  A
                                                     INNER JOIN  DW.TW_RG_BASSREGSTR  B
                                                          ON ( A.DBRAIN_ASSETS_NO = B.ASSETS_NO )
                                             WHERE   A.DELETE_AT = 'N'
                                               AND A.DW_STDR_DE='${today}'
                                               AND B.DW_STDR_DE='${today}'
                                             GROUP BY  A.LWST_MNG_NO, B.ASSETS_NO
                                            )  D
                                ON ( A.LWST_MNG_NO = D.LWST_MNG_NO)
                    WHERE   A.DELETE_AT = 'N'
                      AND A.DW_STDR_DE='${today}'
                   )  A
                      CROSS JOIN (
                                  SELECT  LVL+1                         AS  LVL
                                        , TO_CHAR(A.START_YY + B.LVL)   AS  BAS_YY
                                  FROM    (
                                           SELECT  TO_NUMBER(SUBSTR(MIN(LITGLD_DE),1,4))   AS  START_YY
                                                 , TO_NUMBER(SUBSTR('${today}',1,4))        AS  END_YY
                                                 , TO_NUMBER(SUBSTR('${today}',1,4)) - TO_NUMBER(SUBSTR(MIN(LITGLD_DE),1,4))   AS  YY_CNT
                                           FROM    DW.TW_OP_LWST_BASSINF_D
                                          )  A
                                          CROSS JOIN (SELECT  LEVEL-1   AS  LVL 
                                            FROM    DW.TW_CM_COPYT
                                            WHERE LEVEL &lt; 1000
                                          )  B  
                                   where B.LVL &lt;= A.YY_CNT
                                 )  B
          )  A
          WHERE A.DW_STDR_DE='${today}'</t>
    <phoneticPr fontId="1" type="noConversion"/>
  </si>
  <si>
    <t>SELECT COUNT(*) FROM (SELECT A.ASSETS_NO
    FROM DW.TW_RG_BASSREGSTR  A
         INNER JOIN 
        (   SELECT B.ASSETS_NO, C.CNTRCT_MNG_NO, B.CNTRCT_MNG_SEQ_NO, C.CNTRCT_TY_CODE, C.CNTRCT_BEGIN_DE, C.CNTRCT_END_DE, B.IRDS_CODE, C.BCNC_NM, C.BCNC_CODE, B.CNTRCT_QTY, B.CNTRCT_AMOUNT
            FROM DW.TW_OP_CNTRCTDTLS_D B  JOIN DW.TW_OP_CNTRCTINFO_D C ON B.CNTRCT_MNG_NO = C.CNTRCT_MNG_NO     
                 LEFT SEMI JOIN 
                           (SELECT D.BASIS_SE_NO
                             FROM DW.TW_OP_LEVREQEST_D_DAMO D          
                             INNER JOIN DW.TW_OP_PAYDTLS_D E 
                                 ON D.LEV_REQEST_NO = E.LEV_REQEST_NO AND D.BASIS_SE_CODE = '30' AND D.ASSETS_JOB_SE_CODE = 'NP' AND D.DELETE_AT = 'N' AND E.DELETE_AT = 'N'
                             INNER JOIN DW.TW_OP_PROGRS_INFO_HIST_D F
                                 ON D.LEV_REQEST_NO = F.BASIS_SE_NO AND F.BASIS_SE_CODE = '70' 
                             WHERE 1=1
                             -- AND B.CNTRCT_MNG_NO = D.BASIS_SE_NO
                             AND F.JOB_PROGRS_STS_CODE = '840'
                             AND F.ELCTRN_SANCTN_STS_CODE = '3'
                             AND D.JOB_PROGRS_CODE = F.JOB_PROGRS_STS_CODE
                             AND D.DW_STDR_DE='${today}'
                             AND E.DW_STDR_DE='${today}'
                             AND F.DW_STDR_DE='${today}'
                            ) D ON B.CNTRCT_MNG_NO = D.BASIS_SE_NO
            WHERE C.CNTRCT_TY_CODE = 'O11'
            AND C.CNTRCT_BEGIN_DE &lt;= '${today}'     
            AND C.CNTRCT_END_DE &gt;= '${today}'        
            AND C.JOB_PROGRS_STS_CODE = '810'                           
            AND B.DELETE_AT = 'N'
            AND B.DW_STDR_DE='${today}'
            AND C.DW_STDR_DE='${today}'
        ) O
        ON A.ASSETS_NO = O.ASSETS_NO AND A.PRPRTY_SE_CODE = '300' AND A.PRPRTY_KND_CODE = 'A' 
        INNER JOIN DW.LP_U_DESC_LAST F ON (F.PNU = A.PNU_NO AND F.CTYPE = '2')
    WHERE A.DELETE_AT = 'N'                                                         
      AND A.ARNG_DE IS NOT NULL                                                     
      AND A.DSPS_AT = 'N'
      AND A.DW_STDR_DE='${today}'
      AND F.DW_STDR_DE='${today}'
    UNION ALL
    SELECT A.ASSETS_NO
    FROM DW.TW_RG_BASSREGSTR  A
         INNER JOIN 
            (
                SELECT B.ASSETS_NO, C.CNTRCT_MNG_NO, B.CNTRCT_MNG_SEQ_NO, C.CNTRCT_TY_CODE, C.CNTRCT_BEGIN_DE, C.CNTRCT_END_DE, B.IRDS_CODE, C.BCNC_NM, C.BCNC_CODE, B.CNTRCT_QTY, B.CNTRCT_AMOUNT
                FROM DW.TW_OP_CNTRCTDTLS_D B                                    
                JOIN DW.TW_OP_CNTRCTINFO_D  C                                    
                ON B.CNTRCT_MNG_NO = C.CNTRCT_MNG_NO                        
                AND C.CNTRCT_TY_CODE IN  ('O12',                                    
                                          'O13',                                    
                                          'O14',                                    
                                          'O15',                                    
                                          'O16')
                AND C.CNTRCT_BEGIN_DE &lt;= '${today}'
                AND C.CNTRCT_END_DE &gt;= '${today}'      
                AND C.JOB_PROGRS_STS_CODE = '810'                           
                AND B.DELETE_AT = 'N'
                WHERE B.DW_STDR_DE='${today}'
                  AND C.DW_STDR_DE='${today}'
            ) O
           ON A.ASSETS_NO = O.ASSETS_NO AND A.PRPRTY_SE_CODE = '300' AND A.PRPRTY_KND_CODE = 'A'
         INNER JOIN DW.LP_U_DESC_LAST F ON (F.PNU = A.PNU_NO AND F.CTYPE = '2')
    WHERE A.DELETE_AT = 'N'                                                         
                    AND A.ARNG_DE IS NOT NULL                                                     
                    AND A.DSPS_AT = 'N'
                    AND A.DW_STDR_DE='${today}'
                    AND F.DW_STDR_DE='${today}') K</t>
    <phoneticPr fontId="1" type="noConversion"/>
  </si>
  <si>
    <t>SELECT 
   T1.MNG_DPSPLN_SE_CODE   -- 관리처분계획구분코드
   ,T2.MNG_DPSPLN_SE_NM    -- 관리처분계획구분명
   ,T3.PRPRTY_KND_NM       -- 재산종류명
   -- ,T3.PRPRTY_KND_CL_NM    -- 재산종류분류명
   ,SUM(T1.PLAN_AR)        -- 면적
   ,SUM(T1.PLAN_AMOUNT)    -- 금액
FROM DM_ADM.TM_PL_MSTPL_D T1 -- DM_PL_종합 계획 D
     INNER JOIN DM_ADM.VW_CM_MNGDPSPLNSE T2 -- DM_CM_관리처분계획구분
             ON (T1.MNG_DPSPLN_SE_CODE = T2.MNG_DPSPLN_SE_CODE )
     INNER JOIN DM_ADM.TM_CM_NPRTYKNDCODE T3 -- 국유재산 종류 코드
             ON (T1.PRPRTY_KND_CODE = T3.PRPRTY_KND_CODE )
     INNER JOIN DM_ADM.VW_CM_MSTPLPRGSTS T4 -- DM_CM_종합계획진행상태
             ON (T1.GNRLZ_PLAN_PRGSTS_CODE = T4.MSTPL_PRGSTS_CODE ) 
WHERE (T1.DELETE_AT = 'N'  AND T4.MSTPL_PRGSTS_NM = '확정'  AND T1.FSYR IN ('2013'))
GROUP BY T1.MNG_DPSPLN_SE_CODE
   ,T2.MNG_DPSPLN_SE_NM
   ,T3.PRPRTY_KND_NM
   -- ,T3.PRPRTY_KND_CL_NM
ORDER BY 1,2,3</t>
    <phoneticPr fontId="1" type="noConversion"/>
  </si>
  <si>
    <t>운영</t>
    <phoneticPr fontId="1" type="noConversion"/>
  </si>
  <si>
    <t>실태조사</t>
    <phoneticPr fontId="1" type="noConversion"/>
  </si>
  <si>
    <t xml:space="preserve">통합DB </t>
    <phoneticPr fontId="1" type="noConversion"/>
  </si>
  <si>
    <t>일선관서코드</t>
  </si>
  <si>
    <t>표준화</t>
    <phoneticPr fontId="1" type="noConversion"/>
  </si>
  <si>
    <t>일선관서코드는 해당 코드테이블에 있어야 한다.</t>
    <phoneticPr fontId="1" type="noConversion"/>
  </si>
  <si>
    <t>일선관서코드 테이블에 없는 일선관서코드를 사용하는 데이터 추출</t>
    <phoneticPr fontId="1" type="noConversion"/>
  </si>
  <si>
    <t>NPIMS</t>
    <phoneticPr fontId="1" type="noConversion"/>
  </si>
  <si>
    <t>Y</t>
    <phoneticPr fontId="1" type="noConversion"/>
  </si>
  <si>
    <t>SELECT JRSD_CODE, ACCNUT_CODE, ACNT_CODE, DRTLN_GRFCCD 
FROM TNID_ACCDTEXAMINPROGD_D
WHERE DRTLN_GRFCCD NOT IN (SELECT DRTLN_GRFCCD FROM TNID_ONLNGRFCCODE_DAMO)</t>
    <phoneticPr fontId="1" type="noConversion"/>
  </si>
  <si>
    <t>NP000001</t>
    <phoneticPr fontId="1" type="noConversion"/>
  </si>
  <si>
    <t>NP000002</t>
  </si>
  <si>
    <t>NP000003</t>
  </si>
  <si>
    <t>NP000004</t>
  </si>
  <si>
    <t>NP000005</t>
  </si>
  <si>
    <t>NP000006</t>
  </si>
  <si>
    <t>NP000007</t>
  </si>
  <si>
    <t>NP000008</t>
  </si>
  <si>
    <t>NP000009</t>
  </si>
  <si>
    <t>NP000010</t>
  </si>
  <si>
    <t>NP000011</t>
  </si>
  <si>
    <t>NP000012</t>
  </si>
  <si>
    <t>NP000013</t>
  </si>
  <si>
    <t>NP000014</t>
  </si>
  <si>
    <t>NP000015</t>
  </si>
  <si>
    <t>NP000016</t>
  </si>
  <si>
    <t>NP000017</t>
  </si>
  <si>
    <t>NP</t>
    <phoneticPr fontId="1" type="noConversion"/>
  </si>
  <si>
    <t>DRTLN_GRFC_CODE</t>
  </si>
  <si>
    <t>일선_관서_코드</t>
  </si>
  <si>
    <t>ORACLE DM</t>
    <phoneticPr fontId="1" type="noConversion"/>
  </si>
  <si>
    <t>ST000017</t>
    <phoneticPr fontId="1" type="noConversion"/>
  </si>
  <si>
    <t>NPIMSST</t>
    <phoneticPr fontId="1" type="noConversion"/>
  </si>
  <si>
    <t>SELECT JRSD_CODE, ACCNUT_CODE, ACNT_CODE, DRTLN_GRFC_CODE 
FROM DM_ADM.TM_OP_ACCDTEXAMINPROGRSDTL
WHERE DRTLN_GRFC_CODE NOT IN (SELECT DRTLN_GRFCCD FROM DM_ADM.TM_CM_ONLNGRFCCODE))</t>
    <phoneticPr fontId="1" type="noConversion"/>
  </si>
  <si>
    <t xml:space="preserve">통합DB </t>
    <phoneticPr fontId="1" type="noConversion"/>
  </si>
  <si>
    <t>A0000017</t>
  </si>
  <si>
    <t>SELECT JRSD_CODE, ACCNUT_CODE, ACNT_CODE, DRTLN_GRFCCD 
FROM TNID_ACCDTEXAMINPROGD_D
WHERE DRTLN_GRFCCD NOT IN (SELECT DRTLN_GRFCCD FROM TNID_ONLNGRFCCODE_DAMO)</t>
    <phoneticPr fontId="1" type="noConversion"/>
  </si>
  <si>
    <t>DRTLN_GRFCCD</t>
    <phoneticPr fontId="1" type="noConversion"/>
  </si>
  <si>
    <t>성공(1)</t>
  </si>
</sst>
</file>

<file path=xl/styles.xml><?xml version="1.0" encoding="utf-8"?>
<styleSheet xmlns="http://schemas.openxmlformats.org/spreadsheetml/2006/main">
  <numFmts count="2">
    <numFmt numFmtId="176" formatCode="#,##0\ ;[Red]\△#,##0\ ;"/>
    <numFmt numFmtId="177" formatCode="#,##0.0%\ ;[Red]\△#,##0.0%\ ;"/>
  </numFmts>
  <fonts count="15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indexed="23"/>
      <name val="맑은 고딕"/>
      <family val="2"/>
      <charset val="129"/>
    </font>
    <font>
      <sz val="8"/>
      <name val="굴림체"/>
      <family val="2"/>
      <charset val="129"/>
    </font>
    <font>
      <sz val="9"/>
      <name val="맑은 고딕"/>
      <family val="3"/>
      <charset val="129"/>
      <scheme val="minor"/>
    </font>
    <font>
      <sz val="9"/>
      <color rgb="FF666666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14"/>
      <color theme="3" tint="-0.24994659260841701"/>
      <name val="맑은 고딕"/>
      <family val="3"/>
      <charset val="129"/>
      <scheme val="minor"/>
    </font>
    <font>
      <b/>
      <sz val="9"/>
      <color rgb="FF17375D"/>
      <name val="맑은 고딕"/>
      <family val="3"/>
      <charset val="129"/>
      <scheme val="minor"/>
    </font>
    <font>
      <b/>
      <sz val="9"/>
      <color rgb="FF66666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맑은 고딕"/>
      <family val="2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79995117038483843"/>
      </left>
      <right style="thin">
        <color theme="3" tint="0.79995117038483843"/>
      </right>
      <top style="thin">
        <color theme="3" tint="0.79995117038483843"/>
      </top>
      <bottom style="thin">
        <color theme="3" tint="0.7999511703848384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9" fillId="7" borderId="5">
      <alignment vertical="center"/>
    </xf>
    <xf numFmtId="177" fontId="10" fillId="8" borderId="5">
      <alignment vertical="center"/>
    </xf>
    <xf numFmtId="14" fontId="6" fillId="0" borderId="4">
      <alignment vertical="center"/>
    </xf>
    <xf numFmtId="0" fontId="8" fillId="0" borderId="0">
      <alignment horizontal="center" vertical="center"/>
    </xf>
    <xf numFmtId="0" fontId="7" fillId="0" borderId="0">
      <alignment horizontal="right" vertical="center" readingOrder="1"/>
    </xf>
    <xf numFmtId="176" fontId="6" fillId="0" borderId="6">
      <alignment vertical="center"/>
    </xf>
    <xf numFmtId="49" fontId="11" fillId="0" borderId="0">
      <alignment horizontal="left" vertical="center"/>
    </xf>
    <xf numFmtId="0" fontId="14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22" fontId="0" fillId="0" borderId="1" xfId="0" applyNumberFormat="1" applyBorder="1">
      <alignment vertical="center"/>
    </xf>
    <xf numFmtId="0" fontId="3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22" fontId="0" fillId="0" borderId="0" xfId="0" applyNumberForma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0" fillId="6" borderId="0" xfId="0" applyFill="1">
      <alignment vertical="center"/>
    </xf>
    <xf numFmtId="176" fontId="6" fillId="0" borderId="7" xfId="6" applyNumberFormat="1" applyBorder="1" applyAlignment="1">
      <alignment horizontal="center" vertical="center"/>
    </xf>
    <xf numFmtId="0" fontId="0" fillId="9" borderId="0" xfId="0" applyFill="1">
      <alignment vertical="center"/>
    </xf>
    <xf numFmtId="0" fontId="12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22" fontId="0" fillId="9" borderId="1" xfId="0" applyNumberFormat="1" applyFill="1" applyBorder="1" applyAlignment="1">
      <alignment vertical="center"/>
    </xf>
    <xf numFmtId="0" fontId="0" fillId="9" borderId="0" xfId="0" applyFill="1" applyAlignment="1">
      <alignment vertical="center"/>
    </xf>
    <xf numFmtId="22" fontId="0" fillId="0" borderId="0" xfId="0" applyNumberFormat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7" xfId="0" applyNumberFormat="1" applyFont="1" applyFill="1" applyBorder="1" applyAlignment="1">
      <alignment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7" xfId="8" applyNumberFormat="1" applyFont="1" applyBorder="1" applyAlignment="1">
      <alignment vertical="center"/>
    </xf>
    <xf numFmtId="0" fontId="13" fillId="0" borderId="7" xfId="8" applyNumberFormat="1" applyFont="1" applyFill="1" applyBorder="1" applyAlignment="1">
      <alignment vertical="center"/>
    </xf>
    <xf numFmtId="0" fontId="5" fillId="0" borderId="8" xfId="8" applyNumberFormat="1" applyFont="1" applyFill="1" applyBorder="1" applyAlignment="1">
      <alignment vertical="center"/>
    </xf>
    <xf numFmtId="0" fontId="5" fillId="0" borderId="7" xfId="8" applyNumberFormat="1" applyFont="1" applyFill="1" applyBorder="1" applyAlignment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vertical="center"/>
    </xf>
  </cellXfs>
  <cellStyles count="9">
    <cellStyle name="단위" xfId="5"/>
    <cellStyle name="데이터_날짜" xfId="3"/>
    <cellStyle name="데이터_숫자" xfId="6"/>
    <cellStyle name="보고서_대제목" xfId="4"/>
    <cellStyle name="소계_비율" xfId="2"/>
    <cellStyle name="주석" xfId="7"/>
    <cellStyle name="총계_비율" xfId="1"/>
    <cellStyle name="표준" xfId="0" builtinId="0"/>
    <cellStyle name="표준_TB_CB_CUS_CON_H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35"/>
  <sheetViews>
    <sheetView topLeftCell="H1" workbookViewId="0">
      <selection activeCell="Q18" sqref="Q18"/>
    </sheetView>
  </sheetViews>
  <sheetFormatPr defaultColWidth="8.85546875" defaultRowHeight="13.5"/>
  <cols>
    <col min="1" max="1" width="10" style="12" bestFit="1" customWidth="1"/>
    <col min="2" max="2" width="13.140625" style="12" bestFit="1" customWidth="1"/>
    <col min="3" max="3" width="8.28515625" style="12" customWidth="1"/>
    <col min="4" max="4" width="7.7109375" style="12" customWidth="1"/>
    <col min="5" max="5" width="8.7109375" style="12" customWidth="1"/>
    <col min="6" max="6" width="26.28515625" style="12" customWidth="1"/>
    <col min="7" max="7" width="16.28515625" style="12" bestFit="1" customWidth="1"/>
    <col min="8" max="8" width="17.28515625" style="12" customWidth="1"/>
    <col min="9" max="9" width="15.5703125" style="12" customWidth="1"/>
    <col min="10" max="10" width="23.85546875" style="12" customWidth="1"/>
    <col min="11" max="12" width="16.28515625" style="12" customWidth="1"/>
    <col min="13" max="13" width="46.42578125" style="12" customWidth="1"/>
    <col min="14" max="14" width="34.140625" style="12" customWidth="1"/>
    <col min="15" max="15" width="22.42578125" style="12" customWidth="1"/>
    <col min="16" max="16" width="7.28515625" style="12" customWidth="1"/>
    <col min="17" max="17" width="47.85546875" style="12" customWidth="1"/>
    <col min="18" max="18" width="10.7109375" style="12" customWidth="1"/>
    <col min="19" max="19" width="32.85546875" style="12" customWidth="1"/>
    <col min="20" max="20" width="8.28515625" style="12" customWidth="1"/>
    <col min="21" max="21" width="9.85546875" style="12" customWidth="1"/>
    <col min="22" max="22" width="12.28515625" style="12" customWidth="1"/>
    <col min="23" max="23" width="13.28515625" style="12" customWidth="1"/>
    <col min="24" max="24" width="15.85546875" style="12" bestFit="1" customWidth="1"/>
    <col min="25" max="25" width="7.28515625" style="12" bestFit="1" customWidth="1"/>
    <col min="26" max="26" width="15.85546875" style="12" bestFit="1" customWidth="1"/>
    <col min="27" max="27" width="7.28515625" style="12" bestFit="1" customWidth="1"/>
    <col min="28" max="16384" width="8.85546875" style="12"/>
  </cols>
  <sheetData>
    <row r="1" spans="1:27">
      <c r="A1" s="10" t="s">
        <v>1794</v>
      </c>
      <c r="B1" s="10" t="s">
        <v>34</v>
      </c>
      <c r="C1" s="10" t="s">
        <v>705</v>
      </c>
      <c r="D1" s="10" t="s">
        <v>706</v>
      </c>
      <c r="E1" s="10" t="s">
        <v>176</v>
      </c>
      <c r="F1" s="10" t="s">
        <v>5</v>
      </c>
      <c r="G1" s="10" t="s">
        <v>319</v>
      </c>
      <c r="H1" s="10" t="s">
        <v>30</v>
      </c>
      <c r="I1" s="10" t="s">
        <v>318</v>
      </c>
      <c r="J1" s="10" t="s">
        <v>346</v>
      </c>
      <c r="K1" s="10" t="s">
        <v>320</v>
      </c>
      <c r="L1" s="10" t="s">
        <v>321</v>
      </c>
      <c r="M1" s="10" t="s">
        <v>322</v>
      </c>
      <c r="N1" s="10" t="s">
        <v>323</v>
      </c>
      <c r="O1" s="10" t="s">
        <v>324</v>
      </c>
      <c r="P1" s="10" t="s">
        <v>177</v>
      </c>
      <c r="Q1" s="10" t="s">
        <v>7</v>
      </c>
      <c r="R1" s="10" t="s">
        <v>178</v>
      </c>
      <c r="S1" s="10" t="s">
        <v>8</v>
      </c>
      <c r="T1" s="10" t="s">
        <v>75</v>
      </c>
      <c r="U1" s="10" t="s">
        <v>287</v>
      </c>
      <c r="V1" s="10" t="s">
        <v>4</v>
      </c>
      <c r="W1" s="10" t="s">
        <v>6</v>
      </c>
      <c r="X1" s="10" t="s">
        <v>156</v>
      </c>
      <c r="Y1" s="11" t="s">
        <v>153</v>
      </c>
      <c r="Z1" s="11" t="s">
        <v>154</v>
      </c>
      <c r="AA1" s="11" t="s">
        <v>155</v>
      </c>
    </row>
    <row r="2" spans="1:27">
      <c r="A2" s="13" t="s">
        <v>1827</v>
      </c>
      <c r="B2" s="13" t="s">
        <v>316</v>
      </c>
      <c r="C2" s="13" t="s">
        <v>13</v>
      </c>
      <c r="D2" s="13" t="s">
        <v>13</v>
      </c>
      <c r="E2" s="13" t="s">
        <v>347</v>
      </c>
      <c r="F2" s="13" t="s">
        <v>12</v>
      </c>
      <c r="G2" s="13" t="s">
        <v>326</v>
      </c>
      <c r="H2" s="13" t="s">
        <v>31</v>
      </c>
      <c r="I2" s="13" t="s">
        <v>325</v>
      </c>
      <c r="J2" s="13" t="s">
        <v>347</v>
      </c>
      <c r="K2" s="13"/>
      <c r="L2" s="13"/>
      <c r="M2" s="13" t="s">
        <v>9</v>
      </c>
      <c r="N2" s="13" t="s">
        <v>10</v>
      </c>
      <c r="O2" s="13" t="s">
        <v>11</v>
      </c>
      <c r="P2" s="13" t="s">
        <v>152</v>
      </c>
      <c r="Q2" s="13" t="s">
        <v>384</v>
      </c>
      <c r="R2" s="13"/>
      <c r="S2" s="13"/>
      <c r="T2" s="13"/>
      <c r="U2" s="13" t="s">
        <v>1844</v>
      </c>
      <c r="V2" s="13"/>
      <c r="W2" s="13" t="s">
        <v>307</v>
      </c>
      <c r="X2" s="14">
        <f ca="1">NOW()</f>
        <v>41971.617838425926</v>
      </c>
      <c r="Y2" s="13" t="s">
        <v>150</v>
      </c>
      <c r="Z2" s="14">
        <f ca="1">NOW()</f>
        <v>41971.617838425926</v>
      </c>
      <c r="AA2" s="13" t="s">
        <v>150</v>
      </c>
    </row>
    <row r="3" spans="1:27">
      <c r="A3" s="13" t="s">
        <v>1828</v>
      </c>
      <c r="B3" s="13" t="s">
        <v>316</v>
      </c>
      <c r="C3" s="13" t="s">
        <v>13</v>
      </c>
      <c r="D3" s="13" t="s">
        <v>13</v>
      </c>
      <c r="E3" s="13" t="s">
        <v>347</v>
      </c>
      <c r="F3" s="13" t="s">
        <v>12</v>
      </c>
      <c r="G3" s="13" t="s">
        <v>328</v>
      </c>
      <c r="H3" s="13" t="s">
        <v>31</v>
      </c>
      <c r="I3" s="13" t="s">
        <v>327</v>
      </c>
      <c r="J3" s="13" t="s">
        <v>347</v>
      </c>
      <c r="K3" s="13"/>
      <c r="L3" s="13"/>
      <c r="M3" s="13" t="s">
        <v>54</v>
      </c>
      <c r="N3" s="13" t="s">
        <v>55</v>
      </c>
      <c r="O3" s="13" t="s">
        <v>56</v>
      </c>
      <c r="P3" s="13" t="s">
        <v>152</v>
      </c>
      <c r="Q3" s="13" t="s">
        <v>276</v>
      </c>
      <c r="R3" s="13"/>
      <c r="S3" s="13"/>
      <c r="T3" s="13"/>
      <c r="U3" s="13" t="s">
        <v>1844</v>
      </c>
      <c r="V3" s="13"/>
      <c r="W3" s="13" t="s">
        <v>307</v>
      </c>
      <c r="X3" s="14">
        <f t="shared" ref="X3:X17" ca="1" si="0">NOW()</f>
        <v>41971.617838425926</v>
      </c>
      <c r="Y3" s="13" t="s">
        <v>150</v>
      </c>
      <c r="Z3" s="14">
        <f t="shared" ref="Z3:Z17" ca="1" si="1">NOW()</f>
        <v>41971.617838425926</v>
      </c>
      <c r="AA3" s="13" t="s">
        <v>150</v>
      </c>
    </row>
    <row r="4" spans="1:27">
      <c r="A4" s="13" t="s">
        <v>1829</v>
      </c>
      <c r="B4" s="13" t="s">
        <v>299</v>
      </c>
      <c r="C4" s="13" t="s">
        <v>13</v>
      </c>
      <c r="D4" s="13" t="s">
        <v>13</v>
      </c>
      <c r="E4" s="13" t="s">
        <v>347</v>
      </c>
      <c r="F4" s="13" t="s">
        <v>15</v>
      </c>
      <c r="G4" s="13" t="s">
        <v>329</v>
      </c>
      <c r="H4" s="13" t="s">
        <v>27</v>
      </c>
      <c r="I4" s="13" t="s">
        <v>317</v>
      </c>
      <c r="J4" s="13" t="s">
        <v>347</v>
      </c>
      <c r="K4" s="13" t="s">
        <v>331</v>
      </c>
      <c r="L4" s="13" t="s">
        <v>330</v>
      </c>
      <c r="M4" s="13" t="s">
        <v>36</v>
      </c>
      <c r="N4" s="13" t="s">
        <v>16</v>
      </c>
      <c r="O4" s="13"/>
      <c r="P4" s="13" t="s">
        <v>152</v>
      </c>
      <c r="Q4" s="13" t="str">
        <f>"SELECT /*+ PARALLEL(2) */ ASSETS_NO FROM "&amp; F4&amp; " WHERE ASSETS_NO NOT IN (SELECT ASSETS_NO FROM TNID_BASSREGSTR WHERE PRPRTY_KND_CODE = 'A')"</f>
        <v>SELECT /*+ PARALLEL(2) */ ASSETS_NO FROM TNID_LADREGSTR WHERE ASSETS_NO NOT IN (SELECT ASSETS_NO FROM TNID_BASSREGSTR WHERE PRPRTY_KND_CODE = 'A')</v>
      </c>
      <c r="R4" s="13"/>
      <c r="S4" s="13"/>
      <c r="T4" s="13"/>
      <c r="U4" s="13" t="s">
        <v>1844</v>
      </c>
      <c r="V4" s="13"/>
      <c r="W4" s="13" t="s">
        <v>307</v>
      </c>
      <c r="X4" s="14">
        <f t="shared" ca="1" si="0"/>
        <v>41971.617838425926</v>
      </c>
      <c r="Y4" s="13" t="s">
        <v>150</v>
      </c>
      <c r="Z4" s="14">
        <f t="shared" ca="1" si="1"/>
        <v>41971.617838425926</v>
      </c>
      <c r="AA4" s="13" t="s">
        <v>150</v>
      </c>
    </row>
    <row r="5" spans="1:27">
      <c r="A5" s="13" t="s">
        <v>1830</v>
      </c>
      <c r="B5" s="13" t="s">
        <v>299</v>
      </c>
      <c r="C5" s="13" t="s">
        <v>13</v>
      </c>
      <c r="D5" s="13" t="s">
        <v>13</v>
      </c>
      <c r="E5" s="13" t="s">
        <v>347</v>
      </c>
      <c r="F5" s="13" t="s">
        <v>20</v>
      </c>
      <c r="G5" s="13" t="s">
        <v>329</v>
      </c>
      <c r="H5" s="13" t="s">
        <v>26</v>
      </c>
      <c r="I5" s="13" t="s">
        <v>317</v>
      </c>
      <c r="J5" s="13" t="s">
        <v>347</v>
      </c>
      <c r="K5" s="13" t="s">
        <v>331</v>
      </c>
      <c r="L5" s="13" t="s">
        <v>330</v>
      </c>
      <c r="M5" s="13" t="s">
        <v>35</v>
      </c>
      <c r="N5" s="13" t="s">
        <v>16</v>
      </c>
      <c r="O5" s="13"/>
      <c r="P5" s="13" t="s">
        <v>152</v>
      </c>
      <c r="Q5" s="13" t="str">
        <f>"SELECT /*+ PARALLEL(2) */  ASSETS_NO FROM "&amp; F5&amp; " WHERE ASSETS_NO NOT IN (SELECT ASSETS_NO FROM TNID_BASSREGSTR WHERE PRPRTY_KND_CODE = 'B')"</f>
        <v>SELECT /*+ PARALLEL(2) */  ASSETS_NO FROM TNID_BULDREGSTR WHERE ASSETS_NO NOT IN (SELECT ASSETS_NO FROM TNID_BASSREGSTR WHERE PRPRTY_KND_CODE = 'B')</v>
      </c>
      <c r="R5" s="13"/>
      <c r="S5" s="13"/>
      <c r="T5" s="13"/>
      <c r="U5" s="13" t="s">
        <v>1844</v>
      </c>
      <c r="V5" s="13"/>
      <c r="W5" s="13" t="s">
        <v>307</v>
      </c>
      <c r="X5" s="14">
        <f t="shared" ca="1" si="0"/>
        <v>41971.617838425926</v>
      </c>
      <c r="Y5" s="13" t="s">
        <v>150</v>
      </c>
      <c r="Z5" s="14">
        <f t="shared" ca="1" si="1"/>
        <v>41971.617838425926</v>
      </c>
      <c r="AA5" s="13" t="s">
        <v>150</v>
      </c>
    </row>
    <row r="6" spans="1:27">
      <c r="A6" s="13" t="s">
        <v>1831</v>
      </c>
      <c r="B6" s="13" t="s">
        <v>299</v>
      </c>
      <c r="C6" s="13" t="s">
        <v>13</v>
      </c>
      <c r="D6" s="13" t="s">
        <v>13</v>
      </c>
      <c r="E6" s="13" t="s">
        <v>347</v>
      </c>
      <c r="F6" s="13" t="s">
        <v>23</v>
      </c>
      <c r="G6" s="13" t="s">
        <v>329</v>
      </c>
      <c r="H6" s="13" t="s">
        <v>29</v>
      </c>
      <c r="I6" s="13" t="s">
        <v>317</v>
      </c>
      <c r="J6" s="13" t="s">
        <v>347</v>
      </c>
      <c r="K6" s="13" t="s">
        <v>331</v>
      </c>
      <c r="L6" s="13" t="s">
        <v>330</v>
      </c>
      <c r="M6" s="13" t="s">
        <v>38</v>
      </c>
      <c r="N6" s="13" t="s">
        <v>16</v>
      </c>
      <c r="O6" s="13"/>
      <c r="P6" s="13" t="s">
        <v>152</v>
      </c>
      <c r="Q6" s="13" t="str">
        <f>"SELECT /*+ PARALLEL(2) */ ASSETS_NO FROM "&amp; F6&amp; " WHERE ASSETS_NO NOT IN (SELECT ASSETS_NO FROM TNID_BASSREGSTR WHERE PRPRTY_KND_CODE = 'C')"</f>
        <v>SELECT /*+ PARALLEL(2) */ ASSETS_NO FROM TNID_STNDTRIREGSTR WHERE ASSETS_NO NOT IN (SELECT ASSETS_NO FROM TNID_BASSREGSTR WHERE PRPRTY_KND_CODE = 'C')</v>
      </c>
      <c r="R6" s="13"/>
      <c r="S6" s="13"/>
      <c r="T6" s="13"/>
      <c r="U6" s="13" t="s">
        <v>1844</v>
      </c>
      <c r="V6" s="13"/>
      <c r="W6" s="13" t="s">
        <v>307</v>
      </c>
      <c r="X6" s="14">
        <f t="shared" ca="1" si="0"/>
        <v>41971.617838425926</v>
      </c>
      <c r="Y6" s="13" t="s">
        <v>150</v>
      </c>
      <c r="Z6" s="14">
        <f t="shared" ca="1" si="1"/>
        <v>41971.617838425926</v>
      </c>
      <c r="AA6" s="13" t="s">
        <v>150</v>
      </c>
    </row>
    <row r="7" spans="1:27">
      <c r="A7" s="13" t="s">
        <v>1832</v>
      </c>
      <c r="B7" s="13" t="s">
        <v>299</v>
      </c>
      <c r="C7" s="13" t="s">
        <v>13</v>
      </c>
      <c r="D7" s="13" t="s">
        <v>13</v>
      </c>
      <c r="E7" s="13" t="s">
        <v>347</v>
      </c>
      <c r="F7" s="13" t="s">
        <v>39</v>
      </c>
      <c r="G7" s="13" t="s">
        <v>329</v>
      </c>
      <c r="H7" s="13" t="s">
        <v>42</v>
      </c>
      <c r="I7" s="13" t="s">
        <v>317</v>
      </c>
      <c r="J7" s="13" t="s">
        <v>347</v>
      </c>
      <c r="K7" s="13" t="s">
        <v>331</v>
      </c>
      <c r="L7" s="13" t="s">
        <v>330</v>
      </c>
      <c r="M7" s="13" t="s">
        <v>45</v>
      </c>
      <c r="N7" s="13" t="s">
        <v>16</v>
      </c>
      <c r="O7" s="13"/>
      <c r="P7" s="13" t="s">
        <v>152</v>
      </c>
      <c r="Q7" s="13" t="str">
        <f>"SELECT /*+ PARALLEL(2) */ ASSETS_NO FROM "&amp; F7&amp; " WHERE ASSETS_NO NOT IN (SELECT ASSETS_NO FROM TNID_BASSREGSTR WHERE PRPRTY_KND_CODE = 'D')"</f>
        <v>SELECT /*+ PARALLEL(2) */ ASSETS_NO FROM TNID_MCHN_UTNSIL_RGSTR_D WHERE ASSETS_NO NOT IN (SELECT ASSETS_NO FROM TNID_BASSREGSTR WHERE PRPRTY_KND_CODE = 'D')</v>
      </c>
      <c r="R7" s="13"/>
      <c r="S7" s="13"/>
      <c r="T7" s="13"/>
      <c r="U7" s="13" t="s">
        <v>1844</v>
      </c>
      <c r="V7" s="13"/>
      <c r="W7" s="13" t="s">
        <v>307</v>
      </c>
      <c r="X7" s="14">
        <f t="shared" ca="1" si="0"/>
        <v>41971.617838425926</v>
      </c>
      <c r="Y7" s="13" t="s">
        <v>150</v>
      </c>
      <c r="Z7" s="14">
        <f t="shared" ca="1" si="1"/>
        <v>41971.617838425926</v>
      </c>
      <c r="AA7" s="13" t="s">
        <v>150</v>
      </c>
    </row>
    <row r="8" spans="1:27">
      <c r="A8" s="13" t="s">
        <v>1833</v>
      </c>
      <c r="B8" s="13" t="s">
        <v>299</v>
      </c>
      <c r="C8" s="13" t="s">
        <v>13</v>
      </c>
      <c r="D8" s="13" t="s">
        <v>13</v>
      </c>
      <c r="E8" s="13" t="s">
        <v>347</v>
      </c>
      <c r="F8" s="13" t="s">
        <v>21</v>
      </c>
      <c r="G8" s="13" t="s">
        <v>329</v>
      </c>
      <c r="H8" s="13" t="s">
        <v>24</v>
      </c>
      <c r="I8" s="13" t="s">
        <v>317</v>
      </c>
      <c r="J8" s="13" t="s">
        <v>347</v>
      </c>
      <c r="K8" s="13" t="s">
        <v>331</v>
      </c>
      <c r="L8" s="13" t="s">
        <v>330</v>
      </c>
      <c r="M8" s="13" t="s">
        <v>32</v>
      </c>
      <c r="N8" s="13" t="s">
        <v>16</v>
      </c>
      <c r="O8" s="13"/>
      <c r="P8" s="13" t="s">
        <v>152</v>
      </c>
      <c r="Q8" s="13" t="str">
        <f>"SELECT /*+ PARALLEL(2) */ ASSETS_NO FROM "&amp; F8&amp; " WHERE ASSETS_NO NOT IN (SELECT ASSETS_NO FROM TNID_BASSREGSTR WHERE PRPRTY_KND_CODE = 'E')"</f>
        <v>SELECT /*+ PARALLEL(2) */ ASSETS_NO FROM TNID_ATCNREGSTR WHERE ASSETS_NO NOT IN (SELECT ASSETS_NO FROM TNID_BASSREGSTR WHERE PRPRTY_KND_CODE = 'E')</v>
      </c>
      <c r="R8" s="13"/>
      <c r="S8" s="13"/>
      <c r="T8" s="13"/>
      <c r="U8" s="13" t="s">
        <v>1844</v>
      </c>
      <c r="V8" s="13"/>
      <c r="W8" s="13" t="s">
        <v>307</v>
      </c>
      <c r="X8" s="14">
        <f t="shared" ca="1" si="0"/>
        <v>41971.617838425926</v>
      </c>
      <c r="Y8" s="13" t="s">
        <v>150</v>
      </c>
      <c r="Z8" s="14">
        <f t="shared" ca="1" si="1"/>
        <v>41971.617838425926</v>
      </c>
      <c r="AA8" s="13" t="s">
        <v>150</v>
      </c>
    </row>
    <row r="9" spans="1:27">
      <c r="A9" s="13" t="s">
        <v>1834</v>
      </c>
      <c r="B9" s="13" t="s">
        <v>299</v>
      </c>
      <c r="C9" s="13" t="s">
        <v>13</v>
      </c>
      <c r="D9" s="13" t="s">
        <v>13</v>
      </c>
      <c r="E9" s="13" t="s">
        <v>347</v>
      </c>
      <c r="F9" s="13" t="s">
        <v>41</v>
      </c>
      <c r="G9" s="13" t="s">
        <v>329</v>
      </c>
      <c r="H9" s="13" t="s">
        <v>44</v>
      </c>
      <c r="I9" s="13" t="s">
        <v>317</v>
      </c>
      <c r="J9" s="13" t="s">
        <v>347</v>
      </c>
      <c r="K9" s="13" t="s">
        <v>331</v>
      </c>
      <c r="L9" s="13" t="s">
        <v>330</v>
      </c>
      <c r="M9" s="13" t="s">
        <v>47</v>
      </c>
      <c r="N9" s="13" t="s">
        <v>16</v>
      </c>
      <c r="O9" s="13"/>
      <c r="P9" s="13" t="s">
        <v>152</v>
      </c>
      <c r="Q9" s="13" t="str">
        <f>"SELECT /*+ PARALLEL(2) */ ASSETS_NO FROM "&amp; F9&amp; " WHERE ASSETS_NO NOT IN (SELECT ASSETS_NO FROM TNID_BASSREGSTR WHERE PRPRTY_KND_CODE = 'F')"</f>
        <v>SELECT /*+ PARALLEL(2) */ ASSETS_NO FROM TNID_SHIPARPLN_RGSTR_D WHERE ASSETS_NO NOT IN (SELECT ASSETS_NO FROM TNID_BASSREGSTR WHERE PRPRTY_KND_CODE = 'F')</v>
      </c>
      <c r="R9" s="13"/>
      <c r="S9" s="13"/>
      <c r="T9" s="13"/>
      <c r="U9" s="13" t="s">
        <v>1844</v>
      </c>
      <c r="V9" s="13"/>
      <c r="W9" s="13" t="s">
        <v>307</v>
      </c>
      <c r="X9" s="14">
        <f t="shared" ca="1" si="0"/>
        <v>41971.617838425926</v>
      </c>
      <c r="Y9" s="13" t="s">
        <v>150</v>
      </c>
      <c r="Z9" s="14">
        <f t="shared" ca="1" si="1"/>
        <v>41971.617838425926</v>
      </c>
      <c r="AA9" s="13" t="s">
        <v>150</v>
      </c>
    </row>
    <row r="10" spans="1:27">
      <c r="A10" s="13" t="s">
        <v>1835</v>
      </c>
      <c r="B10" s="13" t="s">
        <v>299</v>
      </c>
      <c r="C10" s="13" t="s">
        <v>13</v>
      </c>
      <c r="D10" s="13" t="s">
        <v>13</v>
      </c>
      <c r="E10" s="13" t="s">
        <v>347</v>
      </c>
      <c r="F10" s="13" t="s">
        <v>40</v>
      </c>
      <c r="G10" s="13" t="s">
        <v>329</v>
      </c>
      <c r="H10" s="13" t="s">
        <v>43</v>
      </c>
      <c r="I10" s="13" t="s">
        <v>317</v>
      </c>
      <c r="J10" s="13" t="s">
        <v>347</v>
      </c>
      <c r="K10" s="13" t="s">
        <v>331</v>
      </c>
      <c r="L10" s="13" t="s">
        <v>330</v>
      </c>
      <c r="M10" s="13" t="s">
        <v>46</v>
      </c>
      <c r="N10" s="13" t="s">
        <v>16</v>
      </c>
      <c r="O10" s="13"/>
      <c r="P10" s="13" t="s">
        <v>152</v>
      </c>
      <c r="Q10" s="13" t="str">
        <f>"SELECT /*+ PARALLEL(2) */ ASSETS_NO FROM "&amp; F10&amp; " WHERE ASSETS_NO NOT IN (SELECT ASSETS_NO FROM TNID_BASSREGSTR WHERE PRPRTY_KND_CODE = 'G')"</f>
        <v>SELECT /*+ PARALLEL(2) */ ASSETS_NO FROM TNID_NGPT_RGSTR_D WHERE ASSETS_NO NOT IN (SELECT ASSETS_NO FROM TNID_BASSREGSTR WHERE PRPRTY_KND_CODE = 'G')</v>
      </c>
      <c r="R10" s="13"/>
      <c r="S10" s="13"/>
      <c r="T10" s="13"/>
      <c r="U10" s="13" t="s">
        <v>1844</v>
      </c>
      <c r="V10" s="13"/>
      <c r="W10" s="13" t="s">
        <v>307</v>
      </c>
      <c r="X10" s="14">
        <f t="shared" ca="1" si="0"/>
        <v>41971.617838425926</v>
      </c>
      <c r="Y10" s="13" t="s">
        <v>150</v>
      </c>
      <c r="Z10" s="14">
        <f t="shared" ca="1" si="1"/>
        <v>41971.617838425926</v>
      </c>
      <c r="AA10" s="13" t="s">
        <v>150</v>
      </c>
    </row>
    <row r="11" spans="1:27">
      <c r="A11" s="13" t="s">
        <v>1836</v>
      </c>
      <c r="B11" s="13" t="s">
        <v>299</v>
      </c>
      <c r="C11" s="13" t="s">
        <v>13</v>
      </c>
      <c r="D11" s="13" t="s">
        <v>13</v>
      </c>
      <c r="E11" s="13" t="s">
        <v>347</v>
      </c>
      <c r="F11" s="13" t="s">
        <v>22</v>
      </c>
      <c r="G11" s="13" t="s">
        <v>329</v>
      </c>
      <c r="H11" s="13" t="s">
        <v>28</v>
      </c>
      <c r="I11" s="13" t="s">
        <v>317</v>
      </c>
      <c r="J11" s="13" t="s">
        <v>347</v>
      </c>
      <c r="K11" s="13" t="s">
        <v>331</v>
      </c>
      <c r="L11" s="13" t="s">
        <v>330</v>
      </c>
      <c r="M11" s="13" t="s">
        <v>37</v>
      </c>
      <c r="N11" s="13" t="s">
        <v>16</v>
      </c>
      <c r="O11" s="13"/>
      <c r="P11" s="13" t="s">
        <v>152</v>
      </c>
      <c r="Q11" s="13" t="str">
        <f>"SELECT /*+ PARALLEL(2) */ ASSETS_NO FROM "&amp; F11&amp; " WHERE ASSETS_NO NOT IN (SELECT ASSETS_NO FROM TNID_BASSREGSTR WHERE PRPRTY_KND_CODE = 'H')"</f>
        <v>SELECT /*+ PARALLEL(2) */ ASSETS_NO FROM TNID_SECRITSREGSTR WHERE ASSETS_NO NOT IN (SELECT ASSETS_NO FROM TNID_BASSREGSTR WHERE PRPRTY_KND_CODE = 'H')</v>
      </c>
      <c r="R11" s="13"/>
      <c r="S11" s="13"/>
      <c r="T11" s="13"/>
      <c r="U11" s="13" t="s">
        <v>1844</v>
      </c>
      <c r="V11" s="13"/>
      <c r="W11" s="13" t="s">
        <v>307</v>
      </c>
      <c r="X11" s="14">
        <f t="shared" ca="1" si="0"/>
        <v>41971.617838425926</v>
      </c>
      <c r="Y11" s="13" t="s">
        <v>150</v>
      </c>
      <c r="Z11" s="14">
        <f t="shared" ca="1" si="1"/>
        <v>41971.617838425926</v>
      </c>
      <c r="AA11" s="13" t="s">
        <v>150</v>
      </c>
    </row>
    <row r="12" spans="1:27">
      <c r="A12" s="13" t="s">
        <v>1837</v>
      </c>
      <c r="B12" s="13" t="s">
        <v>299</v>
      </c>
      <c r="C12" s="13" t="s">
        <v>13</v>
      </c>
      <c r="D12" s="13" t="s">
        <v>13</v>
      </c>
      <c r="E12" s="13" t="s">
        <v>347</v>
      </c>
      <c r="F12" s="13" t="s">
        <v>17</v>
      </c>
      <c r="G12" s="13" t="s">
        <v>329</v>
      </c>
      <c r="H12" s="13" t="s">
        <v>25</v>
      </c>
      <c r="I12" s="13" t="s">
        <v>317</v>
      </c>
      <c r="J12" s="13" t="s">
        <v>347</v>
      </c>
      <c r="K12" s="13" t="s">
        <v>332</v>
      </c>
      <c r="L12" s="13" t="s">
        <v>672</v>
      </c>
      <c r="M12" s="13" t="s">
        <v>19</v>
      </c>
      <c r="N12" s="13" t="s">
        <v>18</v>
      </c>
      <c r="O12" s="13"/>
      <c r="P12" s="13" t="s">
        <v>152</v>
      </c>
      <c r="Q12" s="13" t="s">
        <v>314</v>
      </c>
      <c r="R12" s="13"/>
      <c r="S12" s="13"/>
      <c r="T12" s="13"/>
      <c r="U12" s="13" t="s">
        <v>1844</v>
      </c>
      <c r="V12" s="13"/>
      <c r="W12" s="13" t="s">
        <v>307</v>
      </c>
      <c r="X12" s="14">
        <f t="shared" ca="1" si="0"/>
        <v>41971.617838425926</v>
      </c>
      <c r="Y12" s="13" t="s">
        <v>150</v>
      </c>
      <c r="Z12" s="14">
        <f t="shared" ca="1" si="1"/>
        <v>41971.617838425926</v>
      </c>
      <c r="AA12" s="13" t="s">
        <v>150</v>
      </c>
    </row>
    <row r="13" spans="1:27">
      <c r="A13" s="13" t="s">
        <v>1838</v>
      </c>
      <c r="B13" s="13" t="s">
        <v>316</v>
      </c>
      <c r="C13" s="13" t="s">
        <v>50</v>
      </c>
      <c r="D13" s="13" t="s">
        <v>51</v>
      </c>
      <c r="E13" s="13" t="s">
        <v>347</v>
      </c>
      <c r="F13" s="13" t="s">
        <v>48</v>
      </c>
      <c r="G13" s="13" t="s">
        <v>334</v>
      </c>
      <c r="H13" s="13" t="s">
        <v>49</v>
      </c>
      <c r="I13" s="13" t="s">
        <v>335</v>
      </c>
      <c r="J13" s="13" t="s">
        <v>347</v>
      </c>
      <c r="K13" s="13"/>
      <c r="L13" s="13"/>
      <c r="M13" s="13" t="s">
        <v>333</v>
      </c>
      <c r="N13" s="13" t="s">
        <v>697</v>
      </c>
      <c r="O13" s="13"/>
      <c r="P13" s="13" t="s">
        <v>152</v>
      </c>
      <c r="Q13" s="13" t="s">
        <v>1790</v>
      </c>
      <c r="R13" s="13"/>
      <c r="S13" s="13"/>
      <c r="T13" s="13"/>
      <c r="U13" s="13" t="s">
        <v>1844</v>
      </c>
      <c r="V13" s="13"/>
      <c r="W13" s="13" t="s">
        <v>307</v>
      </c>
      <c r="X13" s="14">
        <f t="shared" ca="1" si="0"/>
        <v>41971.617838425926</v>
      </c>
      <c r="Y13" s="13" t="s">
        <v>150</v>
      </c>
      <c r="Z13" s="14">
        <f t="shared" ca="1" si="1"/>
        <v>41971.617838425926</v>
      </c>
      <c r="AA13" s="13" t="s">
        <v>150</v>
      </c>
    </row>
    <row r="14" spans="1:27" s="24" customFormat="1">
      <c r="A14" s="13" t="s">
        <v>1839</v>
      </c>
      <c r="B14" s="21" t="s">
        <v>699</v>
      </c>
      <c r="C14" s="22" t="s">
        <v>341</v>
      </c>
      <c r="D14" s="22" t="s">
        <v>341</v>
      </c>
      <c r="E14" s="22" t="s">
        <v>347</v>
      </c>
      <c r="F14" s="22" t="s">
        <v>1768</v>
      </c>
      <c r="G14" s="22" t="s">
        <v>1766</v>
      </c>
      <c r="H14" s="22" t="s">
        <v>1769</v>
      </c>
      <c r="I14" s="22" t="s">
        <v>1767</v>
      </c>
      <c r="J14" s="22" t="s">
        <v>347</v>
      </c>
      <c r="K14" s="22"/>
      <c r="L14" s="22"/>
      <c r="M14" s="22" t="s">
        <v>57</v>
      </c>
      <c r="N14" s="22"/>
      <c r="O14" s="22"/>
      <c r="P14" s="22" t="s">
        <v>152</v>
      </c>
      <c r="Q14" s="22" t="s">
        <v>1793</v>
      </c>
      <c r="R14" s="22"/>
      <c r="S14" s="22"/>
      <c r="T14" s="22"/>
      <c r="U14" s="13" t="s">
        <v>1844</v>
      </c>
      <c r="V14" s="22"/>
      <c r="W14" s="22" t="s">
        <v>307</v>
      </c>
      <c r="X14" s="23">
        <f ca="1">NOW()</f>
        <v>41971.617838425926</v>
      </c>
      <c r="Y14" s="22" t="s">
        <v>150</v>
      </c>
      <c r="Z14" s="23">
        <f ca="1">NOW()</f>
        <v>41971.617838425926</v>
      </c>
      <c r="AA14" s="22" t="s">
        <v>150</v>
      </c>
    </row>
    <row r="15" spans="1:27">
      <c r="A15" s="13" t="s">
        <v>1840</v>
      </c>
      <c r="B15" s="13" t="s">
        <v>302</v>
      </c>
      <c r="C15" s="13" t="s">
        <v>342</v>
      </c>
      <c r="D15" s="13" t="s">
        <v>343</v>
      </c>
      <c r="E15" s="13" t="s">
        <v>347</v>
      </c>
      <c r="F15" s="13" t="s">
        <v>315</v>
      </c>
      <c r="G15" s="13" t="s">
        <v>338</v>
      </c>
      <c r="H15" s="13" t="s">
        <v>77</v>
      </c>
      <c r="I15" s="13" t="s">
        <v>336</v>
      </c>
      <c r="J15" s="13" t="s">
        <v>347</v>
      </c>
      <c r="K15" s="13"/>
      <c r="L15" s="13"/>
      <c r="M15" s="13" t="s">
        <v>337</v>
      </c>
      <c r="N15" s="13" t="s">
        <v>79</v>
      </c>
      <c r="O15" s="13"/>
      <c r="P15" s="13" t="s">
        <v>152</v>
      </c>
      <c r="Q15" s="13" t="s">
        <v>698</v>
      </c>
      <c r="R15" s="13"/>
      <c r="S15" s="13"/>
      <c r="T15" s="13"/>
      <c r="U15" s="13" t="s">
        <v>1844</v>
      </c>
      <c r="V15" s="13"/>
      <c r="W15" s="13" t="s">
        <v>307</v>
      </c>
      <c r="X15" s="14">
        <f t="shared" ca="1" si="0"/>
        <v>41971.617838425926</v>
      </c>
      <c r="Y15" s="13" t="s">
        <v>150</v>
      </c>
      <c r="Z15" s="14">
        <f t="shared" ca="1" si="1"/>
        <v>41971.617838425926</v>
      </c>
      <c r="AA15" s="13" t="s">
        <v>150</v>
      </c>
    </row>
    <row r="16" spans="1:27">
      <c r="A16" s="13" t="s">
        <v>1841</v>
      </c>
      <c r="B16" s="13" t="s">
        <v>316</v>
      </c>
      <c r="C16" s="13" t="s">
        <v>339</v>
      </c>
      <c r="D16" s="13" t="s">
        <v>340</v>
      </c>
      <c r="E16" s="13" t="s">
        <v>347</v>
      </c>
      <c r="F16" s="13" t="s">
        <v>80</v>
      </c>
      <c r="G16" s="13" t="s">
        <v>334</v>
      </c>
      <c r="H16" s="13" t="s">
        <v>81</v>
      </c>
      <c r="I16" s="13" t="s">
        <v>335</v>
      </c>
      <c r="J16" s="13" t="s">
        <v>347</v>
      </c>
      <c r="K16" s="13"/>
      <c r="L16" s="13"/>
      <c r="M16" s="13" t="s">
        <v>82</v>
      </c>
      <c r="N16" s="13" t="s">
        <v>83</v>
      </c>
      <c r="O16" s="13"/>
      <c r="P16" s="13" t="s">
        <v>152</v>
      </c>
      <c r="Q16" s="13" t="s">
        <v>311</v>
      </c>
      <c r="R16" s="13"/>
      <c r="S16" s="13"/>
      <c r="T16" s="13"/>
      <c r="U16" s="13" t="s">
        <v>1844</v>
      </c>
      <c r="V16" s="13"/>
      <c r="W16" s="13" t="s">
        <v>307</v>
      </c>
      <c r="X16" s="14">
        <f t="shared" ca="1" si="0"/>
        <v>41971.617838425926</v>
      </c>
      <c r="Y16" s="13" t="s">
        <v>150</v>
      </c>
      <c r="Z16" s="14">
        <f t="shared" ca="1" si="1"/>
        <v>41971.617838425926</v>
      </c>
      <c r="AA16" s="13" t="s">
        <v>150</v>
      </c>
    </row>
    <row r="17" spans="1:27">
      <c r="A17" s="13" t="s">
        <v>1842</v>
      </c>
      <c r="B17" s="13" t="s">
        <v>303</v>
      </c>
      <c r="C17" s="13" t="s">
        <v>344</v>
      </c>
      <c r="D17" s="13" t="s">
        <v>345</v>
      </c>
      <c r="E17" s="13" t="s">
        <v>347</v>
      </c>
      <c r="F17" s="16" t="s">
        <v>673</v>
      </c>
      <c r="G17" s="16" t="s">
        <v>675</v>
      </c>
      <c r="H17" s="17" t="s">
        <v>674</v>
      </c>
      <c r="I17" s="13" t="s">
        <v>317</v>
      </c>
      <c r="J17" s="13" t="s">
        <v>347</v>
      </c>
      <c r="K17" s="13"/>
      <c r="L17" s="13"/>
      <c r="M17" s="13" t="s">
        <v>108</v>
      </c>
      <c r="N17" s="13" t="s">
        <v>676</v>
      </c>
      <c r="O17" s="13"/>
      <c r="P17" s="13" t="s">
        <v>152</v>
      </c>
      <c r="Q17" s="13" t="s">
        <v>677</v>
      </c>
      <c r="R17" s="13"/>
      <c r="S17" s="13"/>
      <c r="T17" s="13"/>
      <c r="U17" s="13" t="s">
        <v>1844</v>
      </c>
      <c r="V17" s="13"/>
      <c r="W17" s="13" t="s">
        <v>307</v>
      </c>
      <c r="X17" s="14">
        <f t="shared" ca="1" si="0"/>
        <v>41971.617838425926</v>
      </c>
      <c r="Y17" s="13" t="s">
        <v>150</v>
      </c>
      <c r="Z17" s="14">
        <f t="shared" ca="1" si="1"/>
        <v>41971.617838425926</v>
      </c>
      <c r="AA17" s="13" t="s">
        <v>150</v>
      </c>
    </row>
    <row r="18" spans="1:27">
      <c r="A18" s="13" t="s">
        <v>1843</v>
      </c>
      <c r="B18" s="13" t="s">
        <v>1821</v>
      </c>
      <c r="C18" s="13" t="s">
        <v>1817</v>
      </c>
      <c r="D18" s="13" t="s">
        <v>1818</v>
      </c>
      <c r="E18" s="13" t="s">
        <v>1819</v>
      </c>
      <c r="F18" s="34" t="s">
        <v>1318</v>
      </c>
      <c r="G18" s="37" t="s">
        <v>1845</v>
      </c>
      <c r="H18" s="35" t="s">
        <v>1112</v>
      </c>
      <c r="I18" s="34" t="s">
        <v>1820</v>
      </c>
      <c r="J18" s="13" t="s">
        <v>1819</v>
      </c>
      <c r="K18" s="13"/>
      <c r="L18" s="13"/>
      <c r="M18" s="13" t="s">
        <v>1822</v>
      </c>
      <c r="N18" s="13" t="s">
        <v>1823</v>
      </c>
      <c r="O18" s="13"/>
      <c r="P18" s="13" t="s">
        <v>1824</v>
      </c>
      <c r="Q18" s="13" t="s">
        <v>1826</v>
      </c>
      <c r="R18" s="13"/>
      <c r="S18" s="13"/>
      <c r="T18" s="13"/>
      <c r="U18" s="13" t="s">
        <v>1844</v>
      </c>
      <c r="V18" s="13"/>
      <c r="W18" s="13" t="s">
        <v>1825</v>
      </c>
      <c r="X18" s="13"/>
      <c r="Y18" s="13"/>
      <c r="Z18" s="13"/>
      <c r="AA18" s="13"/>
    </row>
    <row r="19" spans="1:2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3" t="s">
        <v>1848</v>
      </c>
      <c r="B20" s="13" t="s">
        <v>1821</v>
      </c>
      <c r="C20" s="13" t="s">
        <v>1817</v>
      </c>
      <c r="D20" s="13" t="s">
        <v>1818</v>
      </c>
      <c r="E20" s="13" t="s">
        <v>1819</v>
      </c>
      <c r="F20" s="36" t="s">
        <v>427</v>
      </c>
      <c r="G20" s="37" t="s">
        <v>1845</v>
      </c>
      <c r="H20" s="38" t="s">
        <v>428</v>
      </c>
      <c r="I20" s="39" t="s">
        <v>1846</v>
      </c>
      <c r="J20" s="13" t="s">
        <v>1847</v>
      </c>
      <c r="K20" s="13"/>
      <c r="L20" s="13"/>
      <c r="M20" s="13" t="s">
        <v>1822</v>
      </c>
      <c r="N20" s="13" t="s">
        <v>1823</v>
      </c>
      <c r="O20" s="13"/>
      <c r="P20" s="13" t="s">
        <v>1849</v>
      </c>
      <c r="Q20" s="13" t="s">
        <v>1850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</sheetData>
  <sortState ref="A3:X11">
    <sortCondition ref="M3:M1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W27"/>
  <sheetViews>
    <sheetView workbookViewId="0">
      <pane xSplit="1" ySplit="8" topLeftCell="D10" activePane="bottomRight" state="frozen"/>
      <selection pane="topRight" activeCell="B1" sqref="B1"/>
      <selection pane="bottomLeft" activeCell="A9" sqref="A9"/>
      <selection pane="bottomRight" activeCell="M1" sqref="M1:M1048576"/>
    </sheetView>
  </sheetViews>
  <sheetFormatPr defaultRowHeight="13.5"/>
  <cols>
    <col min="2" max="2" width="10" customWidth="1"/>
    <col min="3" max="3" width="11.140625" bestFit="1" customWidth="1"/>
    <col min="4" max="4" width="9.140625" bestFit="1" customWidth="1"/>
    <col min="5" max="6" width="9.42578125" customWidth="1"/>
    <col min="7" max="7" width="27.7109375" customWidth="1"/>
    <col min="8" max="8" width="16.28515625" bestFit="1" customWidth="1"/>
    <col min="9" max="9" width="46.42578125" customWidth="1"/>
    <col min="10" max="10" width="34.140625" customWidth="1"/>
    <col min="11" max="11" width="22.42578125" customWidth="1"/>
    <col min="12" max="12" width="16.28515625" customWidth="1"/>
    <col min="13" max="13" width="57" customWidth="1"/>
    <col min="14" max="14" width="16.28515625" customWidth="1"/>
    <col min="15" max="15" width="58.5703125" customWidth="1"/>
    <col min="16" max="16" width="36.28515625" customWidth="1"/>
    <col min="17" max="17" width="8" customWidth="1"/>
    <col min="18" max="18" width="12.28515625" customWidth="1"/>
    <col min="19" max="19" width="13.28515625" customWidth="1"/>
    <col min="20" max="20" width="16.140625" bestFit="1" customWidth="1"/>
    <col min="21" max="21" width="13.28515625" customWidth="1"/>
    <col min="22" max="22" width="15.85546875" bestFit="1" customWidth="1"/>
    <col min="23" max="23" width="13.28515625" customWidth="1"/>
  </cols>
  <sheetData>
    <row r="1" spans="1:23">
      <c r="A1" s="4" t="s">
        <v>84</v>
      </c>
      <c r="B1" s="5" t="s">
        <v>109</v>
      </c>
      <c r="C1" s="4" t="s">
        <v>85</v>
      </c>
      <c r="D1" s="5" t="s">
        <v>147</v>
      </c>
      <c r="E1" s="4" t="s">
        <v>86</v>
      </c>
      <c r="F1" s="5" t="s">
        <v>179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>
      <c r="A2" s="4" t="s">
        <v>87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>
      <c r="A3" s="4" t="s">
        <v>88</v>
      </c>
      <c r="B3" s="6" t="s">
        <v>110</v>
      </c>
      <c r="C3" s="6" t="s">
        <v>112</v>
      </c>
      <c r="D3" s="6" t="s">
        <v>113</v>
      </c>
      <c r="E3" s="6" t="s">
        <v>114</v>
      </c>
      <c r="F3" s="6" t="s">
        <v>180</v>
      </c>
      <c r="G3" s="6" t="s">
        <v>116</v>
      </c>
      <c r="H3" s="6" t="s">
        <v>115</v>
      </c>
      <c r="I3" s="6" t="s">
        <v>141</v>
      </c>
      <c r="J3" s="6" t="s">
        <v>142</v>
      </c>
      <c r="K3" s="6" t="s">
        <v>143</v>
      </c>
      <c r="L3" s="6" t="s">
        <v>125</v>
      </c>
      <c r="M3" s="6" t="s">
        <v>144</v>
      </c>
      <c r="N3" s="6" t="s">
        <v>183</v>
      </c>
      <c r="O3" s="6" t="s">
        <v>145</v>
      </c>
      <c r="P3" s="6" t="s">
        <v>146</v>
      </c>
      <c r="Q3" s="6" t="s">
        <v>286</v>
      </c>
      <c r="R3" s="6" t="s">
        <v>148</v>
      </c>
      <c r="S3" s="6" t="s">
        <v>117</v>
      </c>
      <c r="T3" s="6" t="s">
        <v>132</v>
      </c>
      <c r="U3" s="6" t="s">
        <v>134</v>
      </c>
      <c r="V3" s="6" t="s">
        <v>137</v>
      </c>
      <c r="W3" s="6" t="s">
        <v>138</v>
      </c>
    </row>
    <row r="4" spans="1:23">
      <c r="A4" s="4" t="s">
        <v>89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181</v>
      </c>
      <c r="G4" s="5" t="s">
        <v>122</v>
      </c>
      <c r="H4" s="5" t="s">
        <v>123</v>
      </c>
      <c r="I4" s="5" t="s">
        <v>126</v>
      </c>
      <c r="J4" s="5" t="s">
        <v>127</v>
      </c>
      <c r="K4" s="5" t="s">
        <v>128</v>
      </c>
      <c r="L4" s="5" t="s">
        <v>124</v>
      </c>
      <c r="M4" s="5" t="s">
        <v>129</v>
      </c>
      <c r="N4" s="5" t="s">
        <v>124</v>
      </c>
      <c r="O4" s="5" t="s">
        <v>130</v>
      </c>
      <c r="P4" s="5" t="s">
        <v>131</v>
      </c>
      <c r="Q4" s="5" t="s">
        <v>287</v>
      </c>
      <c r="R4" s="5" t="s">
        <v>103</v>
      </c>
      <c r="S4" s="5" t="s">
        <v>104</v>
      </c>
      <c r="T4" s="5" t="s">
        <v>133</v>
      </c>
      <c r="U4" s="5" t="s">
        <v>135</v>
      </c>
      <c r="V4" s="5" t="s">
        <v>140</v>
      </c>
      <c r="W4" s="5" t="s">
        <v>139</v>
      </c>
    </row>
    <row r="5" spans="1:23">
      <c r="A5" s="4" t="s">
        <v>90</v>
      </c>
      <c r="B5" s="5" t="s">
        <v>174</v>
      </c>
      <c r="C5" s="5" t="s">
        <v>96</v>
      </c>
      <c r="D5" s="5" t="s">
        <v>98</v>
      </c>
      <c r="E5" s="5" t="s">
        <v>98</v>
      </c>
      <c r="F5" s="5" t="s">
        <v>182</v>
      </c>
      <c r="G5" s="5" t="s">
        <v>99</v>
      </c>
      <c r="H5" s="5" t="s">
        <v>100</v>
      </c>
      <c r="I5" s="5" t="s">
        <v>101</v>
      </c>
      <c r="J5" s="5" t="s">
        <v>101</v>
      </c>
      <c r="K5" s="5" t="s">
        <v>101</v>
      </c>
      <c r="L5" s="5" t="s">
        <v>99</v>
      </c>
      <c r="M5" s="5" t="s">
        <v>102</v>
      </c>
      <c r="N5" s="5" t="s">
        <v>99</v>
      </c>
      <c r="O5" s="5" t="s">
        <v>102</v>
      </c>
      <c r="P5" s="5" t="s">
        <v>99</v>
      </c>
      <c r="Q5" s="5" t="s">
        <v>288</v>
      </c>
      <c r="R5" s="5" t="s">
        <v>100</v>
      </c>
      <c r="S5" s="5" t="s">
        <v>105</v>
      </c>
      <c r="T5" s="5" t="s">
        <v>106</v>
      </c>
      <c r="U5" s="5" t="s">
        <v>136</v>
      </c>
      <c r="V5" s="5" t="s">
        <v>106</v>
      </c>
      <c r="W5" s="5" t="s">
        <v>136</v>
      </c>
    </row>
    <row r="6" spans="1:23">
      <c r="A6" s="4" t="s">
        <v>91</v>
      </c>
      <c r="B6" s="5" t="s">
        <v>94</v>
      </c>
      <c r="C6" s="5" t="s">
        <v>97</v>
      </c>
      <c r="D6" s="5" t="s">
        <v>97</v>
      </c>
      <c r="E6" s="5" t="s">
        <v>97</v>
      </c>
      <c r="F6" s="5"/>
      <c r="G6" s="5" t="s">
        <v>97</v>
      </c>
      <c r="H6" s="5" t="s">
        <v>97</v>
      </c>
      <c r="I6" s="5" t="s">
        <v>97</v>
      </c>
      <c r="J6" s="5" t="s">
        <v>97</v>
      </c>
      <c r="K6" s="5" t="s">
        <v>97</v>
      </c>
      <c r="L6" s="5" t="s">
        <v>97</v>
      </c>
      <c r="M6" s="5" t="s">
        <v>97</v>
      </c>
      <c r="N6" s="5" t="s">
        <v>97</v>
      </c>
      <c r="O6" s="5" t="s">
        <v>97</v>
      </c>
      <c r="P6" s="5" t="s">
        <v>97</v>
      </c>
      <c r="Q6" s="5" t="s">
        <v>289</v>
      </c>
      <c r="R6" s="5" t="s">
        <v>97</v>
      </c>
      <c r="S6" s="5" t="s">
        <v>97</v>
      </c>
      <c r="T6" s="5" t="s">
        <v>97</v>
      </c>
      <c r="U6" s="5" t="s">
        <v>97</v>
      </c>
      <c r="V6" s="5" t="s">
        <v>97</v>
      </c>
      <c r="W6" s="5" t="s">
        <v>97</v>
      </c>
    </row>
    <row r="7" spans="1:23">
      <c r="A7" s="4" t="s">
        <v>92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4" t="s">
        <v>93</v>
      </c>
      <c r="B8" s="5" t="s">
        <v>95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7" t="s">
        <v>277</v>
      </c>
      <c r="B9" s="2" t="s">
        <v>14</v>
      </c>
      <c r="C9" s="2" t="s">
        <v>298</v>
      </c>
      <c r="D9" s="2" t="s">
        <v>13</v>
      </c>
      <c r="E9" s="2" t="s">
        <v>13</v>
      </c>
      <c r="F9" s="2" t="s">
        <v>152</v>
      </c>
      <c r="G9" s="2" t="s">
        <v>12</v>
      </c>
      <c r="H9" s="2" t="s">
        <v>31</v>
      </c>
      <c r="I9" s="2" t="s">
        <v>9</v>
      </c>
      <c r="J9" s="2" t="s">
        <v>10</v>
      </c>
      <c r="K9" s="2" t="s">
        <v>11</v>
      </c>
      <c r="L9" s="2" t="s">
        <v>152</v>
      </c>
      <c r="M9" s="2" t="s">
        <v>275</v>
      </c>
      <c r="N9" s="2"/>
      <c r="O9" s="2"/>
      <c r="P9" s="2" t="str">
        <f>"TB_ERR_"&amp;MID(G9,6,100) &amp; "_001"</f>
        <v>TB_ERR_IRDSREGSTR_001</v>
      </c>
      <c r="Q9" s="2" t="s">
        <v>285</v>
      </c>
      <c r="R9" s="2"/>
      <c r="S9" s="2" t="s">
        <v>307</v>
      </c>
      <c r="T9" s="8">
        <f ca="1">NOW()</f>
        <v>41971.617838425926</v>
      </c>
      <c r="U9" s="2" t="s">
        <v>150</v>
      </c>
      <c r="V9" s="8">
        <f ca="1">NOW()</f>
        <v>41971.617838425926</v>
      </c>
      <c r="W9" s="2" t="s">
        <v>150</v>
      </c>
    </row>
    <row r="10" spans="1:23">
      <c r="A10" s="7" t="s">
        <v>312</v>
      </c>
      <c r="B10" s="2" t="s">
        <v>58</v>
      </c>
      <c r="C10" s="2" t="s">
        <v>303</v>
      </c>
      <c r="D10" s="2" t="s">
        <v>13</v>
      </c>
      <c r="E10" s="2" t="s">
        <v>13</v>
      </c>
      <c r="F10" s="2" t="s">
        <v>152</v>
      </c>
      <c r="G10" s="2" t="s">
        <v>12</v>
      </c>
      <c r="H10" s="2" t="s">
        <v>31</v>
      </c>
      <c r="I10" s="2" t="s">
        <v>54</v>
      </c>
      <c r="J10" s="2" t="s">
        <v>55</v>
      </c>
      <c r="K10" s="2" t="s">
        <v>56</v>
      </c>
      <c r="L10" s="2" t="s">
        <v>152</v>
      </c>
      <c r="M10" s="2" t="s">
        <v>276</v>
      </c>
      <c r="N10" s="2"/>
      <c r="O10" s="2"/>
      <c r="P10" s="2" t="str">
        <f>"TB_ERR_"&amp;MID(G10,6,100) &amp; "_002"</f>
        <v>TB_ERR_IRDSREGSTR_002</v>
      </c>
      <c r="Q10" s="2" t="s">
        <v>285</v>
      </c>
      <c r="R10" s="2"/>
      <c r="S10" s="2" t="s">
        <v>307</v>
      </c>
      <c r="T10" s="8">
        <f ca="1">NOW()</f>
        <v>41971.617838425926</v>
      </c>
      <c r="U10" s="2" t="s">
        <v>150</v>
      </c>
      <c r="V10" s="8">
        <f ca="1">NOW()</f>
        <v>41971.617838425926</v>
      </c>
      <c r="W10" s="2" t="s">
        <v>150</v>
      </c>
    </row>
    <row r="11" spans="1:23">
      <c r="A11" s="7" t="s">
        <v>312</v>
      </c>
      <c r="B11" s="2" t="s">
        <v>59</v>
      </c>
      <c r="C11" s="2" t="s">
        <v>299</v>
      </c>
      <c r="D11" s="2" t="s">
        <v>13</v>
      </c>
      <c r="E11" s="2" t="s">
        <v>13</v>
      </c>
      <c r="F11" s="2" t="s">
        <v>152</v>
      </c>
      <c r="G11" s="2" t="s">
        <v>15</v>
      </c>
      <c r="H11" s="2" t="s">
        <v>27</v>
      </c>
      <c r="I11" s="2" t="s">
        <v>36</v>
      </c>
      <c r="J11" s="2" t="s">
        <v>16</v>
      </c>
      <c r="K11" s="2"/>
      <c r="L11" s="2" t="s">
        <v>152</v>
      </c>
      <c r="M11" s="2" t="str">
        <f>"SELECT /*+ PARALLEL(2) */ ASSETS_NO FROM "&amp; G11&amp; " WHERE ASSETS_NO NOT IN (SELECT ASSETS_NO FROM TNID_BASSREGSTR WHERE PRPRTY_KND_CODE = 'A')"</f>
        <v>SELECT /*+ PARALLEL(2) */ ASSETS_NO FROM TNID_LADREGSTR WHERE ASSETS_NO NOT IN (SELECT ASSETS_NO FROM TNID_BASSREGSTR WHERE PRPRTY_KND_CODE = 'A')</v>
      </c>
      <c r="N11" s="2"/>
      <c r="O11" s="2"/>
      <c r="P11" s="2" t="str">
        <f t="shared" ref="P11:P20" si="0">"TB_ERR_"&amp;MID(G11,6,100) &amp; "_001"</f>
        <v>TB_ERR_LADREGSTR_001</v>
      </c>
      <c r="Q11" s="2" t="s">
        <v>285</v>
      </c>
      <c r="R11" s="2"/>
      <c r="S11" s="2" t="s">
        <v>307</v>
      </c>
      <c r="T11" s="8">
        <f ca="1">NOW()</f>
        <v>41971.617838425926</v>
      </c>
      <c r="U11" s="2" t="s">
        <v>150</v>
      </c>
      <c r="V11" s="8">
        <f ca="1">NOW()</f>
        <v>41971.617838425926</v>
      </c>
      <c r="W11" s="2" t="s">
        <v>150</v>
      </c>
    </row>
    <row r="12" spans="1:23">
      <c r="A12" s="7" t="s">
        <v>312</v>
      </c>
      <c r="B12" s="2" t="s">
        <v>60</v>
      </c>
      <c r="C12" s="2" t="s">
        <v>299</v>
      </c>
      <c r="D12" s="2" t="s">
        <v>13</v>
      </c>
      <c r="E12" s="2" t="s">
        <v>13</v>
      </c>
      <c r="F12" s="2" t="s">
        <v>152</v>
      </c>
      <c r="G12" s="2" t="s">
        <v>20</v>
      </c>
      <c r="H12" s="2" t="s">
        <v>26</v>
      </c>
      <c r="I12" s="2" t="s">
        <v>35</v>
      </c>
      <c r="J12" s="2" t="s">
        <v>16</v>
      </c>
      <c r="K12" s="2"/>
      <c r="L12" s="2" t="s">
        <v>152</v>
      </c>
      <c r="M12" s="2" t="str">
        <f>"SELECT /*+ PARALLEL(2) */  ASSETS_NO FROM "&amp; G12&amp; " WHERE ASSETS_NO NOT IN (SELECT ASSETS_NO FROM TNID_BASSREGSTR WHERE PRPRTY_KND_CODE = 'B')"</f>
        <v>SELECT /*+ PARALLEL(2) */  ASSETS_NO FROM TNID_BULDREGSTR WHERE ASSETS_NO NOT IN (SELECT ASSETS_NO FROM TNID_BASSREGSTR WHERE PRPRTY_KND_CODE = 'B')</v>
      </c>
      <c r="N12" s="2"/>
      <c r="O12" s="2"/>
      <c r="P12" s="2" t="str">
        <f t="shared" si="0"/>
        <v>TB_ERR_BULDREGSTR_001</v>
      </c>
      <c r="Q12" s="2" t="s">
        <v>285</v>
      </c>
      <c r="R12" s="2"/>
      <c r="S12" s="2" t="s">
        <v>307</v>
      </c>
      <c r="T12" s="8">
        <f t="shared" ref="T12:T20" ca="1" si="1">NOW()</f>
        <v>41971.617838425926</v>
      </c>
      <c r="U12" s="2" t="s">
        <v>150</v>
      </c>
      <c r="V12" s="8">
        <f t="shared" ref="V12:V20" ca="1" si="2">NOW()</f>
        <v>41971.617838425926</v>
      </c>
      <c r="W12" s="2" t="s">
        <v>150</v>
      </c>
    </row>
    <row r="13" spans="1:23">
      <c r="A13" s="7" t="s">
        <v>312</v>
      </c>
      <c r="B13" s="2" t="s">
        <v>61</v>
      </c>
      <c r="C13" s="2" t="s">
        <v>299</v>
      </c>
      <c r="D13" s="2" t="s">
        <v>13</v>
      </c>
      <c r="E13" s="2" t="s">
        <v>13</v>
      </c>
      <c r="F13" s="2" t="s">
        <v>152</v>
      </c>
      <c r="G13" s="2" t="s">
        <v>23</v>
      </c>
      <c r="H13" s="2" t="s">
        <v>29</v>
      </c>
      <c r="I13" s="2" t="s">
        <v>38</v>
      </c>
      <c r="J13" s="2" t="s">
        <v>16</v>
      </c>
      <c r="K13" s="2"/>
      <c r="L13" s="2" t="s">
        <v>152</v>
      </c>
      <c r="M13" s="2" t="str">
        <f>"SELECT /*+ PARALLEL(2) */ ASSETS_NO FROM "&amp; G13&amp; " WHERE ASSETS_NO NOT IN (SELECT ASSETS_NO FROM TNID_BASSREGSTR WHERE PRPRTY_KND_CODE = 'C')"</f>
        <v>SELECT /*+ PARALLEL(2) */ ASSETS_NO FROM TNID_STNDTRIREGSTR WHERE ASSETS_NO NOT IN (SELECT ASSETS_NO FROM TNID_BASSREGSTR WHERE PRPRTY_KND_CODE = 'C')</v>
      </c>
      <c r="N13" s="2"/>
      <c r="O13" s="2"/>
      <c r="P13" s="2" t="str">
        <f t="shared" si="0"/>
        <v>TB_ERR_STNDTRIREGSTR_001</v>
      </c>
      <c r="Q13" s="2" t="s">
        <v>285</v>
      </c>
      <c r="R13" s="2"/>
      <c r="S13" s="2" t="s">
        <v>307</v>
      </c>
      <c r="T13" s="8">
        <f t="shared" ca="1" si="1"/>
        <v>41971.617838425926</v>
      </c>
      <c r="U13" s="2" t="s">
        <v>150</v>
      </c>
      <c r="V13" s="8">
        <f t="shared" ca="1" si="2"/>
        <v>41971.617838425926</v>
      </c>
      <c r="W13" s="2" t="s">
        <v>150</v>
      </c>
    </row>
    <row r="14" spans="1:23">
      <c r="A14" s="7" t="s">
        <v>312</v>
      </c>
      <c r="B14" s="2" t="s">
        <v>62</v>
      </c>
      <c r="C14" s="2" t="s">
        <v>299</v>
      </c>
      <c r="D14" s="2" t="s">
        <v>13</v>
      </c>
      <c r="E14" s="2" t="s">
        <v>13</v>
      </c>
      <c r="F14" s="2" t="s">
        <v>152</v>
      </c>
      <c r="G14" s="2" t="s">
        <v>39</v>
      </c>
      <c r="H14" s="2" t="s">
        <v>42</v>
      </c>
      <c r="I14" s="2" t="s">
        <v>45</v>
      </c>
      <c r="J14" s="2" t="s">
        <v>16</v>
      </c>
      <c r="K14" s="2"/>
      <c r="L14" s="2" t="s">
        <v>152</v>
      </c>
      <c r="M14" s="2" t="str">
        <f>"SELECT /*+ PARALLEL(2) */ ASSETS_NO FROM "&amp; G14&amp; " WHERE ASSETS_NO NOT IN (SELECT ASSETS_NO FROM TNID_BASSREGSTR WHERE PRPRTY_KND_CODE = 'D')"</f>
        <v>SELECT /*+ PARALLEL(2) */ ASSETS_NO FROM TNID_MCHN_UTNSIL_RGSTR_D WHERE ASSETS_NO NOT IN (SELECT ASSETS_NO FROM TNID_BASSREGSTR WHERE PRPRTY_KND_CODE = 'D')</v>
      </c>
      <c r="N14" s="2"/>
      <c r="O14" s="2"/>
      <c r="P14" s="2" t="str">
        <f t="shared" si="0"/>
        <v>TB_ERR_MCHN_UTNSIL_RGSTR_D_001</v>
      </c>
      <c r="Q14" s="2" t="s">
        <v>285</v>
      </c>
      <c r="R14" s="2"/>
      <c r="S14" s="2" t="s">
        <v>307</v>
      </c>
      <c r="T14" s="8">
        <f t="shared" ca="1" si="1"/>
        <v>41971.617838425926</v>
      </c>
      <c r="U14" s="2" t="s">
        <v>150</v>
      </c>
      <c r="V14" s="8">
        <f t="shared" ca="1" si="2"/>
        <v>41971.617838425926</v>
      </c>
      <c r="W14" s="2" t="s">
        <v>150</v>
      </c>
    </row>
    <row r="15" spans="1:23">
      <c r="A15" s="7" t="s">
        <v>312</v>
      </c>
      <c r="B15" s="2" t="s">
        <v>63</v>
      </c>
      <c r="C15" s="2" t="s">
        <v>299</v>
      </c>
      <c r="D15" s="2" t="s">
        <v>13</v>
      </c>
      <c r="E15" s="2" t="s">
        <v>13</v>
      </c>
      <c r="F15" s="2" t="s">
        <v>152</v>
      </c>
      <c r="G15" s="2" t="s">
        <v>21</v>
      </c>
      <c r="H15" s="2" t="s">
        <v>24</v>
      </c>
      <c r="I15" s="2" t="s">
        <v>32</v>
      </c>
      <c r="J15" s="2" t="s">
        <v>16</v>
      </c>
      <c r="K15" s="2"/>
      <c r="L15" s="2" t="s">
        <v>152</v>
      </c>
      <c r="M15" s="2" t="str">
        <f>"SELECT /*+ PARALLEL(2) */ ASSETS_NO FROM "&amp; G15&amp; " WHERE ASSETS_NO NOT IN (SELECT ASSETS_NO FROM TNID_BASSREGSTR WHERE PRPRTY_KND_CODE = 'E')"</f>
        <v>SELECT /*+ PARALLEL(2) */ ASSETS_NO FROM TNID_ATCNREGSTR WHERE ASSETS_NO NOT IN (SELECT ASSETS_NO FROM TNID_BASSREGSTR WHERE PRPRTY_KND_CODE = 'E')</v>
      </c>
      <c r="N15" s="2"/>
      <c r="O15" s="2"/>
      <c r="P15" s="2" t="str">
        <f t="shared" si="0"/>
        <v>TB_ERR_ATCNREGSTR_001</v>
      </c>
      <c r="Q15" s="2" t="s">
        <v>285</v>
      </c>
      <c r="R15" s="2"/>
      <c r="S15" s="2" t="s">
        <v>307</v>
      </c>
      <c r="T15" s="8">
        <f t="shared" ca="1" si="1"/>
        <v>41971.617838425926</v>
      </c>
      <c r="U15" s="2" t="s">
        <v>150</v>
      </c>
      <c r="V15" s="8">
        <f t="shared" ca="1" si="2"/>
        <v>41971.617838425926</v>
      </c>
      <c r="W15" s="2" t="s">
        <v>150</v>
      </c>
    </row>
    <row r="16" spans="1:23">
      <c r="A16" s="7" t="s">
        <v>312</v>
      </c>
      <c r="B16" s="2" t="s">
        <v>64</v>
      </c>
      <c r="C16" s="2" t="s">
        <v>299</v>
      </c>
      <c r="D16" s="2" t="s">
        <v>13</v>
      </c>
      <c r="E16" s="2" t="s">
        <v>13</v>
      </c>
      <c r="F16" s="2" t="s">
        <v>152</v>
      </c>
      <c r="G16" s="2" t="s">
        <v>41</v>
      </c>
      <c r="H16" s="2" t="s">
        <v>44</v>
      </c>
      <c r="I16" s="2" t="s">
        <v>47</v>
      </c>
      <c r="J16" s="2" t="s">
        <v>16</v>
      </c>
      <c r="K16" s="2"/>
      <c r="L16" s="2" t="s">
        <v>152</v>
      </c>
      <c r="M16" s="2" t="str">
        <f>"SELECT /*+ PARALLEL(2) */ ASSETS_NO FROM "&amp; G16&amp; " WHERE ASSETS_NO NOT IN (SELECT ASSETS_NO FROM TNID_BASSREGSTR WHERE PRPRTY_KND_CODE = 'F')"</f>
        <v>SELECT /*+ PARALLEL(2) */ ASSETS_NO FROM TNID_SHIPARPLN_RGSTR_D WHERE ASSETS_NO NOT IN (SELECT ASSETS_NO FROM TNID_BASSREGSTR WHERE PRPRTY_KND_CODE = 'F')</v>
      </c>
      <c r="N16" s="2"/>
      <c r="O16" s="2"/>
      <c r="P16" s="2" t="str">
        <f t="shared" si="0"/>
        <v>TB_ERR_SHIPARPLN_RGSTR_D_001</v>
      </c>
      <c r="Q16" s="2" t="s">
        <v>285</v>
      </c>
      <c r="R16" s="2"/>
      <c r="S16" s="2" t="s">
        <v>307</v>
      </c>
      <c r="T16" s="8">
        <f t="shared" ca="1" si="1"/>
        <v>41971.617838425926</v>
      </c>
      <c r="U16" s="2" t="s">
        <v>150</v>
      </c>
      <c r="V16" s="8">
        <f t="shared" ca="1" si="2"/>
        <v>41971.617838425926</v>
      </c>
      <c r="W16" s="2" t="s">
        <v>150</v>
      </c>
    </row>
    <row r="17" spans="1:23">
      <c r="A17" s="7" t="s">
        <v>312</v>
      </c>
      <c r="B17" s="2" t="s">
        <v>65</v>
      </c>
      <c r="C17" s="2" t="s">
        <v>299</v>
      </c>
      <c r="D17" s="2" t="s">
        <v>13</v>
      </c>
      <c r="E17" s="2" t="s">
        <v>13</v>
      </c>
      <c r="F17" s="2" t="s">
        <v>152</v>
      </c>
      <c r="G17" s="2" t="s">
        <v>40</v>
      </c>
      <c r="H17" s="2" t="s">
        <v>43</v>
      </c>
      <c r="I17" s="2" t="s">
        <v>46</v>
      </c>
      <c r="J17" s="2" t="s">
        <v>16</v>
      </c>
      <c r="K17" s="2"/>
      <c r="L17" s="2" t="s">
        <v>152</v>
      </c>
      <c r="M17" s="2" t="str">
        <f>"SELECT /*+ PARALLEL(2) */ ASSETS_NO FROM "&amp; G17&amp; " WHERE ASSETS_NO NOT IN (SELECT ASSETS_NO FROM TNID_BASSREGSTR WHERE PRPRTY_KND_CODE = 'G')"</f>
        <v>SELECT /*+ PARALLEL(2) */ ASSETS_NO FROM TNID_NGPT_RGSTR_D WHERE ASSETS_NO NOT IN (SELECT ASSETS_NO FROM TNID_BASSREGSTR WHERE PRPRTY_KND_CODE = 'G')</v>
      </c>
      <c r="N17" s="2"/>
      <c r="O17" s="2"/>
      <c r="P17" s="2" t="str">
        <f t="shared" si="0"/>
        <v>TB_ERR_NGPT_RGSTR_D_001</v>
      </c>
      <c r="Q17" s="2" t="s">
        <v>285</v>
      </c>
      <c r="R17" s="2"/>
      <c r="S17" s="2" t="s">
        <v>307</v>
      </c>
      <c r="T17" s="8">
        <f t="shared" ca="1" si="1"/>
        <v>41971.617838425926</v>
      </c>
      <c r="U17" s="2" t="s">
        <v>150</v>
      </c>
      <c r="V17" s="8">
        <f t="shared" ca="1" si="2"/>
        <v>41971.617838425926</v>
      </c>
      <c r="W17" s="2" t="s">
        <v>150</v>
      </c>
    </row>
    <row r="18" spans="1:23">
      <c r="A18" s="7" t="s">
        <v>312</v>
      </c>
      <c r="B18" s="2" t="s">
        <v>66</v>
      </c>
      <c r="C18" s="2" t="s">
        <v>299</v>
      </c>
      <c r="D18" s="2" t="s">
        <v>13</v>
      </c>
      <c r="E18" s="2" t="s">
        <v>13</v>
      </c>
      <c r="F18" s="2" t="s">
        <v>152</v>
      </c>
      <c r="G18" s="2" t="s">
        <v>22</v>
      </c>
      <c r="H18" s="2" t="s">
        <v>28</v>
      </c>
      <c r="I18" s="2" t="s">
        <v>37</v>
      </c>
      <c r="J18" s="2" t="s">
        <v>16</v>
      </c>
      <c r="K18" s="2"/>
      <c r="L18" s="2" t="s">
        <v>152</v>
      </c>
      <c r="M18" s="2" t="str">
        <f>"SELECT /*+ PARALLEL(2) */ ASSETS_NO FROM "&amp; G18&amp; " WHERE ASSETS_NO NOT IN (SELECT ASSETS_NO FROM TNID_BASSREGSTR WHERE PRPRTY_KND_CODE = 'H');"</f>
        <v>SELECT /*+ PARALLEL(2) */ ASSETS_NO FROM TNID_SECRITSREGSTR WHERE ASSETS_NO NOT IN (SELECT ASSETS_NO FROM TNID_BASSREGSTR WHERE PRPRTY_KND_CODE = 'H');</v>
      </c>
      <c r="N18" s="2"/>
      <c r="O18" s="2"/>
      <c r="P18" s="2" t="str">
        <f t="shared" si="0"/>
        <v>TB_ERR_SECRITSREGSTR_001</v>
      </c>
      <c r="Q18" s="2" t="s">
        <v>285</v>
      </c>
      <c r="R18" s="2"/>
      <c r="S18" s="2" t="s">
        <v>307</v>
      </c>
      <c r="T18" s="8">
        <f t="shared" ca="1" si="1"/>
        <v>41971.617838425926</v>
      </c>
      <c r="U18" s="2" t="s">
        <v>150</v>
      </c>
      <c r="V18" s="8">
        <f t="shared" ca="1" si="2"/>
        <v>41971.617838425926</v>
      </c>
      <c r="W18" s="2" t="s">
        <v>150</v>
      </c>
    </row>
    <row r="19" spans="1:23" ht="364.5">
      <c r="A19" s="7" t="s">
        <v>312</v>
      </c>
      <c r="B19" s="2" t="s">
        <v>67</v>
      </c>
      <c r="C19" s="2" t="s">
        <v>299</v>
      </c>
      <c r="D19" s="2" t="s">
        <v>13</v>
      </c>
      <c r="E19" s="2" t="s">
        <v>13</v>
      </c>
      <c r="F19" s="2" t="s">
        <v>152</v>
      </c>
      <c r="G19" s="2" t="s">
        <v>17</v>
      </c>
      <c r="H19" s="2" t="s">
        <v>25</v>
      </c>
      <c r="I19" s="2" t="s">
        <v>19</v>
      </c>
      <c r="J19" s="2" t="s">
        <v>18</v>
      </c>
      <c r="K19" s="2"/>
      <c r="L19" s="2" t="s">
        <v>152</v>
      </c>
      <c r="M19" s="3" t="s">
        <v>314</v>
      </c>
      <c r="N19" s="2"/>
      <c r="O19" s="2"/>
      <c r="P19" s="2" t="str">
        <f t="shared" si="0"/>
        <v>TB_ERR_BASSREGSTR_001</v>
      </c>
      <c r="Q19" s="2" t="s">
        <v>285</v>
      </c>
      <c r="R19" s="2"/>
      <c r="S19" s="2" t="s">
        <v>307</v>
      </c>
      <c r="T19" s="8">
        <f t="shared" ca="1" si="1"/>
        <v>41971.617838425926</v>
      </c>
      <c r="U19" s="2" t="s">
        <v>150</v>
      </c>
      <c r="V19" s="8">
        <f t="shared" ca="1" si="2"/>
        <v>41971.617838425926</v>
      </c>
      <c r="W19" s="2" t="s">
        <v>150</v>
      </c>
    </row>
    <row r="20" spans="1:23" ht="94.5">
      <c r="A20" s="7" t="s">
        <v>312</v>
      </c>
      <c r="B20" s="2" t="s">
        <v>68</v>
      </c>
      <c r="C20" s="2" t="s">
        <v>300</v>
      </c>
      <c r="D20" s="2" t="s">
        <v>50</v>
      </c>
      <c r="E20" s="2" t="s">
        <v>51</v>
      </c>
      <c r="F20" s="2" t="s">
        <v>152</v>
      </c>
      <c r="G20" s="2" t="s">
        <v>48</v>
      </c>
      <c r="H20" s="2" t="s">
        <v>49</v>
      </c>
      <c r="I20" s="3" t="s">
        <v>52</v>
      </c>
      <c r="J20" s="3" t="s">
        <v>53</v>
      </c>
      <c r="K20" s="2"/>
      <c r="L20" s="2" t="s">
        <v>152</v>
      </c>
      <c r="M20" s="3" t="s">
        <v>306</v>
      </c>
      <c r="N20" s="2"/>
      <c r="O20" s="2"/>
      <c r="P20" s="2" t="str">
        <f t="shared" si="0"/>
        <v>TB_ERR_CNTRCTINFO_D_001</v>
      </c>
      <c r="Q20" s="2" t="s">
        <v>285</v>
      </c>
      <c r="R20" s="2"/>
      <c r="S20" s="2" t="s">
        <v>151</v>
      </c>
      <c r="T20" s="8">
        <f t="shared" ca="1" si="1"/>
        <v>41971.617838425926</v>
      </c>
      <c r="U20" s="2" t="s">
        <v>150</v>
      </c>
      <c r="V20" s="8">
        <f t="shared" ca="1" si="2"/>
        <v>41971.617838425926</v>
      </c>
      <c r="W20" s="2" t="s">
        <v>150</v>
      </c>
    </row>
    <row r="21" spans="1:23">
      <c r="A21" s="7" t="s">
        <v>313</v>
      </c>
      <c r="B21" s="2" t="s">
        <v>69</v>
      </c>
      <c r="C21" s="2" t="s">
        <v>301</v>
      </c>
      <c r="D21" s="2"/>
      <c r="E21" s="2"/>
      <c r="F21" s="2" t="s">
        <v>152</v>
      </c>
      <c r="G21" s="2"/>
      <c r="H21" s="2" t="s">
        <v>76</v>
      </c>
      <c r="I21" s="2" t="s">
        <v>57</v>
      </c>
      <c r="J21" s="2"/>
      <c r="K21" s="2"/>
      <c r="L21" s="2" t="s">
        <v>152</v>
      </c>
      <c r="M21" s="2"/>
      <c r="N21" s="2"/>
      <c r="O21" s="2"/>
      <c r="P21" s="2"/>
      <c r="Q21" s="2" t="s">
        <v>285</v>
      </c>
      <c r="R21" s="2"/>
      <c r="S21" s="2" t="s">
        <v>151</v>
      </c>
      <c r="T21" s="2"/>
      <c r="U21" s="2"/>
      <c r="V21" s="2"/>
      <c r="W21" s="2"/>
    </row>
    <row r="22" spans="1:23">
      <c r="A22" s="7" t="s">
        <v>313</v>
      </c>
      <c r="B22" s="2" t="s">
        <v>70</v>
      </c>
      <c r="C22" s="2" t="s">
        <v>302</v>
      </c>
      <c r="D22" s="2"/>
      <c r="E22" s="2"/>
      <c r="F22" s="2" t="s">
        <v>152</v>
      </c>
      <c r="G22" s="2"/>
      <c r="H22" s="2" t="s">
        <v>77</v>
      </c>
      <c r="I22" s="2" t="s">
        <v>78</v>
      </c>
      <c r="J22" s="2" t="s">
        <v>79</v>
      </c>
      <c r="K22" s="2"/>
      <c r="L22" s="2" t="s">
        <v>152</v>
      </c>
      <c r="M22" s="2"/>
      <c r="N22" s="2"/>
      <c r="O22" s="2"/>
      <c r="P22" s="2"/>
      <c r="Q22" s="2" t="s">
        <v>285</v>
      </c>
      <c r="R22" s="2"/>
      <c r="S22" s="2" t="s">
        <v>151</v>
      </c>
      <c r="T22" s="2"/>
      <c r="U22" s="2"/>
      <c r="V22" s="2"/>
      <c r="W22" s="2"/>
    </row>
    <row r="23" spans="1:23">
      <c r="A23" s="7" t="s">
        <v>313</v>
      </c>
      <c r="B23" s="2" t="s">
        <v>71</v>
      </c>
      <c r="C23" s="2" t="s">
        <v>303</v>
      </c>
      <c r="D23" s="2"/>
      <c r="E23" s="2"/>
      <c r="F23" s="2" t="s">
        <v>152</v>
      </c>
      <c r="G23" s="2" t="s">
        <v>80</v>
      </c>
      <c r="H23" s="2" t="s">
        <v>81</v>
      </c>
      <c r="I23" s="2" t="s">
        <v>82</v>
      </c>
      <c r="J23" s="2" t="s">
        <v>83</v>
      </c>
      <c r="K23" s="2"/>
      <c r="L23" s="2" t="s">
        <v>152</v>
      </c>
      <c r="M23" s="2" t="s">
        <v>311</v>
      </c>
      <c r="N23" s="2"/>
      <c r="O23" s="2"/>
      <c r="P23" s="2" t="str">
        <f>"TB_ERR_"&amp;MID(G23,6,100) &amp; "_001"</f>
        <v>TB_ERR_CNTRCT_M_001</v>
      </c>
      <c r="Q23" s="2" t="s">
        <v>285</v>
      </c>
      <c r="R23" s="2"/>
      <c r="S23" s="2" t="s">
        <v>151</v>
      </c>
      <c r="T23" s="2"/>
      <c r="U23" s="2"/>
      <c r="V23" s="2"/>
      <c r="W23" s="2"/>
    </row>
    <row r="24" spans="1:23">
      <c r="A24" s="7" t="s">
        <v>277</v>
      </c>
      <c r="B24" s="2" t="s">
        <v>72</v>
      </c>
      <c r="C24" s="2" t="s">
        <v>303</v>
      </c>
      <c r="D24" s="2"/>
      <c r="E24" s="2"/>
      <c r="F24" s="2"/>
      <c r="G24" s="2"/>
      <c r="H24" s="2"/>
      <c r="I24" s="2" t="s">
        <v>108</v>
      </c>
      <c r="J24" s="2"/>
      <c r="K24" s="2"/>
      <c r="L24" s="2"/>
      <c r="M24" s="2"/>
      <c r="N24" s="2"/>
      <c r="O24" s="2"/>
      <c r="P24" s="2"/>
      <c r="Q24" s="2" t="s">
        <v>285</v>
      </c>
      <c r="R24" s="2"/>
      <c r="S24" s="2" t="s">
        <v>151</v>
      </c>
      <c r="T24" s="2"/>
      <c r="U24" s="2"/>
      <c r="V24" s="2"/>
      <c r="W24" s="2"/>
    </row>
    <row r="25" spans="1:23">
      <c r="A25" s="7" t="s">
        <v>313</v>
      </c>
      <c r="B25" s="2" t="s">
        <v>73</v>
      </c>
      <c r="C25" s="2" t="s">
        <v>278</v>
      </c>
      <c r="D25" s="2" t="s">
        <v>278</v>
      </c>
      <c r="E25" s="2" t="s">
        <v>278</v>
      </c>
      <c r="F25" s="2" t="s">
        <v>279</v>
      </c>
      <c r="G25" s="2" t="s">
        <v>281</v>
      </c>
      <c r="H25" s="2" t="s">
        <v>280</v>
      </c>
      <c r="I25" s="2" t="s">
        <v>292</v>
      </c>
      <c r="J25" s="2"/>
      <c r="K25" s="2"/>
      <c r="L25" s="2" t="s">
        <v>282</v>
      </c>
      <c r="M25" s="2" t="s">
        <v>294</v>
      </c>
      <c r="N25" s="2" t="s">
        <v>152</v>
      </c>
      <c r="O25" s="2" t="s">
        <v>308</v>
      </c>
      <c r="P25" s="2"/>
      <c r="Q25" s="2" t="s">
        <v>284</v>
      </c>
      <c r="R25" s="2"/>
      <c r="S25" s="2" t="s">
        <v>149</v>
      </c>
      <c r="T25" s="2"/>
      <c r="U25" s="2"/>
      <c r="V25" s="2"/>
      <c r="W25" s="2"/>
    </row>
    <row r="26" spans="1:23">
      <c r="A26" s="7" t="s">
        <v>277</v>
      </c>
      <c r="B26" s="2" t="s">
        <v>74</v>
      </c>
      <c r="C26" s="2" t="s">
        <v>278</v>
      </c>
      <c r="D26" s="2" t="s">
        <v>278</v>
      </c>
      <c r="E26" s="2" t="s">
        <v>278</v>
      </c>
      <c r="F26" s="2" t="s">
        <v>279</v>
      </c>
      <c r="G26" s="2" t="s">
        <v>281</v>
      </c>
      <c r="H26" s="2" t="s">
        <v>280</v>
      </c>
      <c r="I26" s="2" t="s">
        <v>292</v>
      </c>
      <c r="J26" s="2"/>
      <c r="K26" s="2"/>
      <c r="L26" s="2" t="s">
        <v>309</v>
      </c>
      <c r="M26" s="2" t="s">
        <v>283</v>
      </c>
      <c r="N26" s="2" t="s">
        <v>282</v>
      </c>
      <c r="O26" s="2" t="s">
        <v>310</v>
      </c>
      <c r="P26" s="2"/>
      <c r="Q26" s="2" t="s">
        <v>284</v>
      </c>
      <c r="R26" s="2"/>
      <c r="S26" s="2" t="s">
        <v>149</v>
      </c>
      <c r="T26" s="2"/>
      <c r="U26" s="2"/>
      <c r="V26" s="2"/>
      <c r="W26" s="2"/>
    </row>
    <row r="27" spans="1:23">
      <c r="A27" s="7" t="s">
        <v>313</v>
      </c>
      <c r="B27" s="2" t="s">
        <v>293</v>
      </c>
      <c r="C27" s="2" t="s">
        <v>278</v>
      </c>
      <c r="D27" s="2" t="s">
        <v>278</v>
      </c>
      <c r="E27" s="2" t="s">
        <v>278</v>
      </c>
      <c r="F27" s="2" t="s">
        <v>279</v>
      </c>
      <c r="G27" s="2" t="s">
        <v>281</v>
      </c>
      <c r="H27" s="2" t="s">
        <v>280</v>
      </c>
      <c r="I27" s="2" t="s">
        <v>292</v>
      </c>
      <c r="J27" s="2"/>
      <c r="K27" s="2"/>
      <c r="L27" s="2" t="s">
        <v>152</v>
      </c>
      <c r="M27" s="2" t="s">
        <v>296</v>
      </c>
      <c r="N27" s="2" t="s">
        <v>297</v>
      </c>
      <c r="O27" s="2" t="s">
        <v>295</v>
      </c>
      <c r="P27" s="2"/>
      <c r="Q27" s="2" t="s">
        <v>284</v>
      </c>
      <c r="R27" s="2"/>
      <c r="S27" s="2" t="s">
        <v>149</v>
      </c>
      <c r="T27" s="2"/>
      <c r="U27" s="2"/>
      <c r="V27" s="2"/>
      <c r="W2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A30"/>
  <sheetViews>
    <sheetView workbookViewId="0">
      <selection sqref="A1:A30"/>
    </sheetView>
  </sheetViews>
  <sheetFormatPr defaultRowHeight="13.5"/>
  <cols>
    <col min="1" max="1" width="10.28515625" bestFit="1" customWidth="1"/>
  </cols>
  <sheetData>
    <row r="1" spans="1:1">
      <c r="A1" s="19" t="s">
        <v>654</v>
      </c>
    </row>
    <row r="2" spans="1:1">
      <c r="A2" s="19" t="s">
        <v>651</v>
      </c>
    </row>
    <row r="3" spans="1:1">
      <c r="A3" s="19" t="s">
        <v>648</v>
      </c>
    </row>
    <row r="4" spans="1:1">
      <c r="A4" s="19" t="s">
        <v>630</v>
      </c>
    </row>
    <row r="5" spans="1:1">
      <c r="A5" s="19" t="s">
        <v>498</v>
      </c>
    </row>
    <row r="6" spans="1:1">
      <c r="A6" s="19" t="s">
        <v>480</v>
      </c>
    </row>
    <row r="7" spans="1:1">
      <c r="A7" s="19" t="s">
        <v>483</v>
      </c>
    </row>
    <row r="8" spans="1:1">
      <c r="A8" s="19" t="s">
        <v>465</v>
      </c>
    </row>
    <row r="9" spans="1:1">
      <c r="A9" s="19" t="s">
        <v>462</v>
      </c>
    </row>
    <row r="10" spans="1:1">
      <c r="A10" s="19" t="s">
        <v>459</v>
      </c>
    </row>
    <row r="11" spans="1:1">
      <c r="A11" s="19" t="s">
        <v>456</v>
      </c>
    </row>
    <row r="12" spans="1:1">
      <c r="A12" s="19" t="s">
        <v>453</v>
      </c>
    </row>
    <row r="13" spans="1:1">
      <c r="A13" s="19" t="s">
        <v>450</v>
      </c>
    </row>
    <row r="14" spans="1:1">
      <c r="A14" s="19" t="s">
        <v>441</v>
      </c>
    </row>
    <row r="15" spans="1:1">
      <c r="A15" s="19" t="s">
        <v>411</v>
      </c>
    </row>
    <row r="16" spans="1:1">
      <c r="A16" s="19" t="s">
        <v>679</v>
      </c>
    </row>
    <row r="17" spans="1:1">
      <c r="A17" s="19" t="s">
        <v>618</v>
      </c>
    </row>
    <row r="18" spans="1:1">
      <c r="A18" s="19" t="s">
        <v>585</v>
      </c>
    </row>
    <row r="19" spans="1:1">
      <c r="A19" s="19" t="s">
        <v>576</v>
      </c>
    </row>
    <row r="20" spans="1:1">
      <c r="A20" s="19" t="s">
        <v>564</v>
      </c>
    </row>
    <row r="21" spans="1:1">
      <c r="A21" s="19" t="s">
        <v>561</v>
      </c>
    </row>
    <row r="22" spans="1:1">
      <c r="A22" s="19" t="s">
        <v>558</v>
      </c>
    </row>
    <row r="23" spans="1:1">
      <c r="A23" s="19" t="s">
        <v>555</v>
      </c>
    </row>
    <row r="24" spans="1:1">
      <c r="A24" s="19" t="s">
        <v>549</v>
      </c>
    </row>
    <row r="25" spans="1:1">
      <c r="A25" s="19" t="s">
        <v>540</v>
      </c>
    </row>
    <row r="26" spans="1:1">
      <c r="A26" s="19" t="s">
        <v>534</v>
      </c>
    </row>
    <row r="27" spans="1:1">
      <c r="A27" s="19" t="s">
        <v>525</v>
      </c>
    </row>
    <row r="28" spans="1:1">
      <c r="A28" s="19" t="s">
        <v>519</v>
      </c>
    </row>
    <row r="29" spans="1:1">
      <c r="A29" s="19" t="s">
        <v>516</v>
      </c>
    </row>
    <row r="30" spans="1:1">
      <c r="A30" s="19" t="s">
        <v>510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B3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2" sqref="J152:J379"/>
    </sheetView>
  </sheetViews>
  <sheetFormatPr defaultRowHeight="13.5"/>
  <cols>
    <col min="1" max="1" width="11" style="12" bestFit="1" customWidth="1"/>
    <col min="2" max="2" width="9.140625" style="12"/>
    <col min="3" max="3" width="12.5703125" style="12" bestFit="1" customWidth="1"/>
    <col min="4" max="4" width="7.7109375" style="12" bestFit="1" customWidth="1"/>
    <col min="5" max="5" width="12.5703125" style="12" bestFit="1" customWidth="1"/>
    <col min="6" max="6" width="34.42578125" style="12" bestFit="1" customWidth="1"/>
    <col min="7" max="7" width="9.140625" style="12"/>
    <col min="8" max="8" width="47" style="12" customWidth="1"/>
    <col min="9" max="9" width="9.140625" style="12"/>
    <col min="10" max="10" width="10.28515625" style="12" customWidth="1"/>
    <col min="11" max="11" width="34.42578125" style="12" bestFit="1" customWidth="1"/>
    <col min="12" max="12" width="34.5703125" style="12" customWidth="1"/>
    <col min="13" max="13" width="44.7109375" style="12" customWidth="1"/>
    <col min="14" max="16" width="9.140625" style="12"/>
    <col min="17" max="17" width="17.42578125" style="12" customWidth="1"/>
    <col min="18" max="18" width="9.140625" style="12"/>
    <col min="19" max="19" width="49.42578125" style="12" customWidth="1"/>
    <col min="20" max="23" width="9.140625" style="12"/>
    <col min="24" max="24" width="18.7109375" style="12" bestFit="1" customWidth="1"/>
    <col min="25" max="25" width="9.140625" style="12"/>
    <col min="26" max="26" width="17" style="12" bestFit="1" customWidth="1"/>
    <col min="27" max="16384" width="9.140625" style="12"/>
  </cols>
  <sheetData>
    <row r="1" spans="1:28">
      <c r="A1" s="10" t="s">
        <v>33</v>
      </c>
      <c r="B1" s="10" t="s">
        <v>385</v>
      </c>
      <c r="C1" s="10" t="s">
        <v>705</v>
      </c>
      <c r="D1" s="10" t="s">
        <v>706</v>
      </c>
      <c r="E1" s="10" t="s">
        <v>176</v>
      </c>
      <c r="F1" s="10" t="s">
        <v>386</v>
      </c>
      <c r="G1" s="10" t="s">
        <v>319</v>
      </c>
      <c r="H1" s="10" t="s">
        <v>30</v>
      </c>
      <c r="I1" s="10" t="s">
        <v>318</v>
      </c>
      <c r="J1" s="10" t="s">
        <v>346</v>
      </c>
      <c r="K1" s="10" t="s">
        <v>320</v>
      </c>
      <c r="L1" s="10" t="s">
        <v>321</v>
      </c>
      <c r="M1" s="10" t="s">
        <v>322</v>
      </c>
      <c r="N1" s="10" t="s">
        <v>323</v>
      </c>
      <c r="O1" s="10" t="s">
        <v>324</v>
      </c>
      <c r="P1" s="10" t="s">
        <v>177</v>
      </c>
      <c r="Q1" s="10" t="s">
        <v>387</v>
      </c>
      <c r="R1" s="10" t="s">
        <v>178</v>
      </c>
      <c r="S1" s="10" t="s">
        <v>8</v>
      </c>
      <c r="T1" s="10" t="s">
        <v>75</v>
      </c>
      <c r="U1" s="10" t="s">
        <v>287</v>
      </c>
      <c r="V1" s="10" t="s">
        <v>388</v>
      </c>
      <c r="W1" s="10" t="s">
        <v>6</v>
      </c>
      <c r="X1" s="10" t="s">
        <v>156</v>
      </c>
      <c r="Y1" s="11" t="s">
        <v>153</v>
      </c>
      <c r="Z1" s="11" t="s">
        <v>154</v>
      </c>
      <c r="AA1" s="11" t="s">
        <v>155</v>
      </c>
    </row>
    <row r="2" spans="1:28">
      <c r="A2" s="12" t="s">
        <v>389</v>
      </c>
      <c r="B2" s="12" t="s">
        <v>390</v>
      </c>
      <c r="C2" s="12" t="s">
        <v>391</v>
      </c>
      <c r="D2" s="12" t="s">
        <v>703</v>
      </c>
      <c r="E2" s="12" t="s">
        <v>391</v>
      </c>
      <c r="F2" s="12" t="s">
        <v>393</v>
      </c>
      <c r="H2" s="12" t="s">
        <v>394</v>
      </c>
      <c r="J2" s="12" t="s">
        <v>1525</v>
      </c>
      <c r="K2" s="12" t="s">
        <v>393</v>
      </c>
      <c r="L2" s="12" t="s">
        <v>394</v>
      </c>
      <c r="M2" s="12" t="str">
        <f t="shared" ref="M2:M33" si="0">"[NDAP_DM to ORACLE DM]:"&amp;F2</f>
        <v>[NDAP_DM to ORACLE DM]:TM_AQ_ACQSCNTRCTSTTUS</v>
      </c>
      <c r="N2" s="12" t="s">
        <v>396</v>
      </c>
      <c r="P2" s="12" t="s">
        <v>397</v>
      </c>
      <c r="Q2" s="12" t="str">
        <f>"SELECT COUNT(*) FROM ETL_DEV."&amp;F2</f>
        <v>SELECT COUNT(*) FROM ETL_DEV.TM_AQ_ACQSCNTRCTSTTUS</v>
      </c>
      <c r="R2" s="12" t="s">
        <v>702</v>
      </c>
      <c r="S2" s="12" t="str">
        <f>"SELECT COUNT(*) FROM DM."&amp;F2</f>
        <v>SELECT COUNT(*) FROM DM.TM_AQ_ACQSCNTRCTSTTUS</v>
      </c>
      <c r="U2" s="12" t="s">
        <v>862</v>
      </c>
      <c r="W2" s="12" t="s">
        <v>678</v>
      </c>
      <c r="X2" s="25">
        <f ca="1">NOW()-10</f>
        <v>41961.617838425926</v>
      </c>
      <c r="Y2" s="12" t="s">
        <v>864</v>
      </c>
      <c r="Z2" s="25">
        <f ca="1">NOW()-10</f>
        <v>41961.617838425926</v>
      </c>
      <c r="AA2" s="12" t="s">
        <v>864</v>
      </c>
      <c r="AB2" s="12" t="str">
        <f>VLOOKUP(A2,Sheet1!A:A,1,FALSE)</f>
        <v>ETOM0001</v>
      </c>
    </row>
    <row r="3" spans="1:28">
      <c r="A3" s="12" t="s">
        <v>402</v>
      </c>
      <c r="B3" s="12" t="s">
        <v>390</v>
      </c>
      <c r="C3" s="12" t="s">
        <v>391</v>
      </c>
      <c r="D3" s="12" t="s">
        <v>703</v>
      </c>
      <c r="E3" s="12" t="s">
        <v>391</v>
      </c>
      <c r="F3" s="12" t="s">
        <v>403</v>
      </c>
      <c r="H3" s="12" t="s">
        <v>404</v>
      </c>
      <c r="J3" s="12" t="s">
        <v>1525</v>
      </c>
      <c r="K3" s="12" t="s">
        <v>403</v>
      </c>
      <c r="L3" s="12" t="s">
        <v>404</v>
      </c>
      <c r="M3" s="12" t="str">
        <f t="shared" si="0"/>
        <v>[NDAP_DM to ORACLE DM]:TM_AQ_ACQSIRDSSTTUS</v>
      </c>
      <c r="N3" s="12" t="s">
        <v>396</v>
      </c>
      <c r="P3" s="12" t="s">
        <v>397</v>
      </c>
      <c r="Q3" s="12" t="str">
        <f t="shared" ref="Q3:Q66" si="1">"SELECT COUNT(*) FROM ETL_DEV."&amp;F3</f>
        <v>SELECT COUNT(*) FROM ETL_DEV.TM_AQ_ACQSIRDSSTTUS</v>
      </c>
      <c r="R3" s="12" t="s">
        <v>702</v>
      </c>
      <c r="S3" s="12" t="str">
        <f t="shared" ref="S3:S66" si="2">"SELECT COUNT(*) FROM DM."&amp;F3</f>
        <v>SELECT COUNT(*) FROM DM.TM_AQ_ACQSIRDSSTTUS</v>
      </c>
      <c r="U3" s="12" t="s">
        <v>862</v>
      </c>
      <c r="W3" s="12" t="s">
        <v>400</v>
      </c>
      <c r="X3" s="25">
        <f t="shared" ref="X3:X66" ca="1" si="3">NOW()-10</f>
        <v>41961.617838425926</v>
      </c>
      <c r="Y3" s="12" t="s">
        <v>864</v>
      </c>
      <c r="Z3" s="25">
        <f t="shared" ref="Z3:Z66" ca="1" si="4">NOW()-10</f>
        <v>41961.617838425926</v>
      </c>
      <c r="AA3" s="12" t="s">
        <v>864</v>
      </c>
      <c r="AB3" s="12" t="e">
        <f>VLOOKUP(A3,Sheet1!A:A,1,FALSE)</f>
        <v>#N/A</v>
      </c>
    </row>
    <row r="4" spans="1:28">
      <c r="A4" s="12" t="s">
        <v>405</v>
      </c>
      <c r="B4" s="12" t="s">
        <v>390</v>
      </c>
      <c r="C4" s="12" t="s">
        <v>391</v>
      </c>
      <c r="D4" s="12" t="s">
        <v>703</v>
      </c>
      <c r="E4" s="12" t="s">
        <v>391</v>
      </c>
      <c r="F4" s="12" t="s">
        <v>406</v>
      </c>
      <c r="H4" s="12" t="s">
        <v>407</v>
      </c>
      <c r="J4" s="12" t="s">
        <v>1525</v>
      </c>
      <c r="K4" s="12" t="s">
        <v>406</v>
      </c>
      <c r="L4" s="12" t="s">
        <v>407</v>
      </c>
      <c r="M4" s="12" t="str">
        <f t="shared" si="0"/>
        <v>[NDAP_DM to ORACLE DM]:TM_AQ_ASSETSCL_SM_D</v>
      </c>
      <c r="N4" s="12" t="s">
        <v>396</v>
      </c>
      <c r="P4" s="12" t="s">
        <v>397</v>
      </c>
      <c r="Q4" s="12" t="str">
        <f t="shared" si="1"/>
        <v>SELECT COUNT(*) FROM ETL_DEV.TM_AQ_ASSETSCL_SM_D</v>
      </c>
      <c r="R4" s="12" t="s">
        <v>702</v>
      </c>
      <c r="S4" s="12" t="str">
        <f t="shared" si="2"/>
        <v>SELECT COUNT(*) FROM DM.TM_AQ_ASSETSCL_SM_D</v>
      </c>
      <c r="U4" s="12" t="s">
        <v>862</v>
      </c>
      <c r="W4" s="12" t="s">
        <v>678</v>
      </c>
      <c r="X4" s="25">
        <f t="shared" ca="1" si="3"/>
        <v>41961.617838425926</v>
      </c>
      <c r="Y4" s="12" t="s">
        <v>864</v>
      </c>
      <c r="Z4" s="25">
        <f t="shared" ca="1" si="4"/>
        <v>41961.617838425926</v>
      </c>
      <c r="AA4" s="12" t="s">
        <v>864</v>
      </c>
      <c r="AB4" s="12" t="e">
        <f>VLOOKUP(A4,Sheet1!A:A,1,FALSE)</f>
        <v>#N/A</v>
      </c>
    </row>
    <row r="5" spans="1:28">
      <c r="A5" s="12" t="s">
        <v>408</v>
      </c>
      <c r="B5" s="12" t="s">
        <v>390</v>
      </c>
      <c r="C5" s="12" t="s">
        <v>391</v>
      </c>
      <c r="D5" s="12" t="s">
        <v>703</v>
      </c>
      <c r="E5" s="12" t="s">
        <v>391</v>
      </c>
      <c r="F5" s="12" t="s">
        <v>409</v>
      </c>
      <c r="H5" s="12" t="s">
        <v>410</v>
      </c>
      <c r="J5" s="12" t="s">
        <v>1525</v>
      </c>
      <c r="K5" s="12" t="s">
        <v>409</v>
      </c>
      <c r="L5" s="12" t="s">
        <v>410</v>
      </c>
      <c r="M5" s="12" t="str">
        <f t="shared" si="0"/>
        <v>[NDAP_DM to ORACLE DM]:TM_AQ_NPRTYSTTUS</v>
      </c>
      <c r="N5" s="12" t="s">
        <v>396</v>
      </c>
      <c r="P5" s="12" t="s">
        <v>397</v>
      </c>
      <c r="Q5" s="12" t="str">
        <f t="shared" si="1"/>
        <v>SELECT COUNT(*) FROM ETL_DEV.TM_AQ_NPRTYSTTUS</v>
      </c>
      <c r="R5" s="12" t="s">
        <v>702</v>
      </c>
      <c r="S5" s="12" t="str">
        <f t="shared" si="2"/>
        <v>SELECT COUNT(*) FROM DM.TM_AQ_NPRTYSTTUS</v>
      </c>
      <c r="U5" s="12" t="s">
        <v>862</v>
      </c>
      <c r="W5" s="12" t="s">
        <v>400</v>
      </c>
      <c r="X5" s="25">
        <f t="shared" ca="1" si="3"/>
        <v>41961.617838425926</v>
      </c>
      <c r="Y5" s="12" t="s">
        <v>864</v>
      </c>
      <c r="Z5" s="25">
        <f t="shared" ca="1" si="4"/>
        <v>41961.617838425926</v>
      </c>
      <c r="AA5" s="12" t="s">
        <v>864</v>
      </c>
      <c r="AB5" s="12" t="e">
        <f>VLOOKUP(A5,Sheet1!A:A,1,FALSE)</f>
        <v>#N/A</v>
      </c>
    </row>
    <row r="6" spans="1:28">
      <c r="A6" s="12" t="s">
        <v>411</v>
      </c>
      <c r="B6" s="12" t="s">
        <v>390</v>
      </c>
      <c r="C6" s="12" t="s">
        <v>391</v>
      </c>
      <c r="D6" s="12" t="s">
        <v>703</v>
      </c>
      <c r="E6" s="12" t="s">
        <v>391</v>
      </c>
      <c r="F6" s="12" t="s">
        <v>412</v>
      </c>
      <c r="H6" s="12" t="s">
        <v>413</v>
      </c>
      <c r="J6" s="12" t="s">
        <v>1525</v>
      </c>
      <c r="K6" s="12" t="s">
        <v>412</v>
      </c>
      <c r="L6" s="12" t="s">
        <v>413</v>
      </c>
      <c r="M6" s="12" t="str">
        <f t="shared" si="0"/>
        <v>[NDAP_DM to ORACLE DM]:TM_AQ_SAVLDPUCHASSTTUS</v>
      </c>
      <c r="N6" s="12" t="s">
        <v>396</v>
      </c>
      <c r="P6" s="12" t="s">
        <v>397</v>
      </c>
      <c r="Q6" s="12" t="str">
        <f t="shared" si="1"/>
        <v>SELECT COUNT(*) FROM ETL_DEV.TM_AQ_SAVLDPUCHASSTTUS</v>
      </c>
      <c r="R6" s="12" t="s">
        <v>702</v>
      </c>
      <c r="S6" s="12" t="str">
        <f t="shared" si="2"/>
        <v>SELECT COUNT(*) FROM DM.TM_AQ_SAVLDPUCHASSTTUS</v>
      </c>
      <c r="U6" s="12" t="s">
        <v>862</v>
      </c>
      <c r="W6" s="12" t="s">
        <v>678</v>
      </c>
      <c r="X6" s="25">
        <f t="shared" ca="1" si="3"/>
        <v>41961.617838425926</v>
      </c>
      <c r="Y6" s="12" t="s">
        <v>864</v>
      </c>
      <c r="Z6" s="25">
        <f t="shared" ca="1" si="4"/>
        <v>41961.617838425926</v>
      </c>
      <c r="AA6" s="12" t="s">
        <v>864</v>
      </c>
      <c r="AB6" s="12" t="str">
        <f>VLOOKUP(A6,Sheet1!A:A,1,FALSE)</f>
        <v>ETOM0005</v>
      </c>
    </row>
    <row r="7" spans="1:28">
      <c r="A7" s="12" t="s">
        <v>414</v>
      </c>
      <c r="B7" s="12" t="s">
        <v>390</v>
      </c>
      <c r="C7" s="12" t="s">
        <v>391</v>
      </c>
      <c r="D7" s="12" t="s">
        <v>703</v>
      </c>
      <c r="E7" s="12" t="s">
        <v>391</v>
      </c>
      <c r="F7" s="12" t="s">
        <v>415</v>
      </c>
      <c r="H7" s="12" t="s">
        <v>416</v>
      </c>
      <c r="J7" s="12" t="s">
        <v>1525</v>
      </c>
      <c r="K7" s="12" t="s">
        <v>415</v>
      </c>
      <c r="L7" s="12" t="s">
        <v>416</v>
      </c>
      <c r="M7" s="12" t="str">
        <f t="shared" si="0"/>
        <v>[NDAP_DM to ORACLE DM]:TM_DV_GOLNDEXMPLDEVLOPSTTUS</v>
      </c>
      <c r="N7" s="12" t="s">
        <v>396</v>
      </c>
      <c r="P7" s="12" t="s">
        <v>397</v>
      </c>
      <c r="Q7" s="12" t="str">
        <f t="shared" si="1"/>
        <v>SELECT COUNT(*) FROM ETL_DEV.TM_DV_GOLNDEXMPLDEVLOPSTTUS</v>
      </c>
      <c r="R7" s="12" t="s">
        <v>702</v>
      </c>
      <c r="S7" s="12" t="str">
        <f t="shared" si="2"/>
        <v>SELECT COUNT(*) FROM DM.TM_DV_GOLNDEXMPLDEVLOPSTTUS</v>
      </c>
      <c r="U7" s="12" t="s">
        <v>862</v>
      </c>
      <c r="W7" s="12" t="s">
        <v>400</v>
      </c>
      <c r="X7" s="25">
        <f t="shared" ca="1" si="3"/>
        <v>41961.617838425926</v>
      </c>
      <c r="Y7" s="12" t="s">
        <v>864</v>
      </c>
      <c r="Z7" s="25">
        <f t="shared" ca="1" si="4"/>
        <v>41961.617838425926</v>
      </c>
      <c r="AA7" s="12" t="s">
        <v>864</v>
      </c>
      <c r="AB7" s="12" t="e">
        <f>VLOOKUP(A7,Sheet1!A:A,1,FALSE)</f>
        <v>#N/A</v>
      </c>
    </row>
    <row r="8" spans="1:28">
      <c r="A8" s="12" t="s">
        <v>417</v>
      </c>
      <c r="B8" s="12" t="s">
        <v>390</v>
      </c>
      <c r="C8" s="12" t="s">
        <v>391</v>
      </c>
      <c r="D8" s="12" t="s">
        <v>703</v>
      </c>
      <c r="E8" s="12" t="s">
        <v>391</v>
      </c>
      <c r="F8" s="12" t="s">
        <v>418</v>
      </c>
      <c r="H8" s="12" t="s">
        <v>419</v>
      </c>
      <c r="J8" s="12" t="s">
        <v>1525</v>
      </c>
      <c r="K8" s="12" t="s">
        <v>418</v>
      </c>
      <c r="L8" s="12" t="s">
        <v>419</v>
      </c>
      <c r="M8" s="12" t="str">
        <f t="shared" si="0"/>
        <v>[NDAP_DM to ORACLE DM]:TM_OP_ACCDTEXAMINBULDSTATS_D</v>
      </c>
      <c r="N8" s="12" t="s">
        <v>396</v>
      </c>
      <c r="P8" s="12" t="s">
        <v>397</v>
      </c>
      <c r="Q8" s="12" t="str">
        <f t="shared" si="1"/>
        <v>SELECT COUNT(*) FROM ETL_DEV.TM_OP_ACCDTEXAMINBULDSTATS_D</v>
      </c>
      <c r="R8" s="12" t="s">
        <v>702</v>
      </c>
      <c r="S8" s="12" t="str">
        <f t="shared" si="2"/>
        <v>SELECT COUNT(*) FROM DM.TM_OP_ACCDTEXAMINBULDSTATS_D</v>
      </c>
      <c r="U8" s="12" t="s">
        <v>862</v>
      </c>
      <c r="W8" s="12" t="s">
        <v>400</v>
      </c>
      <c r="X8" s="25">
        <f t="shared" ca="1" si="3"/>
        <v>41961.617838425926</v>
      </c>
      <c r="Y8" s="12" t="s">
        <v>864</v>
      </c>
      <c r="Z8" s="25">
        <f t="shared" ca="1" si="4"/>
        <v>41961.617838425926</v>
      </c>
      <c r="AA8" s="12" t="s">
        <v>864</v>
      </c>
      <c r="AB8" s="12" t="e">
        <f>VLOOKUP(A8,Sheet1!A:A,1,FALSE)</f>
        <v>#N/A</v>
      </c>
    </row>
    <row r="9" spans="1:28">
      <c r="A9" s="12" t="s">
        <v>420</v>
      </c>
      <c r="B9" s="12" t="s">
        <v>390</v>
      </c>
      <c r="C9" s="12" t="s">
        <v>391</v>
      </c>
      <c r="D9" s="12" t="s">
        <v>703</v>
      </c>
      <c r="E9" s="12" t="s">
        <v>391</v>
      </c>
      <c r="F9" s="12" t="s">
        <v>421</v>
      </c>
      <c r="H9" s="12" t="s">
        <v>422</v>
      </c>
      <c r="J9" s="12" t="s">
        <v>1525</v>
      </c>
      <c r="K9" s="12" t="s">
        <v>421</v>
      </c>
      <c r="L9" s="12" t="s">
        <v>422</v>
      </c>
      <c r="M9" s="12" t="str">
        <f t="shared" si="0"/>
        <v>[NDAP_DM to ORACLE DM]:TM_OP_ACCDTEXAMINPOSSDELST_D</v>
      </c>
      <c r="N9" s="12" t="s">
        <v>396</v>
      </c>
      <c r="P9" s="12" t="s">
        <v>397</v>
      </c>
      <c r="Q9" s="12" t="str">
        <f t="shared" si="1"/>
        <v>SELECT COUNT(*) FROM ETL_DEV.TM_OP_ACCDTEXAMINPOSSDELST_D</v>
      </c>
      <c r="R9" s="12" t="s">
        <v>702</v>
      </c>
      <c r="S9" s="12" t="str">
        <f t="shared" si="2"/>
        <v>SELECT COUNT(*) FROM DM.TM_OP_ACCDTEXAMINPOSSDELST_D</v>
      </c>
      <c r="U9" s="12" t="s">
        <v>862</v>
      </c>
      <c r="W9" s="12" t="s">
        <v>400</v>
      </c>
      <c r="X9" s="25">
        <f t="shared" ca="1" si="3"/>
        <v>41961.617838425926</v>
      </c>
      <c r="Y9" s="12" t="s">
        <v>864</v>
      </c>
      <c r="Z9" s="25">
        <f t="shared" ca="1" si="4"/>
        <v>41961.617838425926</v>
      </c>
      <c r="AA9" s="12" t="s">
        <v>864</v>
      </c>
      <c r="AB9" s="12" t="e">
        <f>VLOOKUP(A9,Sheet1!A:A,1,FALSE)</f>
        <v>#N/A</v>
      </c>
    </row>
    <row r="10" spans="1:28">
      <c r="A10" s="12" t="s">
        <v>423</v>
      </c>
      <c r="B10" s="12" t="s">
        <v>390</v>
      </c>
      <c r="C10" s="12" t="s">
        <v>391</v>
      </c>
      <c r="D10" s="12" t="s">
        <v>703</v>
      </c>
      <c r="E10" s="12" t="s">
        <v>391</v>
      </c>
      <c r="F10" s="12" t="s">
        <v>424</v>
      </c>
      <c r="H10" s="12" t="s">
        <v>425</v>
      </c>
      <c r="J10" s="12" t="s">
        <v>1525</v>
      </c>
      <c r="K10" s="12" t="s">
        <v>424</v>
      </c>
      <c r="L10" s="12" t="s">
        <v>425</v>
      </c>
      <c r="M10" s="12" t="str">
        <f t="shared" si="0"/>
        <v>[NDAP_DM to ORACLE DM]:TM_OP_ACCDTEXAMINPOSSESNDTL</v>
      </c>
      <c r="N10" s="12" t="s">
        <v>396</v>
      </c>
      <c r="P10" s="12" t="s">
        <v>397</v>
      </c>
      <c r="Q10" s="12" t="str">
        <f t="shared" si="1"/>
        <v>SELECT COUNT(*) FROM ETL_DEV.TM_OP_ACCDTEXAMINPOSSESNDTL</v>
      </c>
      <c r="R10" s="12" t="s">
        <v>702</v>
      </c>
      <c r="S10" s="12" t="str">
        <f t="shared" si="2"/>
        <v>SELECT COUNT(*) FROM DM.TM_OP_ACCDTEXAMINPOSSESNDTL</v>
      </c>
      <c r="U10" s="12" t="s">
        <v>862</v>
      </c>
      <c r="W10" s="12" t="s">
        <v>400</v>
      </c>
      <c r="X10" s="25">
        <f t="shared" ca="1" si="3"/>
        <v>41961.617838425926</v>
      </c>
      <c r="Y10" s="12" t="s">
        <v>864</v>
      </c>
      <c r="Z10" s="25">
        <f t="shared" ca="1" si="4"/>
        <v>41961.617838425926</v>
      </c>
      <c r="AA10" s="12" t="s">
        <v>864</v>
      </c>
      <c r="AB10" s="12" t="e">
        <f>VLOOKUP(A10,Sheet1!A:A,1,FALSE)</f>
        <v>#N/A</v>
      </c>
    </row>
    <row r="11" spans="1:28">
      <c r="A11" s="12" t="s">
        <v>426</v>
      </c>
      <c r="B11" s="12" t="s">
        <v>390</v>
      </c>
      <c r="C11" s="12" t="s">
        <v>391</v>
      </c>
      <c r="D11" s="12" t="s">
        <v>703</v>
      </c>
      <c r="E11" s="12" t="s">
        <v>391</v>
      </c>
      <c r="F11" s="12" t="s">
        <v>427</v>
      </c>
      <c r="H11" s="12" t="s">
        <v>428</v>
      </c>
      <c r="J11" s="12" t="s">
        <v>1525</v>
      </c>
      <c r="K11" s="12" t="s">
        <v>427</v>
      </c>
      <c r="L11" s="12" t="s">
        <v>428</v>
      </c>
      <c r="M11" s="12" t="str">
        <f t="shared" si="0"/>
        <v>[NDAP_DM to ORACLE DM]:TM_OP_ACCDTEXAMINPROGRSDTL</v>
      </c>
      <c r="N11" s="12" t="s">
        <v>396</v>
      </c>
      <c r="P11" s="12" t="s">
        <v>397</v>
      </c>
      <c r="Q11" s="12" t="str">
        <f t="shared" si="1"/>
        <v>SELECT COUNT(*) FROM ETL_DEV.TM_OP_ACCDTEXAMINPROGRSDTL</v>
      </c>
      <c r="R11" s="12" t="s">
        <v>702</v>
      </c>
      <c r="S11" s="12" t="str">
        <f t="shared" si="2"/>
        <v>SELECT COUNT(*) FROM DM.TM_OP_ACCDTEXAMINPROGRSDTL</v>
      </c>
      <c r="U11" s="12" t="s">
        <v>862</v>
      </c>
      <c r="W11" s="12" t="s">
        <v>400</v>
      </c>
      <c r="X11" s="25">
        <f t="shared" ca="1" si="3"/>
        <v>41961.617838425926</v>
      </c>
      <c r="Y11" s="12" t="s">
        <v>864</v>
      </c>
      <c r="Z11" s="25">
        <f t="shared" ca="1" si="4"/>
        <v>41961.617838425926</v>
      </c>
      <c r="AA11" s="12" t="s">
        <v>864</v>
      </c>
      <c r="AB11" s="12" t="e">
        <f>VLOOKUP(A11,Sheet1!A:A,1,FALSE)</f>
        <v>#N/A</v>
      </c>
    </row>
    <row r="12" spans="1:28">
      <c r="A12" s="12" t="s">
        <v>429</v>
      </c>
      <c r="B12" s="12" t="s">
        <v>390</v>
      </c>
      <c r="C12" s="12" t="s">
        <v>391</v>
      </c>
      <c r="D12" s="12" t="s">
        <v>703</v>
      </c>
      <c r="E12" s="12" t="s">
        <v>391</v>
      </c>
      <c r="F12" s="12" t="s">
        <v>430</v>
      </c>
      <c r="H12" s="12" t="s">
        <v>431</v>
      </c>
      <c r="J12" s="12" t="s">
        <v>1525</v>
      </c>
      <c r="K12" s="12" t="s">
        <v>430</v>
      </c>
      <c r="L12" s="12" t="s">
        <v>431</v>
      </c>
      <c r="M12" s="12" t="str">
        <f t="shared" si="0"/>
        <v>[NDAP_DM to ORACLE DM]:TM_OP_ACCDTEXAMINRESULTLAD</v>
      </c>
      <c r="N12" s="12" t="s">
        <v>396</v>
      </c>
      <c r="P12" s="12" t="s">
        <v>397</v>
      </c>
      <c r="Q12" s="12" t="str">
        <f t="shared" si="1"/>
        <v>SELECT COUNT(*) FROM ETL_DEV.TM_OP_ACCDTEXAMINRESULTLAD</v>
      </c>
      <c r="R12" s="12" t="s">
        <v>702</v>
      </c>
      <c r="S12" s="12" t="str">
        <f t="shared" si="2"/>
        <v>SELECT COUNT(*) FROM DM.TM_OP_ACCDTEXAMINRESULTLAD</v>
      </c>
      <c r="U12" s="12" t="s">
        <v>862</v>
      </c>
      <c r="W12" s="12" t="s">
        <v>400</v>
      </c>
      <c r="X12" s="25">
        <f t="shared" ca="1" si="3"/>
        <v>41961.617838425926</v>
      </c>
      <c r="Y12" s="12" t="s">
        <v>864</v>
      </c>
      <c r="Z12" s="25">
        <f t="shared" ca="1" si="4"/>
        <v>41961.617838425926</v>
      </c>
      <c r="AA12" s="12" t="s">
        <v>864</v>
      </c>
      <c r="AB12" s="12" t="e">
        <f>VLOOKUP(A12,Sheet1!A:A,1,FALSE)</f>
        <v>#N/A</v>
      </c>
    </row>
    <row r="13" spans="1:28">
      <c r="A13" s="12" t="s">
        <v>432</v>
      </c>
      <c r="B13" s="12" t="s">
        <v>390</v>
      </c>
      <c r="C13" s="12" t="s">
        <v>391</v>
      </c>
      <c r="D13" s="12" t="s">
        <v>703</v>
      </c>
      <c r="E13" s="12" t="s">
        <v>391</v>
      </c>
      <c r="F13" s="12" t="s">
        <v>433</v>
      </c>
      <c r="H13" s="12" t="s">
        <v>434</v>
      </c>
      <c r="J13" s="12" t="s">
        <v>1525</v>
      </c>
      <c r="K13" s="12" t="s">
        <v>433</v>
      </c>
      <c r="L13" s="12" t="s">
        <v>434</v>
      </c>
      <c r="M13" s="12" t="str">
        <f t="shared" si="0"/>
        <v>[NDAP_DM to ORACLE DM]:TM_OP_ACCDTEXAMINRESULTSTATS_D</v>
      </c>
      <c r="N13" s="12" t="s">
        <v>396</v>
      </c>
      <c r="P13" s="12" t="s">
        <v>397</v>
      </c>
      <c r="Q13" s="12" t="str">
        <f t="shared" si="1"/>
        <v>SELECT COUNT(*) FROM ETL_DEV.TM_OP_ACCDTEXAMINRESULTSTATS_D</v>
      </c>
      <c r="R13" s="12" t="s">
        <v>702</v>
      </c>
      <c r="S13" s="12" t="str">
        <f t="shared" si="2"/>
        <v>SELECT COUNT(*) FROM DM.TM_OP_ACCDTEXAMINRESULTSTATS_D</v>
      </c>
      <c r="U13" s="12" t="s">
        <v>862</v>
      </c>
      <c r="W13" s="12" t="s">
        <v>400</v>
      </c>
      <c r="X13" s="25">
        <f t="shared" ca="1" si="3"/>
        <v>41961.617838425926</v>
      </c>
      <c r="Y13" s="12" t="s">
        <v>864</v>
      </c>
      <c r="Z13" s="25">
        <f t="shared" ca="1" si="4"/>
        <v>41961.617838425926</v>
      </c>
      <c r="AA13" s="12" t="s">
        <v>864</v>
      </c>
      <c r="AB13" s="12" t="e">
        <f>VLOOKUP(A13,Sheet1!A:A,1,FALSE)</f>
        <v>#N/A</v>
      </c>
    </row>
    <row r="14" spans="1:28">
      <c r="A14" s="12" t="s">
        <v>435</v>
      </c>
      <c r="B14" s="12" t="s">
        <v>390</v>
      </c>
      <c r="C14" s="12" t="s">
        <v>391</v>
      </c>
      <c r="D14" s="12" t="s">
        <v>703</v>
      </c>
      <c r="E14" s="12" t="s">
        <v>391</v>
      </c>
      <c r="F14" s="12" t="s">
        <v>436</v>
      </c>
      <c r="H14" s="12" t="s">
        <v>437</v>
      </c>
      <c r="J14" s="12" t="s">
        <v>1525</v>
      </c>
      <c r="K14" s="12" t="s">
        <v>436</v>
      </c>
      <c r="L14" s="12" t="s">
        <v>437</v>
      </c>
      <c r="M14" s="12" t="str">
        <f t="shared" si="0"/>
        <v>[NDAP_DM to ORACLE DM]:TM_OP_ACQSDSPSCNTRCTSTTUS</v>
      </c>
      <c r="N14" s="12" t="s">
        <v>396</v>
      </c>
      <c r="P14" s="12" t="s">
        <v>397</v>
      </c>
      <c r="Q14" s="12" t="str">
        <f t="shared" si="1"/>
        <v>SELECT COUNT(*) FROM ETL_DEV.TM_OP_ACQSDSPSCNTRCTSTTUS</v>
      </c>
      <c r="R14" s="12" t="s">
        <v>702</v>
      </c>
      <c r="S14" s="12" t="str">
        <f t="shared" si="2"/>
        <v>SELECT COUNT(*) FROM DM.TM_OP_ACQSDSPSCNTRCTSTTUS</v>
      </c>
      <c r="U14" s="12" t="s">
        <v>862</v>
      </c>
      <c r="W14" s="12" t="s">
        <v>400</v>
      </c>
      <c r="X14" s="25">
        <f t="shared" ca="1" si="3"/>
        <v>41961.617838425926</v>
      </c>
      <c r="Y14" s="12" t="s">
        <v>864</v>
      </c>
      <c r="Z14" s="25">
        <f t="shared" ca="1" si="4"/>
        <v>41961.617838425926</v>
      </c>
      <c r="AA14" s="12" t="s">
        <v>864</v>
      </c>
      <c r="AB14" s="12" t="e">
        <f>VLOOKUP(A14,Sheet1!A:A,1,FALSE)</f>
        <v>#N/A</v>
      </c>
    </row>
    <row r="15" spans="1:28">
      <c r="A15" s="12" t="s">
        <v>438</v>
      </c>
      <c r="B15" s="12" t="s">
        <v>390</v>
      </c>
      <c r="C15" s="12" t="s">
        <v>391</v>
      </c>
      <c r="D15" s="12" t="s">
        <v>703</v>
      </c>
      <c r="E15" s="12" t="s">
        <v>391</v>
      </c>
      <c r="F15" s="12" t="s">
        <v>439</v>
      </c>
      <c r="H15" s="12" t="s">
        <v>440</v>
      </c>
      <c r="J15" s="12" t="s">
        <v>1525</v>
      </c>
      <c r="K15" s="12" t="s">
        <v>439</v>
      </c>
      <c r="L15" s="12" t="s">
        <v>440</v>
      </c>
      <c r="M15" s="12" t="str">
        <f t="shared" si="0"/>
        <v>[NDAP_DM to ORACLE DM]:TM_OP_CNSGNESTATESTTUS</v>
      </c>
      <c r="N15" s="12" t="s">
        <v>396</v>
      </c>
      <c r="P15" s="12" t="s">
        <v>397</v>
      </c>
      <c r="Q15" s="12" t="str">
        <f t="shared" si="1"/>
        <v>SELECT COUNT(*) FROM ETL_DEV.TM_OP_CNSGNESTATESTTUS</v>
      </c>
      <c r="R15" s="12" t="s">
        <v>702</v>
      </c>
      <c r="S15" s="12" t="str">
        <f t="shared" si="2"/>
        <v>SELECT COUNT(*) FROM DM.TM_OP_CNSGNESTATESTTUS</v>
      </c>
      <c r="U15" s="12" t="s">
        <v>862</v>
      </c>
      <c r="W15" s="12" t="s">
        <v>400</v>
      </c>
      <c r="X15" s="25">
        <f t="shared" ca="1" si="3"/>
        <v>41961.617838425926</v>
      </c>
      <c r="Y15" s="12" t="s">
        <v>864</v>
      </c>
      <c r="Z15" s="25">
        <f t="shared" ca="1" si="4"/>
        <v>41961.617838425926</v>
      </c>
      <c r="AA15" s="12" t="s">
        <v>864</v>
      </c>
      <c r="AB15" s="12" t="e">
        <f>VLOOKUP(A15,Sheet1!A:A,1,FALSE)</f>
        <v>#N/A</v>
      </c>
    </row>
    <row r="16" spans="1:28">
      <c r="A16" s="12" t="s">
        <v>441</v>
      </c>
      <c r="B16" s="12" t="s">
        <v>390</v>
      </c>
      <c r="C16" s="12" t="s">
        <v>391</v>
      </c>
      <c r="D16" s="12" t="s">
        <v>703</v>
      </c>
      <c r="E16" s="12" t="s">
        <v>391</v>
      </c>
      <c r="F16" s="12" t="s">
        <v>442</v>
      </c>
      <c r="H16" s="12" t="s">
        <v>443</v>
      </c>
      <c r="J16" s="12" t="s">
        <v>1525</v>
      </c>
      <c r="K16" s="12" t="s">
        <v>442</v>
      </c>
      <c r="L16" s="12" t="s">
        <v>443</v>
      </c>
      <c r="M16" s="12" t="str">
        <f t="shared" si="0"/>
        <v>[NDAP_DM to ORACLE DM]:TM_OP_CNSGNMNGSTTUS</v>
      </c>
      <c r="N16" s="12" t="s">
        <v>396</v>
      </c>
      <c r="P16" s="12" t="s">
        <v>397</v>
      </c>
      <c r="Q16" s="12" t="str">
        <f t="shared" si="1"/>
        <v>SELECT COUNT(*) FROM ETL_DEV.TM_OP_CNSGNMNGSTTUS</v>
      </c>
      <c r="R16" s="12" t="s">
        <v>702</v>
      </c>
      <c r="S16" s="12" t="str">
        <f t="shared" si="2"/>
        <v>SELECT COUNT(*) FROM DM.TM_OP_CNSGNMNGSTTUS</v>
      </c>
      <c r="U16" s="12" t="s">
        <v>862</v>
      </c>
      <c r="W16" s="12" t="s">
        <v>678</v>
      </c>
      <c r="X16" s="25">
        <f t="shared" ca="1" si="3"/>
        <v>41961.617838425926</v>
      </c>
      <c r="Y16" s="12" t="s">
        <v>864</v>
      </c>
      <c r="Z16" s="25">
        <f t="shared" ca="1" si="4"/>
        <v>41961.617838425926</v>
      </c>
      <c r="AA16" s="12" t="s">
        <v>864</v>
      </c>
      <c r="AB16" s="12" t="str">
        <f>VLOOKUP(A16,Sheet1!A:A,1,FALSE)</f>
        <v>ETOM0015</v>
      </c>
    </row>
    <row r="17" spans="1:28">
      <c r="A17" s="12" t="s">
        <v>444</v>
      </c>
      <c r="B17" s="12" t="s">
        <v>390</v>
      </c>
      <c r="C17" s="12" t="s">
        <v>391</v>
      </c>
      <c r="D17" s="12" t="s">
        <v>703</v>
      </c>
      <c r="E17" s="12" t="s">
        <v>391</v>
      </c>
      <c r="F17" s="12" t="s">
        <v>445</v>
      </c>
      <c r="H17" s="12" t="s">
        <v>446</v>
      </c>
      <c r="J17" s="12" t="s">
        <v>1525</v>
      </c>
      <c r="K17" s="12" t="s">
        <v>445</v>
      </c>
      <c r="L17" s="12" t="s">
        <v>446</v>
      </c>
      <c r="M17" s="12" t="str">
        <f t="shared" si="0"/>
        <v>[NDAP_DM to ORACLE DM]:TM_OP_CNTRCTDTLS_D</v>
      </c>
      <c r="N17" s="12" t="s">
        <v>396</v>
      </c>
      <c r="P17" s="12" t="s">
        <v>397</v>
      </c>
      <c r="Q17" s="12" t="str">
        <f t="shared" si="1"/>
        <v>SELECT COUNT(*) FROM ETL_DEV.TM_OP_CNTRCTDTLS_D</v>
      </c>
      <c r="R17" s="12" t="s">
        <v>702</v>
      </c>
      <c r="S17" s="12" t="str">
        <f t="shared" si="2"/>
        <v>SELECT COUNT(*) FROM DM.TM_OP_CNTRCTDTLS_D</v>
      </c>
      <c r="U17" s="12" t="s">
        <v>862</v>
      </c>
      <c r="W17" s="12" t="s">
        <v>400</v>
      </c>
      <c r="X17" s="25">
        <f t="shared" ca="1" si="3"/>
        <v>41961.617838425926</v>
      </c>
      <c r="Y17" s="12" t="s">
        <v>864</v>
      </c>
      <c r="Z17" s="25">
        <f t="shared" ca="1" si="4"/>
        <v>41961.617838425926</v>
      </c>
      <c r="AA17" s="12" t="s">
        <v>864</v>
      </c>
      <c r="AB17" s="12" t="e">
        <f>VLOOKUP(A17,Sheet1!A:A,1,FALSE)</f>
        <v>#N/A</v>
      </c>
    </row>
    <row r="18" spans="1:28">
      <c r="A18" s="12" t="s">
        <v>447</v>
      </c>
      <c r="B18" s="12" t="s">
        <v>390</v>
      </c>
      <c r="C18" s="12" t="s">
        <v>391</v>
      </c>
      <c r="D18" s="12" t="s">
        <v>703</v>
      </c>
      <c r="E18" s="12" t="s">
        <v>391</v>
      </c>
      <c r="F18" s="12" t="s">
        <v>448</v>
      </c>
      <c r="H18" s="12" t="s">
        <v>449</v>
      </c>
      <c r="J18" s="12" t="s">
        <v>1525</v>
      </c>
      <c r="K18" s="12" t="s">
        <v>448</v>
      </c>
      <c r="L18" s="12" t="s">
        <v>449</v>
      </c>
      <c r="M18" s="12" t="str">
        <f t="shared" si="0"/>
        <v>[NDAP_DM to ORACLE DM]:TM_OP_CNTRCTRNTFEELEVSTTUS</v>
      </c>
      <c r="N18" s="12" t="s">
        <v>396</v>
      </c>
      <c r="P18" s="12" t="s">
        <v>397</v>
      </c>
      <c r="Q18" s="12" t="str">
        <f t="shared" si="1"/>
        <v>SELECT COUNT(*) FROM ETL_DEV.TM_OP_CNTRCTRNTFEELEVSTTUS</v>
      </c>
      <c r="R18" s="12" t="s">
        <v>702</v>
      </c>
      <c r="S18" s="12" t="str">
        <f t="shared" si="2"/>
        <v>SELECT COUNT(*) FROM DM.TM_OP_CNTRCTRNTFEELEVSTTUS</v>
      </c>
      <c r="U18" s="12" t="s">
        <v>862</v>
      </c>
      <c r="W18" s="12" t="s">
        <v>400</v>
      </c>
      <c r="X18" s="25">
        <f t="shared" ca="1" si="3"/>
        <v>41961.617838425926</v>
      </c>
      <c r="Y18" s="12" t="s">
        <v>864</v>
      </c>
      <c r="Z18" s="25">
        <f t="shared" ca="1" si="4"/>
        <v>41961.617838425926</v>
      </c>
      <c r="AA18" s="12" t="s">
        <v>864</v>
      </c>
      <c r="AB18" s="12" t="e">
        <f>VLOOKUP(A18,Sheet1!A:A,1,FALSE)</f>
        <v>#N/A</v>
      </c>
    </row>
    <row r="19" spans="1:28">
      <c r="A19" s="12" t="s">
        <v>450</v>
      </c>
      <c r="B19" s="12" t="s">
        <v>390</v>
      </c>
      <c r="C19" s="12" t="s">
        <v>391</v>
      </c>
      <c r="D19" s="12" t="s">
        <v>703</v>
      </c>
      <c r="E19" s="12" t="s">
        <v>391</v>
      </c>
      <c r="F19" s="12" t="s">
        <v>451</v>
      </c>
      <c r="H19" s="12" t="s">
        <v>452</v>
      </c>
      <c r="J19" s="12" t="s">
        <v>1525</v>
      </c>
      <c r="K19" s="12" t="s">
        <v>451</v>
      </c>
      <c r="L19" s="12" t="s">
        <v>452</v>
      </c>
      <c r="M19" s="12" t="str">
        <f t="shared" si="0"/>
        <v>[NDAP_DM to ORACLE DM]:TM_OP_DTHCSNPRTYLEVPAYDTLS</v>
      </c>
      <c r="N19" s="12" t="s">
        <v>396</v>
      </c>
      <c r="P19" s="12" t="s">
        <v>397</v>
      </c>
      <c r="Q19" s="12" t="str">
        <f t="shared" si="1"/>
        <v>SELECT COUNT(*) FROM ETL_DEV.TM_OP_DTHCSNPRTYLEVPAYDTLS</v>
      </c>
      <c r="R19" s="12" t="s">
        <v>702</v>
      </c>
      <c r="S19" s="12" t="str">
        <f t="shared" si="2"/>
        <v>SELECT COUNT(*) FROM DM.TM_OP_DTHCSNPRTYLEVPAYDTLS</v>
      </c>
      <c r="U19" s="12" t="s">
        <v>862</v>
      </c>
      <c r="W19" s="12" t="s">
        <v>678</v>
      </c>
      <c r="X19" s="25">
        <f t="shared" ca="1" si="3"/>
        <v>41961.617838425926</v>
      </c>
      <c r="Y19" s="12" t="s">
        <v>864</v>
      </c>
      <c r="Z19" s="25">
        <f t="shared" ca="1" si="4"/>
        <v>41961.617838425926</v>
      </c>
      <c r="AA19" s="12" t="s">
        <v>864</v>
      </c>
      <c r="AB19" s="12" t="str">
        <f>VLOOKUP(A19,Sheet1!A:A,1,FALSE)</f>
        <v>ETOM0018</v>
      </c>
    </row>
    <row r="20" spans="1:28">
      <c r="A20" s="12" t="s">
        <v>453</v>
      </c>
      <c r="B20" s="12" t="s">
        <v>390</v>
      </c>
      <c r="C20" s="12" t="s">
        <v>391</v>
      </c>
      <c r="D20" s="12" t="s">
        <v>703</v>
      </c>
      <c r="E20" s="12" t="s">
        <v>391</v>
      </c>
      <c r="F20" s="12" t="s">
        <v>454</v>
      </c>
      <c r="H20" s="12" t="s">
        <v>455</v>
      </c>
      <c r="J20" s="12" t="s">
        <v>1525</v>
      </c>
      <c r="K20" s="12" t="s">
        <v>454</v>
      </c>
      <c r="L20" s="12" t="s">
        <v>455</v>
      </c>
      <c r="M20" s="12" t="str">
        <f t="shared" si="0"/>
        <v>[NDAP_DM to ORACLE DM]:TM_OP_EXCPTOPRATNUSESTTUS</v>
      </c>
      <c r="N20" s="12" t="s">
        <v>396</v>
      </c>
      <c r="P20" s="12" t="s">
        <v>397</v>
      </c>
      <c r="Q20" s="12" t="str">
        <f t="shared" si="1"/>
        <v>SELECT COUNT(*) FROM ETL_DEV.TM_OP_EXCPTOPRATNUSESTTUS</v>
      </c>
      <c r="R20" s="12" t="s">
        <v>702</v>
      </c>
      <c r="S20" s="12" t="str">
        <f t="shared" si="2"/>
        <v>SELECT COUNT(*) FROM DM.TM_OP_EXCPTOPRATNUSESTTUS</v>
      </c>
      <c r="U20" s="12" t="s">
        <v>862</v>
      </c>
      <c r="W20" s="12" t="s">
        <v>678</v>
      </c>
      <c r="X20" s="25">
        <f t="shared" ca="1" si="3"/>
        <v>41961.617838425926</v>
      </c>
      <c r="Y20" s="12" t="s">
        <v>864</v>
      </c>
      <c r="Z20" s="25">
        <f t="shared" ca="1" si="4"/>
        <v>41961.617838425926</v>
      </c>
      <c r="AA20" s="12" t="s">
        <v>864</v>
      </c>
      <c r="AB20" s="12" t="str">
        <f>VLOOKUP(A20,Sheet1!A:A,1,FALSE)</f>
        <v>ETOM0019</v>
      </c>
    </row>
    <row r="21" spans="1:28">
      <c r="A21" s="12" t="s">
        <v>456</v>
      </c>
      <c r="B21" s="12" t="s">
        <v>390</v>
      </c>
      <c r="C21" s="12" t="s">
        <v>391</v>
      </c>
      <c r="D21" s="12" t="s">
        <v>703</v>
      </c>
      <c r="E21" s="12" t="s">
        <v>391</v>
      </c>
      <c r="F21" s="12" t="s">
        <v>457</v>
      </c>
      <c r="H21" s="12" t="s">
        <v>458</v>
      </c>
      <c r="J21" s="12" t="s">
        <v>1525</v>
      </c>
      <c r="K21" s="12" t="s">
        <v>457</v>
      </c>
      <c r="L21" s="12" t="s">
        <v>458</v>
      </c>
      <c r="M21" s="12" t="str">
        <f t="shared" si="0"/>
        <v>[NDAP_DM to ORACLE DM]:TM_OP_GNRLPRPRTYLADPRCHASSTTUS</v>
      </c>
      <c r="N21" s="12" t="s">
        <v>396</v>
      </c>
      <c r="P21" s="12" t="s">
        <v>397</v>
      </c>
      <c r="Q21" s="12" t="str">
        <f t="shared" si="1"/>
        <v>SELECT COUNT(*) FROM ETL_DEV.TM_OP_GNRLPRPRTYLADPRCHASSTTUS</v>
      </c>
      <c r="R21" s="12" t="s">
        <v>702</v>
      </c>
      <c r="S21" s="12" t="str">
        <f t="shared" si="2"/>
        <v>SELECT COUNT(*) FROM DM.TM_OP_GNRLPRPRTYLADPRCHASSTTUS</v>
      </c>
      <c r="U21" s="12" t="s">
        <v>862</v>
      </c>
      <c r="W21" s="12" t="s">
        <v>678</v>
      </c>
      <c r="X21" s="25">
        <f t="shared" ca="1" si="3"/>
        <v>41961.617838425926</v>
      </c>
      <c r="Y21" s="12" t="s">
        <v>864</v>
      </c>
      <c r="Z21" s="25">
        <f t="shared" ca="1" si="4"/>
        <v>41961.617838425926</v>
      </c>
      <c r="AA21" s="12" t="s">
        <v>864</v>
      </c>
      <c r="AB21" s="12" t="str">
        <f>VLOOKUP(A21,Sheet1!A:A,1,FALSE)</f>
        <v>ETOM0020</v>
      </c>
    </row>
    <row r="22" spans="1:28">
      <c r="A22" s="12" t="s">
        <v>459</v>
      </c>
      <c r="B22" s="12" t="s">
        <v>390</v>
      </c>
      <c r="C22" s="12" t="s">
        <v>391</v>
      </c>
      <c r="D22" s="12" t="s">
        <v>703</v>
      </c>
      <c r="E22" s="12" t="s">
        <v>391</v>
      </c>
      <c r="F22" s="12" t="s">
        <v>460</v>
      </c>
      <c r="H22" s="12" t="s">
        <v>461</v>
      </c>
      <c r="J22" s="12" t="s">
        <v>1525</v>
      </c>
      <c r="K22" s="12" t="s">
        <v>460</v>
      </c>
      <c r="L22" s="12" t="s">
        <v>461</v>
      </c>
      <c r="M22" s="12" t="str">
        <f t="shared" si="0"/>
        <v>[NDAP_DM to ORACLE DM]:TM_OP_GNRLPRPRTYLADSTTUS</v>
      </c>
      <c r="N22" s="12" t="s">
        <v>396</v>
      </c>
      <c r="P22" s="12" t="s">
        <v>397</v>
      </c>
      <c r="Q22" s="12" t="str">
        <f t="shared" si="1"/>
        <v>SELECT COUNT(*) FROM ETL_DEV.TM_OP_GNRLPRPRTYLADSTTUS</v>
      </c>
      <c r="R22" s="12" t="s">
        <v>702</v>
      </c>
      <c r="S22" s="12" t="str">
        <f t="shared" si="2"/>
        <v>SELECT COUNT(*) FROM DM.TM_OP_GNRLPRPRTYLADSTTUS</v>
      </c>
      <c r="U22" s="12" t="s">
        <v>862</v>
      </c>
      <c r="W22" s="12" t="s">
        <v>678</v>
      </c>
      <c r="X22" s="25">
        <f t="shared" ca="1" si="3"/>
        <v>41961.617838425926</v>
      </c>
      <c r="Y22" s="12" t="s">
        <v>864</v>
      </c>
      <c r="Z22" s="25">
        <f t="shared" ca="1" si="4"/>
        <v>41961.617838425926</v>
      </c>
      <c r="AA22" s="12" t="s">
        <v>864</v>
      </c>
      <c r="AB22" s="12" t="str">
        <f>VLOOKUP(A22,Sheet1!A:A,1,FALSE)</f>
        <v>ETOM0021</v>
      </c>
    </row>
    <row r="23" spans="1:28">
      <c r="A23" s="12" t="s">
        <v>462</v>
      </c>
      <c r="B23" s="12" t="s">
        <v>390</v>
      </c>
      <c r="C23" s="12" t="s">
        <v>391</v>
      </c>
      <c r="D23" s="12" t="s">
        <v>703</v>
      </c>
      <c r="E23" s="12" t="s">
        <v>391</v>
      </c>
      <c r="F23" s="12" t="s">
        <v>463</v>
      </c>
      <c r="H23" s="12" t="s">
        <v>464</v>
      </c>
      <c r="J23" s="12" t="s">
        <v>1525</v>
      </c>
      <c r="K23" s="12" t="s">
        <v>463</v>
      </c>
      <c r="L23" s="12" t="s">
        <v>464</v>
      </c>
      <c r="M23" s="12" t="str">
        <f t="shared" si="0"/>
        <v>[NDAP_DM to ORACLE DM]:TM_OP_GNRLPRPRTYLADUSESTTUS</v>
      </c>
      <c r="N23" s="12" t="s">
        <v>396</v>
      </c>
      <c r="P23" s="12" t="s">
        <v>397</v>
      </c>
      <c r="Q23" s="12" t="str">
        <f t="shared" si="1"/>
        <v>SELECT COUNT(*) FROM ETL_DEV.TM_OP_GNRLPRPRTYLADUSESTTUS</v>
      </c>
      <c r="R23" s="12" t="s">
        <v>702</v>
      </c>
      <c r="S23" s="12" t="str">
        <f t="shared" si="2"/>
        <v>SELECT COUNT(*) FROM DM.TM_OP_GNRLPRPRTYLADUSESTTUS</v>
      </c>
      <c r="U23" s="12" t="s">
        <v>862</v>
      </c>
      <c r="W23" s="12" t="s">
        <v>678</v>
      </c>
      <c r="X23" s="25">
        <f t="shared" ca="1" si="3"/>
        <v>41961.617838425926</v>
      </c>
      <c r="Y23" s="12" t="s">
        <v>864</v>
      </c>
      <c r="Z23" s="25">
        <f t="shared" ca="1" si="4"/>
        <v>41961.617838425926</v>
      </c>
      <c r="AA23" s="12" t="s">
        <v>864</v>
      </c>
      <c r="AB23" s="12" t="str">
        <f>VLOOKUP(A23,Sheet1!A:A,1,FALSE)</f>
        <v>ETOM0022</v>
      </c>
    </row>
    <row r="24" spans="1:28">
      <c r="A24" s="12" t="s">
        <v>465</v>
      </c>
      <c r="B24" s="12" t="s">
        <v>390</v>
      </c>
      <c r="C24" s="12" t="s">
        <v>391</v>
      </c>
      <c r="D24" s="12" t="s">
        <v>703</v>
      </c>
      <c r="E24" s="12" t="s">
        <v>391</v>
      </c>
      <c r="F24" s="12" t="s">
        <v>466</v>
      </c>
      <c r="H24" s="12" t="s">
        <v>467</v>
      </c>
      <c r="J24" s="12" t="s">
        <v>1525</v>
      </c>
      <c r="K24" s="12" t="s">
        <v>466</v>
      </c>
      <c r="L24" s="12" t="s">
        <v>467</v>
      </c>
      <c r="M24" s="12" t="str">
        <f t="shared" si="0"/>
        <v>[NDAP_DM to ORACLE DM]:TM_OP_GNRLPRPRTYLOANDTLS</v>
      </c>
      <c r="N24" s="12" t="s">
        <v>396</v>
      </c>
      <c r="P24" s="12" t="s">
        <v>397</v>
      </c>
      <c r="Q24" s="12" t="str">
        <f t="shared" si="1"/>
        <v>SELECT COUNT(*) FROM ETL_DEV.TM_OP_GNRLPRPRTYLOANDTLS</v>
      </c>
      <c r="R24" s="12" t="s">
        <v>702</v>
      </c>
      <c r="S24" s="12" t="str">
        <f t="shared" si="2"/>
        <v>SELECT COUNT(*) FROM DM.TM_OP_GNRLPRPRTYLOANDTLS</v>
      </c>
      <c r="U24" s="12" t="s">
        <v>862</v>
      </c>
      <c r="W24" s="12" t="s">
        <v>678</v>
      </c>
      <c r="X24" s="25">
        <f t="shared" ca="1" si="3"/>
        <v>41961.617838425926</v>
      </c>
      <c r="Y24" s="12" t="s">
        <v>864</v>
      </c>
      <c r="Z24" s="25">
        <f t="shared" ca="1" si="4"/>
        <v>41961.617838425926</v>
      </c>
      <c r="AA24" s="12" t="s">
        <v>864</v>
      </c>
      <c r="AB24" s="12" t="str">
        <f>VLOOKUP(A24,Sheet1!A:A,1,FALSE)</f>
        <v>ETOM0023</v>
      </c>
    </row>
    <row r="25" spans="1:28">
      <c r="A25" s="12" t="s">
        <v>468</v>
      </c>
      <c r="B25" s="12" t="s">
        <v>390</v>
      </c>
      <c r="C25" s="12" t="s">
        <v>391</v>
      </c>
      <c r="D25" s="12" t="s">
        <v>703</v>
      </c>
      <c r="E25" s="12" t="s">
        <v>391</v>
      </c>
      <c r="F25" s="12" t="s">
        <v>469</v>
      </c>
      <c r="H25" s="12" t="s">
        <v>470</v>
      </c>
      <c r="J25" s="12" t="s">
        <v>1525</v>
      </c>
      <c r="K25" s="12" t="s">
        <v>469</v>
      </c>
      <c r="L25" s="12" t="s">
        <v>470</v>
      </c>
      <c r="M25" s="12" t="str">
        <f t="shared" si="0"/>
        <v>[NDAP_DM to ORACLE DM]:TM_OP_GNRLPRPRTYLOANSTTUS</v>
      </c>
      <c r="N25" s="12" t="s">
        <v>396</v>
      </c>
      <c r="P25" s="12" t="s">
        <v>397</v>
      </c>
      <c r="Q25" s="12" t="str">
        <f t="shared" si="1"/>
        <v>SELECT COUNT(*) FROM ETL_DEV.TM_OP_GNRLPRPRTYLOANSTTUS</v>
      </c>
      <c r="R25" s="12" t="s">
        <v>702</v>
      </c>
      <c r="S25" s="12" t="str">
        <f t="shared" si="2"/>
        <v>SELECT COUNT(*) FROM DM.TM_OP_GNRLPRPRTYLOANSTTUS</v>
      </c>
      <c r="U25" s="12" t="s">
        <v>862</v>
      </c>
      <c r="W25" s="12" t="s">
        <v>400</v>
      </c>
      <c r="X25" s="25">
        <f t="shared" ca="1" si="3"/>
        <v>41961.617838425926</v>
      </c>
      <c r="Y25" s="12" t="s">
        <v>864</v>
      </c>
      <c r="Z25" s="25">
        <f t="shared" ca="1" si="4"/>
        <v>41961.617838425926</v>
      </c>
      <c r="AA25" s="12" t="s">
        <v>864</v>
      </c>
      <c r="AB25" s="12" t="e">
        <f>VLOOKUP(A25,Sheet1!A:A,1,FALSE)</f>
        <v>#N/A</v>
      </c>
    </row>
    <row r="26" spans="1:28">
      <c r="A26" s="12" t="s">
        <v>471</v>
      </c>
      <c r="B26" s="12" t="s">
        <v>390</v>
      </c>
      <c r="C26" s="12" t="s">
        <v>391</v>
      </c>
      <c r="D26" s="12" t="s">
        <v>703</v>
      </c>
      <c r="E26" s="12" t="s">
        <v>391</v>
      </c>
      <c r="F26" s="12" t="s">
        <v>472</v>
      </c>
      <c r="H26" s="12" t="s">
        <v>473</v>
      </c>
      <c r="J26" s="12" t="s">
        <v>1525</v>
      </c>
      <c r="K26" s="12" t="s">
        <v>472</v>
      </c>
      <c r="L26" s="12" t="s">
        <v>473</v>
      </c>
      <c r="M26" s="12" t="str">
        <f t="shared" si="0"/>
        <v>[NDAP_DM to ORACLE DM]:TM_OP_GRAREVPRPRTYSTTUS</v>
      </c>
      <c r="N26" s="12" t="s">
        <v>396</v>
      </c>
      <c r="P26" s="12" t="s">
        <v>397</v>
      </c>
      <c r="Q26" s="12" t="str">
        <f t="shared" si="1"/>
        <v>SELECT COUNT(*) FROM ETL_DEV.TM_OP_GRAREVPRPRTYSTTUS</v>
      </c>
      <c r="R26" s="12" t="s">
        <v>702</v>
      </c>
      <c r="S26" s="12" t="str">
        <f t="shared" si="2"/>
        <v>SELECT COUNT(*) FROM DM.TM_OP_GRAREVPRPRTYSTTUS</v>
      </c>
      <c r="U26" s="12" t="s">
        <v>862</v>
      </c>
      <c r="W26" s="12" t="s">
        <v>400</v>
      </c>
      <c r="X26" s="25">
        <f t="shared" ca="1" si="3"/>
        <v>41961.617838425926</v>
      </c>
      <c r="Y26" s="12" t="s">
        <v>864</v>
      </c>
      <c r="Z26" s="25">
        <f t="shared" ca="1" si="4"/>
        <v>41961.617838425926</v>
      </c>
      <c r="AA26" s="12" t="s">
        <v>864</v>
      </c>
      <c r="AB26" s="12" t="e">
        <f>VLOOKUP(A26,Sheet1!A:A,1,FALSE)</f>
        <v>#N/A</v>
      </c>
    </row>
    <row r="27" spans="1:28">
      <c r="A27" s="12" t="s">
        <v>474</v>
      </c>
      <c r="B27" s="12" t="s">
        <v>390</v>
      </c>
      <c r="C27" s="12" t="s">
        <v>391</v>
      </c>
      <c r="D27" s="12" t="s">
        <v>703</v>
      </c>
      <c r="E27" s="12" t="s">
        <v>391</v>
      </c>
      <c r="F27" s="12" t="s">
        <v>475</v>
      </c>
      <c r="H27" s="12" t="s">
        <v>476</v>
      </c>
      <c r="J27" s="12" t="s">
        <v>1525</v>
      </c>
      <c r="K27" s="12" t="s">
        <v>475</v>
      </c>
      <c r="L27" s="12" t="s">
        <v>476</v>
      </c>
      <c r="M27" s="12" t="str">
        <f t="shared" si="0"/>
        <v>[NDAP_DM to ORACLE DM]:TM_OP_GRTSCNCSPRPRTYOLNLP</v>
      </c>
      <c r="N27" s="12" t="s">
        <v>396</v>
      </c>
      <c r="P27" s="12" t="s">
        <v>397</v>
      </c>
      <c r="Q27" s="12" t="str">
        <f t="shared" si="1"/>
        <v>SELECT COUNT(*) FROM ETL_DEV.TM_OP_GRTSCNCSPRPRTYOLNLP</v>
      </c>
      <c r="R27" s="12" t="s">
        <v>702</v>
      </c>
      <c r="S27" s="12" t="str">
        <f t="shared" si="2"/>
        <v>SELECT COUNT(*) FROM DM.TM_OP_GRTSCNCSPRPRTYOLNLP</v>
      </c>
      <c r="U27" s="12" t="s">
        <v>862</v>
      </c>
      <c r="W27" s="12" t="s">
        <v>400</v>
      </c>
      <c r="X27" s="25">
        <f t="shared" ca="1" si="3"/>
        <v>41961.617838425926</v>
      </c>
      <c r="Y27" s="12" t="s">
        <v>864</v>
      </c>
      <c r="Z27" s="25">
        <f t="shared" ca="1" si="4"/>
        <v>41961.617838425926</v>
      </c>
      <c r="AA27" s="12" t="s">
        <v>864</v>
      </c>
      <c r="AB27" s="12" t="e">
        <f>VLOOKUP(A27,Sheet1!A:A,1,FALSE)</f>
        <v>#N/A</v>
      </c>
    </row>
    <row r="28" spans="1:28">
      <c r="A28" s="12" t="s">
        <v>477</v>
      </c>
      <c r="B28" s="12" t="s">
        <v>390</v>
      </c>
      <c r="C28" s="12" t="s">
        <v>391</v>
      </c>
      <c r="D28" s="12" t="s">
        <v>703</v>
      </c>
      <c r="E28" s="12" t="s">
        <v>391</v>
      </c>
      <c r="F28" s="12" t="s">
        <v>478</v>
      </c>
      <c r="H28" s="12" t="s">
        <v>479</v>
      </c>
      <c r="J28" s="12" t="s">
        <v>1525</v>
      </c>
      <c r="K28" s="12" t="s">
        <v>478</v>
      </c>
      <c r="L28" s="12" t="s">
        <v>479</v>
      </c>
      <c r="M28" s="12" t="str">
        <f t="shared" si="0"/>
        <v>[NDAP_DM to ORACLE DM]:TM_OP_IDLADMINISTPRPRTYDTLS</v>
      </c>
      <c r="N28" s="12" t="s">
        <v>396</v>
      </c>
      <c r="P28" s="12" t="s">
        <v>397</v>
      </c>
      <c r="Q28" s="12" t="str">
        <f t="shared" si="1"/>
        <v>SELECT COUNT(*) FROM ETL_DEV.TM_OP_IDLADMINISTPRPRTYDTLS</v>
      </c>
      <c r="R28" s="12" t="s">
        <v>702</v>
      </c>
      <c r="S28" s="12" t="str">
        <f t="shared" si="2"/>
        <v>SELECT COUNT(*) FROM DM.TM_OP_IDLADMINISTPRPRTYDTLS</v>
      </c>
      <c r="U28" s="12" t="s">
        <v>862</v>
      </c>
      <c r="W28" s="12" t="s">
        <v>400</v>
      </c>
      <c r="X28" s="25">
        <f t="shared" ca="1" si="3"/>
        <v>41961.617838425926</v>
      </c>
      <c r="Y28" s="12" t="s">
        <v>864</v>
      </c>
      <c r="Z28" s="25">
        <f t="shared" ca="1" si="4"/>
        <v>41961.617838425926</v>
      </c>
      <c r="AA28" s="12" t="s">
        <v>864</v>
      </c>
      <c r="AB28" s="12" t="e">
        <f>VLOOKUP(A28,Sheet1!A:A,1,FALSE)</f>
        <v>#N/A</v>
      </c>
    </row>
    <row r="29" spans="1:28">
      <c r="A29" s="12" t="s">
        <v>480</v>
      </c>
      <c r="B29" s="12" t="s">
        <v>390</v>
      </c>
      <c r="C29" s="12" t="s">
        <v>391</v>
      </c>
      <c r="D29" s="12" t="s">
        <v>703</v>
      </c>
      <c r="E29" s="12" t="s">
        <v>391</v>
      </c>
      <c r="F29" s="12" t="s">
        <v>481</v>
      </c>
      <c r="H29" s="12" t="s">
        <v>482</v>
      </c>
      <c r="J29" s="12" t="s">
        <v>1525</v>
      </c>
      <c r="K29" s="12" t="s">
        <v>481</v>
      </c>
      <c r="L29" s="12" t="s">
        <v>482</v>
      </c>
      <c r="M29" s="12" t="str">
        <f t="shared" si="0"/>
        <v>[NDAP_DM to ORACLE DM]:TM_OP_IDLADMPRREPORTSTTUS</v>
      </c>
      <c r="N29" s="12" t="s">
        <v>396</v>
      </c>
      <c r="P29" s="12" t="s">
        <v>397</v>
      </c>
      <c r="Q29" s="12" t="str">
        <f t="shared" si="1"/>
        <v>SELECT COUNT(*) FROM ETL_DEV.TM_OP_IDLADMPRREPORTSTTUS</v>
      </c>
      <c r="R29" s="12" t="s">
        <v>702</v>
      </c>
      <c r="S29" s="12" t="str">
        <f t="shared" si="2"/>
        <v>SELECT COUNT(*) FROM DM.TM_OP_IDLADMPRREPORTSTTUS</v>
      </c>
      <c r="U29" s="12" t="s">
        <v>862</v>
      </c>
      <c r="W29" s="12" t="s">
        <v>678</v>
      </c>
      <c r="X29" s="25">
        <f t="shared" ca="1" si="3"/>
        <v>41961.617838425926</v>
      </c>
      <c r="Y29" s="12" t="s">
        <v>864</v>
      </c>
      <c r="Z29" s="25">
        <f t="shared" ca="1" si="4"/>
        <v>41961.617838425926</v>
      </c>
      <c r="AA29" s="12" t="s">
        <v>864</v>
      </c>
      <c r="AB29" s="12" t="str">
        <f>VLOOKUP(A29,Sheet1!A:A,1,FALSE)</f>
        <v>ETOM0028</v>
      </c>
    </row>
    <row r="30" spans="1:28">
      <c r="A30" s="12" t="s">
        <v>483</v>
      </c>
      <c r="B30" s="12" t="s">
        <v>390</v>
      </c>
      <c r="C30" s="12" t="s">
        <v>391</v>
      </c>
      <c r="D30" s="12" t="s">
        <v>703</v>
      </c>
      <c r="E30" s="12" t="s">
        <v>391</v>
      </c>
      <c r="F30" s="12" t="s">
        <v>484</v>
      </c>
      <c r="H30" s="12" t="s">
        <v>485</v>
      </c>
      <c r="J30" s="12" t="s">
        <v>1525</v>
      </c>
      <c r="K30" s="12" t="s">
        <v>484</v>
      </c>
      <c r="L30" s="12" t="s">
        <v>485</v>
      </c>
      <c r="M30" s="12" t="str">
        <f t="shared" si="0"/>
        <v>[NDAP_DM to ORACLE DM]:TM_OP_INDVOLNLP</v>
      </c>
      <c r="N30" s="12" t="s">
        <v>396</v>
      </c>
      <c r="P30" s="12" t="s">
        <v>397</v>
      </c>
      <c r="Q30" s="12" t="str">
        <f t="shared" si="1"/>
        <v>SELECT COUNT(*) FROM ETL_DEV.TM_OP_INDVOLNLP</v>
      </c>
      <c r="R30" s="12" t="s">
        <v>702</v>
      </c>
      <c r="S30" s="12" t="str">
        <f t="shared" si="2"/>
        <v>SELECT COUNT(*) FROM DM.TM_OP_INDVOLNLP</v>
      </c>
      <c r="U30" s="12" t="s">
        <v>862</v>
      </c>
      <c r="W30" s="12" t="s">
        <v>678</v>
      </c>
      <c r="X30" s="25">
        <f t="shared" ca="1" si="3"/>
        <v>41961.617838425926</v>
      </c>
      <c r="Y30" s="12" t="s">
        <v>864</v>
      </c>
      <c r="Z30" s="25">
        <f t="shared" ca="1" si="4"/>
        <v>41961.617838425926</v>
      </c>
      <c r="AA30" s="12" t="s">
        <v>864</v>
      </c>
      <c r="AB30" s="12" t="str">
        <f>VLOOKUP(A30,Sheet1!A:A,1,FALSE)</f>
        <v>ETOM0029</v>
      </c>
    </row>
    <row r="31" spans="1:28">
      <c r="A31" s="12" t="s">
        <v>486</v>
      </c>
      <c r="B31" s="12" t="s">
        <v>390</v>
      </c>
      <c r="C31" s="12" t="s">
        <v>391</v>
      </c>
      <c r="D31" s="12" t="s">
        <v>703</v>
      </c>
      <c r="E31" s="12" t="s">
        <v>391</v>
      </c>
      <c r="F31" s="12" t="s">
        <v>487</v>
      </c>
      <c r="H31" s="12" t="s">
        <v>488</v>
      </c>
      <c r="J31" s="12" t="s">
        <v>1525</v>
      </c>
      <c r="K31" s="12" t="s">
        <v>487</v>
      </c>
      <c r="L31" s="12" t="s">
        <v>488</v>
      </c>
      <c r="M31" s="12" t="str">
        <f t="shared" si="0"/>
        <v>[NDAP_DM to ORACLE DM]:TM_OP_IRDSDEVTONCOMPTBULD</v>
      </c>
      <c r="N31" s="12" t="s">
        <v>396</v>
      </c>
      <c r="P31" s="12" t="s">
        <v>397</v>
      </c>
      <c r="Q31" s="12" t="str">
        <f t="shared" si="1"/>
        <v>SELECT COUNT(*) FROM ETL_DEV.TM_OP_IRDSDEVTONCOMPTBULD</v>
      </c>
      <c r="R31" s="12" t="s">
        <v>702</v>
      </c>
      <c r="S31" s="12" t="str">
        <f t="shared" si="2"/>
        <v>SELECT COUNT(*) FROM DM.TM_OP_IRDSDEVTONCOMPTBULD</v>
      </c>
      <c r="U31" s="12" t="s">
        <v>862</v>
      </c>
      <c r="W31" s="12" t="s">
        <v>400</v>
      </c>
      <c r="X31" s="25">
        <f t="shared" ca="1" si="3"/>
        <v>41961.617838425926</v>
      </c>
      <c r="Y31" s="12" t="s">
        <v>864</v>
      </c>
      <c r="Z31" s="25">
        <f t="shared" ca="1" si="4"/>
        <v>41961.617838425926</v>
      </c>
      <c r="AA31" s="12" t="s">
        <v>864</v>
      </c>
      <c r="AB31" s="12" t="e">
        <f>VLOOKUP(A31,Sheet1!A:A,1,FALSE)</f>
        <v>#N/A</v>
      </c>
    </row>
    <row r="32" spans="1:28">
      <c r="A32" s="12" t="s">
        <v>489</v>
      </c>
      <c r="B32" s="12" t="s">
        <v>390</v>
      </c>
      <c r="C32" s="12" t="s">
        <v>391</v>
      </c>
      <c r="D32" s="12" t="s">
        <v>703</v>
      </c>
      <c r="E32" s="12" t="s">
        <v>391</v>
      </c>
      <c r="F32" s="12" t="s">
        <v>490</v>
      </c>
      <c r="H32" s="12" t="s">
        <v>491</v>
      </c>
      <c r="J32" s="12" t="s">
        <v>1525</v>
      </c>
      <c r="K32" s="12" t="s">
        <v>490</v>
      </c>
      <c r="L32" s="12" t="s">
        <v>491</v>
      </c>
      <c r="M32" s="12" t="str">
        <f t="shared" si="0"/>
        <v>[NDAP_DM to ORACLE DM]:TM_OP_IRDSDEVTONLADBULDSTTUS</v>
      </c>
      <c r="N32" s="12" t="s">
        <v>396</v>
      </c>
      <c r="P32" s="12" t="s">
        <v>397</v>
      </c>
      <c r="Q32" s="12" t="str">
        <f t="shared" si="1"/>
        <v>SELECT COUNT(*) FROM ETL_DEV.TM_OP_IRDSDEVTONLADBULDSTTUS</v>
      </c>
      <c r="R32" s="12" t="s">
        <v>702</v>
      </c>
      <c r="S32" s="12" t="str">
        <f t="shared" si="2"/>
        <v>SELECT COUNT(*) FROM DM.TM_OP_IRDSDEVTONLADBULDSTTUS</v>
      </c>
      <c r="U32" s="12" t="s">
        <v>862</v>
      </c>
      <c r="W32" s="12" t="s">
        <v>400</v>
      </c>
      <c r="X32" s="25">
        <f t="shared" ca="1" si="3"/>
        <v>41961.617838425926</v>
      </c>
      <c r="Y32" s="12" t="s">
        <v>864</v>
      </c>
      <c r="Z32" s="25">
        <f t="shared" ca="1" si="4"/>
        <v>41961.617838425926</v>
      </c>
      <c r="AA32" s="12" t="s">
        <v>864</v>
      </c>
      <c r="AB32" s="12" t="e">
        <f>VLOOKUP(A32,Sheet1!A:A,1,FALSE)</f>
        <v>#N/A</v>
      </c>
    </row>
    <row r="33" spans="1:28">
      <c r="A33" s="12" t="s">
        <v>492</v>
      </c>
      <c r="B33" s="12" t="s">
        <v>390</v>
      </c>
      <c r="C33" s="12" t="s">
        <v>391</v>
      </c>
      <c r="D33" s="12" t="s">
        <v>703</v>
      </c>
      <c r="E33" s="12" t="s">
        <v>391</v>
      </c>
      <c r="F33" s="12" t="s">
        <v>493</v>
      </c>
      <c r="H33" s="12" t="s">
        <v>494</v>
      </c>
      <c r="J33" s="12" t="s">
        <v>1525</v>
      </c>
      <c r="K33" s="12" t="s">
        <v>493</v>
      </c>
      <c r="L33" s="12" t="s">
        <v>494</v>
      </c>
      <c r="M33" s="12" t="str">
        <f t="shared" si="0"/>
        <v>[NDAP_DM to ORACLE DM]:TM_OP_IRDSSALECOMPTSTTUS</v>
      </c>
      <c r="N33" s="12" t="s">
        <v>396</v>
      </c>
      <c r="P33" s="12" t="s">
        <v>397</v>
      </c>
      <c r="Q33" s="12" t="str">
        <f t="shared" si="1"/>
        <v>SELECT COUNT(*) FROM ETL_DEV.TM_OP_IRDSSALECOMPTSTTUS</v>
      </c>
      <c r="R33" s="12" t="s">
        <v>702</v>
      </c>
      <c r="S33" s="12" t="str">
        <f t="shared" si="2"/>
        <v>SELECT COUNT(*) FROM DM.TM_OP_IRDSSALECOMPTSTTUS</v>
      </c>
      <c r="U33" s="12" t="s">
        <v>862</v>
      </c>
      <c r="W33" s="12" t="s">
        <v>400</v>
      </c>
      <c r="X33" s="25">
        <f t="shared" ca="1" si="3"/>
        <v>41961.617838425926</v>
      </c>
      <c r="Y33" s="12" t="s">
        <v>864</v>
      </c>
      <c r="Z33" s="25">
        <f t="shared" ca="1" si="4"/>
        <v>41961.617838425926</v>
      </c>
      <c r="AA33" s="12" t="s">
        <v>864</v>
      </c>
      <c r="AB33" s="12" t="e">
        <f>VLOOKUP(A33,Sheet1!A:A,1,FALSE)</f>
        <v>#N/A</v>
      </c>
    </row>
    <row r="34" spans="1:28">
      <c r="A34" s="12" t="s">
        <v>495</v>
      </c>
      <c r="B34" s="12" t="s">
        <v>390</v>
      </c>
      <c r="C34" s="12" t="s">
        <v>391</v>
      </c>
      <c r="D34" s="12" t="s">
        <v>703</v>
      </c>
      <c r="E34" s="12" t="s">
        <v>391</v>
      </c>
      <c r="F34" s="12" t="s">
        <v>496</v>
      </c>
      <c r="H34" s="12" t="s">
        <v>497</v>
      </c>
      <c r="J34" s="12" t="s">
        <v>1525</v>
      </c>
      <c r="K34" s="12" t="s">
        <v>496</v>
      </c>
      <c r="L34" s="12" t="s">
        <v>497</v>
      </c>
      <c r="M34" s="12" t="str">
        <f t="shared" ref="M34:M65" si="5">"[NDAP_DM to ORACLE DM]:"&amp;F34</f>
        <v>[NDAP_DM to ORACLE DM]:TM_OP_IRDSSTTUS</v>
      </c>
      <c r="N34" s="12" t="s">
        <v>396</v>
      </c>
      <c r="P34" s="12" t="s">
        <v>397</v>
      </c>
      <c r="Q34" s="12" t="str">
        <f t="shared" si="1"/>
        <v>SELECT COUNT(*) FROM ETL_DEV.TM_OP_IRDSSTTUS</v>
      </c>
      <c r="R34" s="12" t="s">
        <v>702</v>
      </c>
      <c r="S34" s="12" t="str">
        <f t="shared" si="2"/>
        <v>SELECT COUNT(*) FROM DM.TM_OP_IRDSSTTUS</v>
      </c>
      <c r="U34" s="12" t="s">
        <v>862</v>
      </c>
      <c r="W34" s="12" t="s">
        <v>400</v>
      </c>
      <c r="X34" s="25">
        <f t="shared" ca="1" si="3"/>
        <v>41961.617838425926</v>
      </c>
      <c r="Y34" s="12" t="s">
        <v>864</v>
      </c>
      <c r="Z34" s="25">
        <f t="shared" ca="1" si="4"/>
        <v>41961.617838425926</v>
      </c>
      <c r="AA34" s="12" t="s">
        <v>864</v>
      </c>
      <c r="AB34" s="12" t="e">
        <f>VLOOKUP(A34,Sheet1!A:A,1,FALSE)</f>
        <v>#N/A</v>
      </c>
    </row>
    <row r="35" spans="1:28">
      <c r="A35" s="12" t="s">
        <v>498</v>
      </c>
      <c r="B35" s="12" t="s">
        <v>390</v>
      </c>
      <c r="C35" s="12" t="s">
        <v>391</v>
      </c>
      <c r="D35" s="12" t="s">
        <v>703</v>
      </c>
      <c r="E35" s="12" t="s">
        <v>391</v>
      </c>
      <c r="F35" s="12" t="s">
        <v>499</v>
      </c>
      <c r="H35" s="12" t="s">
        <v>500</v>
      </c>
      <c r="J35" s="12" t="s">
        <v>1525</v>
      </c>
      <c r="K35" s="12" t="s">
        <v>499</v>
      </c>
      <c r="L35" s="12" t="s">
        <v>500</v>
      </c>
      <c r="M35" s="12" t="str">
        <f t="shared" si="5"/>
        <v>[NDAP_DM to ORACLE DM]:TM_OP_KAMCOLOANCOMPT</v>
      </c>
      <c r="N35" s="12" t="s">
        <v>396</v>
      </c>
      <c r="P35" s="12" t="s">
        <v>397</v>
      </c>
      <c r="Q35" s="12" t="str">
        <f t="shared" si="1"/>
        <v>SELECT COUNT(*) FROM ETL_DEV.TM_OP_KAMCOLOANCOMPT</v>
      </c>
      <c r="R35" s="12" t="s">
        <v>702</v>
      </c>
      <c r="S35" s="12" t="str">
        <f t="shared" si="2"/>
        <v>SELECT COUNT(*) FROM DM.TM_OP_KAMCOLOANCOMPT</v>
      </c>
      <c r="U35" s="12" t="s">
        <v>862</v>
      </c>
      <c r="W35" s="12" t="s">
        <v>678</v>
      </c>
      <c r="X35" s="25">
        <f t="shared" ca="1" si="3"/>
        <v>41961.617838425926</v>
      </c>
      <c r="Y35" s="12" t="s">
        <v>864</v>
      </c>
      <c r="Z35" s="25">
        <f t="shared" ca="1" si="4"/>
        <v>41961.617838425926</v>
      </c>
      <c r="AA35" s="12" t="s">
        <v>864</v>
      </c>
      <c r="AB35" s="12" t="str">
        <f>VLOOKUP(A35,Sheet1!A:A,1,FALSE)</f>
        <v>ETOM0034</v>
      </c>
    </row>
    <row r="36" spans="1:28">
      <c r="A36" s="12" t="s">
        <v>501</v>
      </c>
      <c r="B36" s="12" t="s">
        <v>390</v>
      </c>
      <c r="C36" s="12" t="s">
        <v>391</v>
      </c>
      <c r="D36" s="12" t="s">
        <v>703</v>
      </c>
      <c r="E36" s="12" t="s">
        <v>391</v>
      </c>
      <c r="F36" s="12" t="s">
        <v>502</v>
      </c>
      <c r="H36" s="12" t="s">
        <v>503</v>
      </c>
      <c r="J36" s="12" t="s">
        <v>1525</v>
      </c>
      <c r="K36" s="12" t="s">
        <v>502</v>
      </c>
      <c r="L36" s="12" t="s">
        <v>503</v>
      </c>
      <c r="M36" s="12" t="str">
        <f t="shared" si="5"/>
        <v>[NDAP_DM to ORACLE DM]:TM_OP_LADPOSSESNCNTRCTDTLS</v>
      </c>
      <c r="N36" s="12" t="s">
        <v>396</v>
      </c>
      <c r="P36" s="12" t="s">
        <v>397</v>
      </c>
      <c r="Q36" s="12" t="str">
        <f t="shared" si="1"/>
        <v>SELECT COUNT(*) FROM ETL_DEV.TM_OP_LADPOSSESNCNTRCTDTLS</v>
      </c>
      <c r="R36" s="12" t="s">
        <v>702</v>
      </c>
      <c r="S36" s="12" t="str">
        <f t="shared" si="2"/>
        <v>SELECT COUNT(*) FROM DM.TM_OP_LADPOSSESNCNTRCTDTLS</v>
      </c>
      <c r="U36" s="12" t="s">
        <v>862</v>
      </c>
      <c r="W36" s="12" t="s">
        <v>400</v>
      </c>
      <c r="X36" s="25">
        <f t="shared" ca="1" si="3"/>
        <v>41961.617838425926</v>
      </c>
      <c r="Y36" s="12" t="s">
        <v>864</v>
      </c>
      <c r="Z36" s="25">
        <f t="shared" ca="1" si="4"/>
        <v>41961.617838425926</v>
      </c>
      <c r="AA36" s="12" t="s">
        <v>864</v>
      </c>
      <c r="AB36" s="12" t="e">
        <f>VLOOKUP(A36,Sheet1!A:A,1,FALSE)</f>
        <v>#N/A</v>
      </c>
    </row>
    <row r="37" spans="1:28">
      <c r="A37" s="12" t="s">
        <v>504</v>
      </c>
      <c r="B37" s="12" t="s">
        <v>390</v>
      </c>
      <c r="C37" s="12" t="s">
        <v>391</v>
      </c>
      <c r="D37" s="12" t="s">
        <v>703</v>
      </c>
      <c r="E37" s="12" t="s">
        <v>391</v>
      </c>
      <c r="F37" s="12" t="s">
        <v>505</v>
      </c>
      <c r="H37" s="12" t="s">
        <v>506</v>
      </c>
      <c r="J37" s="12" t="s">
        <v>1525</v>
      </c>
      <c r="K37" s="12" t="s">
        <v>505</v>
      </c>
      <c r="L37" s="12" t="s">
        <v>506</v>
      </c>
      <c r="M37" s="12" t="str">
        <f t="shared" si="5"/>
        <v>[NDAP_DM to ORACLE DM]:TM_OP_LWSTBASSINFO</v>
      </c>
      <c r="N37" s="12" t="s">
        <v>396</v>
      </c>
      <c r="P37" s="12" t="s">
        <v>397</v>
      </c>
      <c r="Q37" s="12" t="str">
        <f t="shared" si="1"/>
        <v>SELECT COUNT(*) FROM ETL_DEV.TM_OP_LWSTBASSINFO</v>
      </c>
      <c r="R37" s="12" t="s">
        <v>702</v>
      </c>
      <c r="S37" s="12" t="str">
        <f t="shared" si="2"/>
        <v>SELECT COUNT(*) FROM DM.TM_OP_LWSTBASSINFO</v>
      </c>
      <c r="U37" s="12" t="s">
        <v>862</v>
      </c>
      <c r="W37" s="12" t="s">
        <v>400</v>
      </c>
      <c r="X37" s="25">
        <f t="shared" ca="1" si="3"/>
        <v>41961.617838425926</v>
      </c>
      <c r="Y37" s="12" t="s">
        <v>864</v>
      </c>
      <c r="Z37" s="25">
        <f t="shared" ca="1" si="4"/>
        <v>41961.617838425926</v>
      </c>
      <c r="AA37" s="12" t="s">
        <v>864</v>
      </c>
      <c r="AB37" s="12" t="e">
        <f>VLOOKUP(A37,Sheet1!A:A,1,FALSE)</f>
        <v>#N/A</v>
      </c>
    </row>
    <row r="38" spans="1:28">
      <c r="A38" s="12" t="s">
        <v>507</v>
      </c>
      <c r="B38" s="12" t="s">
        <v>390</v>
      </c>
      <c r="C38" s="12" t="s">
        <v>391</v>
      </c>
      <c r="D38" s="12" t="s">
        <v>703</v>
      </c>
      <c r="E38" s="12" t="s">
        <v>391</v>
      </c>
      <c r="F38" s="12" t="s">
        <v>508</v>
      </c>
      <c r="H38" s="12" t="s">
        <v>509</v>
      </c>
      <c r="J38" s="12" t="s">
        <v>1525</v>
      </c>
      <c r="K38" s="12" t="s">
        <v>508</v>
      </c>
      <c r="L38" s="12" t="s">
        <v>509</v>
      </c>
      <c r="M38" s="12" t="str">
        <f t="shared" si="5"/>
        <v>[NDAP_DM to ORACLE DM]:TM_OP_LWSTCTHIST</v>
      </c>
      <c r="N38" s="12" t="s">
        <v>396</v>
      </c>
      <c r="P38" s="12" t="s">
        <v>397</v>
      </c>
      <c r="Q38" s="12" t="str">
        <f t="shared" si="1"/>
        <v>SELECT COUNT(*) FROM ETL_DEV.TM_OP_LWSTCTHIST</v>
      </c>
      <c r="R38" s="12" t="s">
        <v>702</v>
      </c>
      <c r="S38" s="12" t="str">
        <f t="shared" si="2"/>
        <v>SELECT COUNT(*) FROM DM.TM_OP_LWSTCTHIST</v>
      </c>
      <c r="U38" s="12" t="s">
        <v>862</v>
      </c>
      <c r="W38" s="12" t="s">
        <v>400</v>
      </c>
      <c r="X38" s="25">
        <f t="shared" ca="1" si="3"/>
        <v>41961.617838425926</v>
      </c>
      <c r="Y38" s="12" t="s">
        <v>864</v>
      </c>
      <c r="Z38" s="25">
        <f t="shared" ca="1" si="4"/>
        <v>41961.617838425926</v>
      </c>
      <c r="AA38" s="12" t="s">
        <v>864</v>
      </c>
      <c r="AB38" s="12" t="e">
        <f>VLOOKUP(A38,Sheet1!A:A,1,FALSE)</f>
        <v>#N/A</v>
      </c>
    </row>
    <row r="39" spans="1:28">
      <c r="A39" s="12" t="s">
        <v>510</v>
      </c>
      <c r="B39" s="12" t="s">
        <v>390</v>
      </c>
      <c r="C39" s="12" t="s">
        <v>391</v>
      </c>
      <c r="D39" s="12" t="s">
        <v>703</v>
      </c>
      <c r="E39" s="12" t="s">
        <v>391</v>
      </c>
      <c r="F39" s="12" t="s">
        <v>511</v>
      </c>
      <c r="H39" s="12" t="s">
        <v>512</v>
      </c>
      <c r="J39" s="12" t="s">
        <v>1525</v>
      </c>
      <c r="K39" s="12" t="s">
        <v>511</v>
      </c>
      <c r="L39" s="12" t="s">
        <v>512</v>
      </c>
      <c r="M39" s="12" t="str">
        <f t="shared" si="5"/>
        <v>[NDAP_DM to ORACLE DM]:TM_OP_LWSTREPRATNAMOUNTSTTUS</v>
      </c>
      <c r="N39" s="12" t="s">
        <v>396</v>
      </c>
      <c r="P39" s="12" t="s">
        <v>397</v>
      </c>
      <c r="Q39" s="12" t="str">
        <f t="shared" si="1"/>
        <v>SELECT COUNT(*) FROM ETL_DEV.TM_OP_LWSTREPRATNAMOUNTSTTUS</v>
      </c>
      <c r="R39" s="12" t="s">
        <v>702</v>
      </c>
      <c r="S39" s="12" t="str">
        <f t="shared" si="2"/>
        <v>SELECT COUNT(*) FROM DM.TM_OP_LWSTREPRATNAMOUNTSTTUS</v>
      </c>
      <c r="U39" s="12" t="s">
        <v>862</v>
      </c>
      <c r="W39" s="12" t="s">
        <v>678</v>
      </c>
      <c r="X39" s="25">
        <f t="shared" ca="1" si="3"/>
        <v>41961.617838425926</v>
      </c>
      <c r="Y39" s="12" t="s">
        <v>864</v>
      </c>
      <c r="Z39" s="25">
        <f t="shared" ca="1" si="4"/>
        <v>41961.617838425926</v>
      </c>
      <c r="AA39" s="12" t="s">
        <v>864</v>
      </c>
      <c r="AB39" s="12" t="str">
        <f>VLOOKUP(A39,Sheet1!A:A,1,FALSE)</f>
        <v>ETOM0038</v>
      </c>
    </row>
    <row r="40" spans="1:28">
      <c r="A40" s="12" t="s">
        <v>513</v>
      </c>
      <c r="B40" s="12" t="s">
        <v>390</v>
      </c>
      <c r="C40" s="12" t="s">
        <v>391</v>
      </c>
      <c r="D40" s="12" t="s">
        <v>703</v>
      </c>
      <c r="E40" s="12" t="s">
        <v>391</v>
      </c>
      <c r="F40" s="12" t="s">
        <v>514</v>
      </c>
      <c r="H40" s="12" t="s">
        <v>515</v>
      </c>
      <c r="J40" s="12" t="s">
        <v>1525</v>
      </c>
      <c r="K40" s="12" t="s">
        <v>514</v>
      </c>
      <c r="L40" s="12" t="s">
        <v>515</v>
      </c>
      <c r="M40" s="12" t="str">
        <f t="shared" si="5"/>
        <v>[NDAP_DM to ORACLE DM]:TM_OP_MNGACCDTCHCKLNDPCL</v>
      </c>
      <c r="N40" s="12" t="s">
        <v>396</v>
      </c>
      <c r="P40" s="12" t="s">
        <v>397</v>
      </c>
      <c r="Q40" s="12" t="str">
        <f t="shared" si="1"/>
        <v>SELECT COUNT(*) FROM ETL_DEV.TM_OP_MNGACCDTCHCKLNDPCL</v>
      </c>
      <c r="R40" s="12" t="s">
        <v>702</v>
      </c>
      <c r="S40" s="12" t="str">
        <f t="shared" si="2"/>
        <v>SELECT COUNT(*) FROM DM.TM_OP_MNGACCDTCHCKLNDPCL</v>
      </c>
      <c r="U40" s="12" t="s">
        <v>862</v>
      </c>
      <c r="W40" s="12" t="s">
        <v>400</v>
      </c>
      <c r="X40" s="25">
        <f t="shared" ca="1" si="3"/>
        <v>41961.617838425926</v>
      </c>
      <c r="Y40" s="12" t="s">
        <v>864</v>
      </c>
      <c r="Z40" s="25">
        <f t="shared" ca="1" si="4"/>
        <v>41961.617838425926</v>
      </c>
      <c r="AA40" s="12" t="s">
        <v>864</v>
      </c>
      <c r="AB40" s="12" t="e">
        <f>VLOOKUP(A40,Sheet1!A:A,1,FALSE)</f>
        <v>#N/A</v>
      </c>
    </row>
    <row r="41" spans="1:28">
      <c r="A41" s="12" t="s">
        <v>516</v>
      </c>
      <c r="B41" s="12" t="s">
        <v>390</v>
      </c>
      <c r="C41" s="12" t="s">
        <v>391</v>
      </c>
      <c r="D41" s="12" t="s">
        <v>703</v>
      </c>
      <c r="E41" s="12" t="s">
        <v>391</v>
      </c>
      <c r="F41" s="12" t="s">
        <v>517</v>
      </c>
      <c r="H41" s="12" t="s">
        <v>518</v>
      </c>
      <c r="J41" s="12" t="s">
        <v>1525</v>
      </c>
      <c r="K41" s="12" t="s">
        <v>517</v>
      </c>
      <c r="L41" s="12" t="s">
        <v>518</v>
      </c>
      <c r="M41" s="12" t="str">
        <f t="shared" si="5"/>
        <v>[NDAP_DM to ORACLE DM]:TM_OP_MNGCNVRSSTTUS</v>
      </c>
      <c r="N41" s="12" t="s">
        <v>396</v>
      </c>
      <c r="P41" s="12" t="s">
        <v>397</v>
      </c>
      <c r="Q41" s="12" t="str">
        <f t="shared" si="1"/>
        <v>SELECT COUNT(*) FROM ETL_DEV.TM_OP_MNGCNVRSSTTUS</v>
      </c>
      <c r="R41" s="12" t="s">
        <v>702</v>
      </c>
      <c r="S41" s="12" t="str">
        <f t="shared" si="2"/>
        <v>SELECT COUNT(*) FROM DM.TM_OP_MNGCNVRSSTTUS</v>
      </c>
      <c r="U41" s="12" t="s">
        <v>862</v>
      </c>
      <c r="W41" s="12" t="s">
        <v>678</v>
      </c>
      <c r="X41" s="25">
        <f t="shared" ca="1" si="3"/>
        <v>41961.617838425926</v>
      </c>
      <c r="Y41" s="12" t="s">
        <v>864</v>
      </c>
      <c r="Z41" s="25">
        <f t="shared" ca="1" si="4"/>
        <v>41961.617838425926</v>
      </c>
      <c r="AA41" s="12" t="s">
        <v>864</v>
      </c>
      <c r="AB41" s="12" t="str">
        <f>VLOOKUP(A41,Sheet1!A:A,1,FALSE)</f>
        <v>ETOM0040</v>
      </c>
    </row>
    <row r="42" spans="1:28">
      <c r="A42" s="12" t="s">
        <v>519</v>
      </c>
      <c r="B42" s="12" t="s">
        <v>390</v>
      </c>
      <c r="C42" s="12" t="s">
        <v>391</v>
      </c>
      <c r="D42" s="12" t="s">
        <v>703</v>
      </c>
      <c r="E42" s="12" t="s">
        <v>391</v>
      </c>
      <c r="F42" s="12" t="s">
        <v>520</v>
      </c>
      <c r="H42" s="12" t="s">
        <v>521</v>
      </c>
      <c r="J42" s="12" t="s">
        <v>1525</v>
      </c>
      <c r="K42" s="12" t="s">
        <v>520</v>
      </c>
      <c r="L42" s="12" t="s">
        <v>521</v>
      </c>
      <c r="M42" s="12" t="str">
        <f t="shared" si="5"/>
        <v>[NDAP_DM to ORACLE DM]:TM_OP_NPRTYMTLTYPOSSESN</v>
      </c>
      <c r="N42" s="12" t="s">
        <v>396</v>
      </c>
      <c r="P42" s="12" t="s">
        <v>397</v>
      </c>
      <c r="Q42" s="12" t="str">
        <f t="shared" si="1"/>
        <v>SELECT COUNT(*) FROM ETL_DEV.TM_OP_NPRTYMTLTYPOSSESN</v>
      </c>
      <c r="R42" s="12" t="s">
        <v>702</v>
      </c>
      <c r="S42" s="12" t="str">
        <f t="shared" si="2"/>
        <v>SELECT COUNT(*) FROM DM.TM_OP_NPRTYMTLTYPOSSESN</v>
      </c>
      <c r="U42" s="12" t="s">
        <v>862</v>
      </c>
      <c r="W42" s="12" t="s">
        <v>678</v>
      </c>
      <c r="X42" s="25">
        <f t="shared" ca="1" si="3"/>
        <v>41961.617838425926</v>
      </c>
      <c r="Y42" s="12" t="s">
        <v>864</v>
      </c>
      <c r="Z42" s="25">
        <f t="shared" ca="1" si="4"/>
        <v>41961.617838425926</v>
      </c>
      <c r="AA42" s="12" t="s">
        <v>864</v>
      </c>
      <c r="AB42" s="12" t="str">
        <f>VLOOKUP(A42,Sheet1!A:A,1,FALSE)</f>
        <v>ETOM0041</v>
      </c>
    </row>
    <row r="43" spans="1:28">
      <c r="A43" s="12" t="s">
        <v>522</v>
      </c>
      <c r="B43" s="12" t="s">
        <v>390</v>
      </c>
      <c r="C43" s="12" t="s">
        <v>391</v>
      </c>
      <c r="D43" s="12" t="s">
        <v>703</v>
      </c>
      <c r="E43" s="12" t="s">
        <v>391</v>
      </c>
      <c r="F43" s="12" t="s">
        <v>523</v>
      </c>
      <c r="H43" s="12" t="s">
        <v>524</v>
      </c>
      <c r="J43" s="12" t="s">
        <v>1525</v>
      </c>
      <c r="K43" s="12" t="s">
        <v>523</v>
      </c>
      <c r="L43" s="12" t="s">
        <v>524</v>
      </c>
      <c r="M43" s="12" t="str">
        <f t="shared" si="5"/>
        <v>[NDAP_DM to ORACLE DM]:TM_OP_NPRTYOPRATNSTTUS</v>
      </c>
      <c r="N43" s="12" t="s">
        <v>396</v>
      </c>
      <c r="P43" s="12" t="s">
        <v>397</v>
      </c>
      <c r="Q43" s="12" t="str">
        <f t="shared" si="1"/>
        <v>SELECT COUNT(*) FROM ETL_DEV.TM_OP_NPRTYOPRATNSTTUS</v>
      </c>
      <c r="R43" s="12" t="s">
        <v>702</v>
      </c>
      <c r="S43" s="12" t="str">
        <f t="shared" si="2"/>
        <v>SELECT COUNT(*) FROM DM.TM_OP_NPRTYOPRATNSTTUS</v>
      </c>
      <c r="U43" s="12" t="s">
        <v>862</v>
      </c>
      <c r="W43" s="12" t="s">
        <v>400</v>
      </c>
      <c r="X43" s="25">
        <f t="shared" ca="1" si="3"/>
        <v>41961.617838425926</v>
      </c>
      <c r="Y43" s="12" t="s">
        <v>864</v>
      </c>
      <c r="Z43" s="25">
        <f t="shared" ca="1" si="4"/>
        <v>41961.617838425926</v>
      </c>
      <c r="AA43" s="12" t="s">
        <v>864</v>
      </c>
      <c r="AB43" s="12" t="e">
        <f>VLOOKUP(A43,Sheet1!A:A,1,FALSE)</f>
        <v>#N/A</v>
      </c>
    </row>
    <row r="44" spans="1:28">
      <c r="A44" s="12" t="s">
        <v>525</v>
      </c>
      <c r="B44" s="12" t="s">
        <v>390</v>
      </c>
      <c r="C44" s="12" t="s">
        <v>391</v>
      </c>
      <c r="D44" s="12" t="s">
        <v>703</v>
      </c>
      <c r="E44" s="12" t="s">
        <v>391</v>
      </c>
      <c r="F44" s="12" t="s">
        <v>526</v>
      </c>
      <c r="H44" s="12" t="s">
        <v>527</v>
      </c>
      <c r="J44" s="12" t="s">
        <v>1525</v>
      </c>
      <c r="K44" s="12" t="s">
        <v>526</v>
      </c>
      <c r="L44" s="12" t="s">
        <v>527</v>
      </c>
      <c r="M44" s="12" t="str">
        <f t="shared" si="5"/>
        <v>[NDAP_DM to ORACLE DM]:TM_OP_OLNLP</v>
      </c>
      <c r="N44" s="12" t="s">
        <v>396</v>
      </c>
      <c r="P44" s="12" t="s">
        <v>397</v>
      </c>
      <c r="Q44" s="12" t="str">
        <f t="shared" si="1"/>
        <v>SELECT COUNT(*) FROM ETL_DEV.TM_OP_OLNLP</v>
      </c>
      <c r="R44" s="12" t="s">
        <v>702</v>
      </c>
      <c r="S44" s="12" t="str">
        <f t="shared" si="2"/>
        <v>SELECT COUNT(*) FROM DM.TM_OP_OLNLP</v>
      </c>
      <c r="U44" s="12" t="s">
        <v>862</v>
      </c>
      <c r="W44" s="12" t="s">
        <v>678</v>
      </c>
      <c r="X44" s="25">
        <f t="shared" ca="1" si="3"/>
        <v>41961.617838425926</v>
      </c>
      <c r="Y44" s="12" t="s">
        <v>864</v>
      </c>
      <c r="Z44" s="25">
        <f t="shared" ca="1" si="4"/>
        <v>41961.617838425926</v>
      </c>
      <c r="AA44" s="12" t="s">
        <v>864</v>
      </c>
      <c r="AB44" s="12" t="str">
        <f>VLOOKUP(A44,Sheet1!A:A,1,FALSE)</f>
        <v>ETOM0043</v>
      </c>
    </row>
    <row r="45" spans="1:28">
      <c r="A45" s="12" t="s">
        <v>528</v>
      </c>
      <c r="B45" s="12" t="s">
        <v>390</v>
      </c>
      <c r="C45" s="12" t="s">
        <v>391</v>
      </c>
      <c r="D45" s="12" t="s">
        <v>703</v>
      </c>
      <c r="E45" s="12" t="s">
        <v>391</v>
      </c>
      <c r="F45" s="12" t="s">
        <v>529</v>
      </c>
      <c r="H45" s="12" t="s">
        <v>530</v>
      </c>
      <c r="J45" s="12" t="s">
        <v>1525</v>
      </c>
      <c r="K45" s="12" t="s">
        <v>529</v>
      </c>
      <c r="L45" s="12" t="s">
        <v>530</v>
      </c>
      <c r="M45" s="12" t="str">
        <f t="shared" si="5"/>
        <v>[NDAP_DM to ORACLE DM]:TM_OP_POSSESNUSEIRDSSTTUS</v>
      </c>
      <c r="N45" s="12" t="s">
        <v>396</v>
      </c>
      <c r="P45" s="12" t="s">
        <v>397</v>
      </c>
      <c r="Q45" s="12" t="str">
        <f t="shared" si="1"/>
        <v>SELECT COUNT(*) FROM ETL_DEV.TM_OP_POSSESNUSEIRDSSTTUS</v>
      </c>
      <c r="R45" s="12" t="s">
        <v>702</v>
      </c>
      <c r="S45" s="12" t="str">
        <f t="shared" si="2"/>
        <v>SELECT COUNT(*) FROM DM.TM_OP_POSSESNUSEIRDSSTTUS</v>
      </c>
      <c r="U45" s="12" t="s">
        <v>862</v>
      </c>
      <c r="W45" s="12" t="s">
        <v>400</v>
      </c>
      <c r="X45" s="25">
        <f t="shared" ca="1" si="3"/>
        <v>41961.617838425926</v>
      </c>
      <c r="Y45" s="12" t="s">
        <v>864</v>
      </c>
      <c r="Z45" s="25">
        <f t="shared" ca="1" si="4"/>
        <v>41961.617838425926</v>
      </c>
      <c r="AA45" s="12" t="s">
        <v>864</v>
      </c>
      <c r="AB45" s="12" t="e">
        <f>VLOOKUP(A45,Sheet1!A:A,1,FALSE)</f>
        <v>#N/A</v>
      </c>
    </row>
    <row r="46" spans="1:28">
      <c r="A46" s="12" t="s">
        <v>531</v>
      </c>
      <c r="B46" s="12" t="s">
        <v>390</v>
      </c>
      <c r="C46" s="12" t="s">
        <v>391</v>
      </c>
      <c r="D46" s="12" t="s">
        <v>703</v>
      </c>
      <c r="E46" s="12" t="s">
        <v>391</v>
      </c>
      <c r="F46" s="12" t="s">
        <v>532</v>
      </c>
      <c r="H46" s="12" t="s">
        <v>533</v>
      </c>
      <c r="J46" s="12" t="s">
        <v>1525</v>
      </c>
      <c r="K46" s="12" t="s">
        <v>532</v>
      </c>
      <c r="L46" s="12" t="s">
        <v>533</v>
      </c>
      <c r="M46" s="12" t="str">
        <f t="shared" si="5"/>
        <v>[NDAP_DM to ORACLE DM]:TM_OP_PRESVIMPROPTPRPRTYSTTUS</v>
      </c>
      <c r="N46" s="12" t="s">
        <v>396</v>
      </c>
      <c r="P46" s="12" t="s">
        <v>397</v>
      </c>
      <c r="Q46" s="12" t="str">
        <f t="shared" si="1"/>
        <v>SELECT COUNT(*) FROM ETL_DEV.TM_OP_PRESVIMPROPTPRPRTYSTTUS</v>
      </c>
      <c r="R46" s="12" t="s">
        <v>702</v>
      </c>
      <c r="S46" s="12" t="str">
        <f t="shared" si="2"/>
        <v>SELECT COUNT(*) FROM DM.TM_OP_PRESVIMPROPTPRPRTYSTTUS</v>
      </c>
      <c r="U46" s="12" t="s">
        <v>862</v>
      </c>
      <c r="W46" s="12" t="s">
        <v>400</v>
      </c>
      <c r="X46" s="25">
        <f t="shared" ca="1" si="3"/>
        <v>41961.617838425926</v>
      </c>
      <c r="Y46" s="12" t="s">
        <v>864</v>
      </c>
      <c r="Z46" s="25">
        <f t="shared" ca="1" si="4"/>
        <v>41961.617838425926</v>
      </c>
      <c r="AA46" s="12" t="s">
        <v>864</v>
      </c>
      <c r="AB46" s="12" t="e">
        <f>VLOOKUP(A46,Sheet1!A:A,1,FALSE)</f>
        <v>#N/A</v>
      </c>
    </row>
    <row r="47" spans="1:28">
      <c r="A47" s="12" t="s">
        <v>534</v>
      </c>
      <c r="B47" s="12" t="s">
        <v>390</v>
      </c>
      <c r="C47" s="12" t="s">
        <v>391</v>
      </c>
      <c r="D47" s="12" t="s">
        <v>703</v>
      </c>
      <c r="E47" s="12" t="s">
        <v>391</v>
      </c>
      <c r="F47" s="12" t="s">
        <v>535</v>
      </c>
      <c r="H47" s="12" t="s">
        <v>536</v>
      </c>
      <c r="J47" s="12" t="s">
        <v>1525</v>
      </c>
      <c r="K47" s="12" t="s">
        <v>535</v>
      </c>
      <c r="L47" s="12" t="s">
        <v>536</v>
      </c>
      <c r="M47" s="12" t="str">
        <f t="shared" si="5"/>
        <v>[NDAP_DM to ORACLE DM]:TM_OP_PRPOSABLPRPRTYHIST</v>
      </c>
      <c r="N47" s="12" t="s">
        <v>396</v>
      </c>
      <c r="P47" s="12" t="s">
        <v>397</v>
      </c>
      <c r="Q47" s="12" t="str">
        <f t="shared" si="1"/>
        <v>SELECT COUNT(*) FROM ETL_DEV.TM_OP_PRPOSABLPRPRTYHIST</v>
      </c>
      <c r="R47" s="12" t="s">
        <v>702</v>
      </c>
      <c r="S47" s="12" t="str">
        <f t="shared" si="2"/>
        <v>SELECT COUNT(*) FROM DM.TM_OP_PRPOSABLPRPRTYHIST</v>
      </c>
      <c r="U47" s="12" t="s">
        <v>862</v>
      </c>
      <c r="W47" s="12" t="s">
        <v>678</v>
      </c>
      <c r="X47" s="25">
        <f t="shared" ca="1" si="3"/>
        <v>41961.617838425926</v>
      </c>
      <c r="Y47" s="12" t="s">
        <v>864</v>
      </c>
      <c r="Z47" s="25">
        <f t="shared" ca="1" si="4"/>
        <v>41961.617838425926</v>
      </c>
      <c r="AA47" s="12" t="s">
        <v>864</v>
      </c>
      <c r="AB47" s="12" t="str">
        <f>VLOOKUP(A47,Sheet1!A:A,1,FALSE)</f>
        <v>ETOM0046</v>
      </c>
    </row>
    <row r="48" spans="1:28">
      <c r="A48" s="12" t="s">
        <v>537</v>
      </c>
      <c r="B48" s="12" t="s">
        <v>390</v>
      </c>
      <c r="C48" s="12" t="s">
        <v>391</v>
      </c>
      <c r="D48" s="12" t="s">
        <v>703</v>
      </c>
      <c r="E48" s="12" t="s">
        <v>391</v>
      </c>
      <c r="F48" s="12" t="s">
        <v>538</v>
      </c>
      <c r="H48" s="12" t="s">
        <v>539</v>
      </c>
      <c r="J48" s="12" t="s">
        <v>1525</v>
      </c>
      <c r="K48" s="12" t="s">
        <v>538</v>
      </c>
      <c r="L48" s="12" t="s">
        <v>539</v>
      </c>
      <c r="M48" s="12" t="str">
        <f t="shared" si="5"/>
        <v>[NDAP_DM to ORACLE DM]:TM_OP_REGSTRACCTOCNTRCTSTTUS</v>
      </c>
      <c r="N48" s="12" t="s">
        <v>396</v>
      </c>
      <c r="P48" s="12" t="s">
        <v>397</v>
      </c>
      <c r="Q48" s="12" t="str">
        <f t="shared" si="1"/>
        <v>SELECT COUNT(*) FROM ETL_DEV.TM_OP_REGSTRACCTOCNTRCTSTTUS</v>
      </c>
      <c r="R48" s="12" t="s">
        <v>702</v>
      </c>
      <c r="S48" s="12" t="str">
        <f t="shared" si="2"/>
        <v>SELECT COUNT(*) FROM DM.TM_OP_REGSTRACCTOCNTRCTSTTUS</v>
      </c>
      <c r="U48" s="12" t="s">
        <v>862</v>
      </c>
      <c r="W48" s="12" t="s">
        <v>400</v>
      </c>
      <c r="X48" s="25">
        <f t="shared" ca="1" si="3"/>
        <v>41961.617838425926</v>
      </c>
      <c r="Y48" s="12" t="s">
        <v>864</v>
      </c>
      <c r="Z48" s="25">
        <f t="shared" ca="1" si="4"/>
        <v>41961.617838425926</v>
      </c>
      <c r="AA48" s="12" t="s">
        <v>864</v>
      </c>
      <c r="AB48" s="12" t="e">
        <f>VLOOKUP(A48,Sheet1!A:A,1,FALSE)</f>
        <v>#N/A</v>
      </c>
    </row>
    <row r="49" spans="1:28">
      <c r="A49" s="12" t="s">
        <v>540</v>
      </c>
      <c r="B49" s="12" t="s">
        <v>390</v>
      </c>
      <c r="C49" s="12" t="s">
        <v>391</v>
      </c>
      <c r="D49" s="12" t="s">
        <v>703</v>
      </c>
      <c r="E49" s="12" t="s">
        <v>391</v>
      </c>
      <c r="F49" s="12" t="s">
        <v>541</v>
      </c>
      <c r="H49" s="12" t="s">
        <v>542</v>
      </c>
      <c r="J49" s="12" t="s">
        <v>1525</v>
      </c>
      <c r="K49" s="12" t="s">
        <v>541</v>
      </c>
      <c r="L49" s="12" t="s">
        <v>542</v>
      </c>
      <c r="M49" s="12" t="str">
        <f t="shared" si="5"/>
        <v>[NDAP_DM to ORACLE DM]:TM_OP_RGSBUKLADPLANSTTUS</v>
      </c>
      <c r="N49" s="12" t="s">
        <v>396</v>
      </c>
      <c r="P49" s="12" t="s">
        <v>397</v>
      </c>
      <c r="Q49" s="12" t="str">
        <f t="shared" si="1"/>
        <v>SELECT COUNT(*) FROM ETL_DEV.TM_OP_RGSBUKLADPLANSTTUS</v>
      </c>
      <c r="R49" s="12" t="s">
        <v>702</v>
      </c>
      <c r="S49" s="12" t="str">
        <f t="shared" si="2"/>
        <v>SELECT COUNT(*) FROM DM.TM_OP_RGSBUKLADPLANSTTUS</v>
      </c>
      <c r="U49" s="12" t="s">
        <v>862</v>
      </c>
      <c r="W49" s="12" t="s">
        <v>678</v>
      </c>
      <c r="X49" s="25">
        <f t="shared" ca="1" si="3"/>
        <v>41961.617838425926</v>
      </c>
      <c r="Y49" s="12" t="s">
        <v>864</v>
      </c>
      <c r="Z49" s="25">
        <f t="shared" ca="1" si="4"/>
        <v>41961.617838425926</v>
      </c>
      <c r="AA49" s="12" t="s">
        <v>864</v>
      </c>
      <c r="AB49" s="12" t="str">
        <f>VLOOKUP(A49,Sheet1!A:A,1,FALSE)</f>
        <v>ETOM0048</v>
      </c>
    </row>
    <row r="50" spans="1:28">
      <c r="A50" s="12" t="s">
        <v>543</v>
      </c>
      <c r="B50" s="12" t="s">
        <v>390</v>
      </c>
      <c r="C50" s="12" t="s">
        <v>391</v>
      </c>
      <c r="D50" s="12" t="s">
        <v>703</v>
      </c>
      <c r="E50" s="12" t="s">
        <v>391</v>
      </c>
      <c r="F50" s="12" t="s">
        <v>544</v>
      </c>
      <c r="H50" s="12" t="s">
        <v>545</v>
      </c>
      <c r="J50" s="12" t="s">
        <v>1525</v>
      </c>
      <c r="K50" s="12" t="s">
        <v>544</v>
      </c>
      <c r="L50" s="12" t="s">
        <v>545</v>
      </c>
      <c r="M50" s="12" t="str">
        <f t="shared" si="5"/>
        <v>[NDAP_DM to ORACLE DM]:TM_OP_RIGHTPRESVPRTNACRSLTRD</v>
      </c>
      <c r="N50" s="12" t="s">
        <v>396</v>
      </c>
      <c r="P50" s="12" t="s">
        <v>397</v>
      </c>
      <c r="Q50" s="12" t="str">
        <f t="shared" si="1"/>
        <v>SELECT COUNT(*) FROM ETL_DEV.TM_OP_RIGHTPRESVPRTNACRSLTRD</v>
      </c>
      <c r="R50" s="12" t="s">
        <v>702</v>
      </c>
      <c r="S50" s="12" t="str">
        <f t="shared" si="2"/>
        <v>SELECT COUNT(*) FROM DM.TM_OP_RIGHTPRESVPRTNACRSLTRD</v>
      </c>
      <c r="U50" s="12" t="s">
        <v>862</v>
      </c>
      <c r="W50" s="12" t="s">
        <v>400</v>
      </c>
      <c r="X50" s="25">
        <f t="shared" ca="1" si="3"/>
        <v>41961.617838425926</v>
      </c>
      <c r="Y50" s="12" t="s">
        <v>864</v>
      </c>
      <c r="Z50" s="25">
        <f t="shared" ca="1" si="4"/>
        <v>41961.617838425926</v>
      </c>
      <c r="AA50" s="12" t="s">
        <v>864</v>
      </c>
      <c r="AB50" s="12" t="e">
        <f>VLOOKUP(A50,Sheet1!A:A,1,FALSE)</f>
        <v>#N/A</v>
      </c>
    </row>
    <row r="51" spans="1:28">
      <c r="A51" s="12" t="s">
        <v>546</v>
      </c>
      <c r="B51" s="12" t="s">
        <v>390</v>
      </c>
      <c r="C51" s="12" t="s">
        <v>391</v>
      </c>
      <c r="D51" s="12" t="s">
        <v>703</v>
      </c>
      <c r="E51" s="12" t="s">
        <v>391</v>
      </c>
      <c r="F51" s="12" t="s">
        <v>547</v>
      </c>
      <c r="H51" s="12" t="s">
        <v>548</v>
      </c>
      <c r="J51" s="12" t="s">
        <v>1525</v>
      </c>
      <c r="K51" s="12" t="s">
        <v>547</v>
      </c>
      <c r="L51" s="12" t="s">
        <v>548</v>
      </c>
      <c r="M51" s="12" t="str">
        <f t="shared" si="5"/>
        <v>[NDAP_DM to ORACLE DM]:TM_OP_RIGHTPRESVPRTNSTTUS</v>
      </c>
      <c r="N51" s="12" t="s">
        <v>396</v>
      </c>
      <c r="P51" s="12" t="s">
        <v>397</v>
      </c>
      <c r="Q51" s="12" t="str">
        <f t="shared" si="1"/>
        <v>SELECT COUNT(*) FROM ETL_DEV.TM_OP_RIGHTPRESVPRTNSTTUS</v>
      </c>
      <c r="R51" s="12" t="s">
        <v>702</v>
      </c>
      <c r="S51" s="12" t="str">
        <f t="shared" si="2"/>
        <v>SELECT COUNT(*) FROM DM.TM_OP_RIGHTPRESVPRTNSTTUS</v>
      </c>
      <c r="U51" s="12" t="s">
        <v>862</v>
      </c>
      <c r="W51" s="12" t="s">
        <v>400</v>
      </c>
      <c r="X51" s="25">
        <f t="shared" ca="1" si="3"/>
        <v>41961.617838425926</v>
      </c>
      <c r="Y51" s="12" t="s">
        <v>864</v>
      </c>
      <c r="Z51" s="25">
        <f t="shared" ca="1" si="4"/>
        <v>41961.617838425926</v>
      </c>
      <c r="AA51" s="12" t="s">
        <v>864</v>
      </c>
      <c r="AB51" s="12" t="e">
        <f>VLOOKUP(A51,Sheet1!A:A,1,FALSE)</f>
        <v>#N/A</v>
      </c>
    </row>
    <row r="52" spans="1:28">
      <c r="A52" s="12" t="s">
        <v>549</v>
      </c>
      <c r="B52" s="12" t="s">
        <v>390</v>
      </c>
      <c r="C52" s="12" t="s">
        <v>391</v>
      </c>
      <c r="D52" s="12" t="s">
        <v>703</v>
      </c>
      <c r="E52" s="12" t="s">
        <v>391</v>
      </c>
      <c r="F52" s="12" t="s">
        <v>550</v>
      </c>
      <c r="H52" s="12" t="s">
        <v>551</v>
      </c>
      <c r="J52" s="12" t="s">
        <v>1525</v>
      </c>
      <c r="K52" s="12" t="s">
        <v>550</v>
      </c>
      <c r="L52" s="12" t="s">
        <v>551</v>
      </c>
      <c r="M52" s="12" t="str">
        <f t="shared" si="5"/>
        <v>[NDAP_DM to ORACLE DM]:TM_OP_RIGHTPRESVSTTEMNTSTTUS</v>
      </c>
      <c r="N52" s="12" t="s">
        <v>396</v>
      </c>
      <c r="P52" s="12" t="s">
        <v>397</v>
      </c>
      <c r="Q52" s="12" t="str">
        <f t="shared" si="1"/>
        <v>SELECT COUNT(*) FROM ETL_DEV.TM_OP_RIGHTPRESVSTTEMNTSTTUS</v>
      </c>
      <c r="R52" s="12" t="s">
        <v>702</v>
      </c>
      <c r="S52" s="12" t="str">
        <f t="shared" si="2"/>
        <v>SELECT COUNT(*) FROM DM.TM_OP_RIGHTPRESVSTTEMNTSTTUS</v>
      </c>
      <c r="U52" s="12" t="s">
        <v>862</v>
      </c>
      <c r="W52" s="12" t="s">
        <v>678</v>
      </c>
      <c r="X52" s="25">
        <f t="shared" ca="1" si="3"/>
        <v>41961.617838425926</v>
      </c>
      <c r="Y52" s="12" t="s">
        <v>864</v>
      </c>
      <c r="Z52" s="25">
        <f t="shared" ca="1" si="4"/>
        <v>41961.617838425926</v>
      </c>
      <c r="AA52" s="12" t="s">
        <v>864</v>
      </c>
      <c r="AB52" s="12" t="str">
        <f>VLOOKUP(A52,Sheet1!A:A,1,FALSE)</f>
        <v>ETOM0051</v>
      </c>
    </row>
    <row r="53" spans="1:28">
      <c r="A53" s="12" t="s">
        <v>552</v>
      </c>
      <c r="B53" s="12" t="s">
        <v>390</v>
      </c>
      <c r="C53" s="12" t="s">
        <v>391</v>
      </c>
      <c r="D53" s="12" t="s">
        <v>703</v>
      </c>
      <c r="E53" s="12" t="s">
        <v>391</v>
      </c>
      <c r="F53" s="12" t="s">
        <v>553</v>
      </c>
      <c r="H53" s="12" t="s">
        <v>554</v>
      </c>
      <c r="J53" s="12" t="s">
        <v>1525</v>
      </c>
      <c r="K53" s="12" t="s">
        <v>553</v>
      </c>
      <c r="L53" s="12" t="s">
        <v>554</v>
      </c>
      <c r="M53" s="12" t="str">
        <f t="shared" si="5"/>
        <v>[NDAP_DM to ORACLE DM]:TM_OP_RTPRVTPRTNACRSLTVRIFYRD</v>
      </c>
      <c r="N53" s="12" t="s">
        <v>396</v>
      </c>
      <c r="P53" s="12" t="s">
        <v>397</v>
      </c>
      <c r="Q53" s="12" t="str">
        <f t="shared" si="1"/>
        <v>SELECT COUNT(*) FROM ETL_DEV.TM_OP_RTPRVTPRTNACRSLTVRIFYRD</v>
      </c>
      <c r="R53" s="12" t="s">
        <v>702</v>
      </c>
      <c r="S53" s="12" t="str">
        <f t="shared" si="2"/>
        <v>SELECT COUNT(*) FROM DM.TM_OP_RTPRVTPRTNACRSLTVRIFYRD</v>
      </c>
      <c r="U53" s="12" t="s">
        <v>862</v>
      </c>
      <c r="W53" s="12" t="s">
        <v>400</v>
      </c>
      <c r="X53" s="25">
        <f t="shared" ca="1" si="3"/>
        <v>41961.617838425926</v>
      </c>
      <c r="Y53" s="12" t="s">
        <v>864</v>
      </c>
      <c r="Z53" s="25">
        <f t="shared" ca="1" si="4"/>
        <v>41961.617838425926</v>
      </c>
      <c r="AA53" s="12" t="s">
        <v>864</v>
      </c>
      <c r="AB53" s="12" t="e">
        <f>VLOOKUP(A53,Sheet1!A:A,1,FALSE)</f>
        <v>#N/A</v>
      </c>
    </row>
    <row r="54" spans="1:28">
      <c r="A54" s="12" t="s">
        <v>555</v>
      </c>
      <c r="B54" s="12" t="s">
        <v>390</v>
      </c>
      <c r="C54" s="12" t="s">
        <v>391</v>
      </c>
      <c r="D54" s="12" t="s">
        <v>703</v>
      </c>
      <c r="E54" s="12" t="s">
        <v>391</v>
      </c>
      <c r="F54" s="12" t="s">
        <v>556</v>
      </c>
      <c r="H54" s="12" t="s">
        <v>557</v>
      </c>
      <c r="J54" s="12" t="s">
        <v>1525</v>
      </c>
      <c r="K54" s="12" t="s">
        <v>556</v>
      </c>
      <c r="L54" s="12" t="s">
        <v>557</v>
      </c>
      <c r="M54" s="12" t="str">
        <f t="shared" si="5"/>
        <v>[NDAP_DM to ORACLE DM]:TM_OP_SALECONFMUNTRGETLAD</v>
      </c>
      <c r="N54" s="12" t="s">
        <v>396</v>
      </c>
      <c r="P54" s="12" t="s">
        <v>397</v>
      </c>
      <c r="Q54" s="12" t="str">
        <f t="shared" si="1"/>
        <v>SELECT COUNT(*) FROM ETL_DEV.TM_OP_SALECONFMUNTRGETLAD</v>
      </c>
      <c r="R54" s="12" t="s">
        <v>702</v>
      </c>
      <c r="S54" s="12" t="str">
        <f t="shared" si="2"/>
        <v>SELECT COUNT(*) FROM DM.TM_OP_SALECONFMUNTRGETLAD</v>
      </c>
      <c r="U54" s="12" t="s">
        <v>862</v>
      </c>
      <c r="W54" s="12" t="s">
        <v>678</v>
      </c>
      <c r="X54" s="25">
        <f t="shared" ca="1" si="3"/>
        <v>41961.617838425926</v>
      </c>
      <c r="Y54" s="12" t="s">
        <v>864</v>
      </c>
      <c r="Z54" s="25">
        <f t="shared" ca="1" si="4"/>
        <v>41961.617838425926</v>
      </c>
      <c r="AA54" s="12" t="s">
        <v>864</v>
      </c>
      <c r="AB54" s="12" t="str">
        <f>VLOOKUP(A54,Sheet1!A:A,1,FALSE)</f>
        <v>ETOM0053</v>
      </c>
    </row>
    <row r="55" spans="1:28">
      <c r="A55" s="12" t="s">
        <v>558</v>
      </c>
      <c r="B55" s="12" t="s">
        <v>390</v>
      </c>
      <c r="C55" s="12" t="s">
        <v>391</v>
      </c>
      <c r="D55" s="12" t="s">
        <v>703</v>
      </c>
      <c r="E55" s="12" t="s">
        <v>391</v>
      </c>
      <c r="F55" s="12" t="s">
        <v>559</v>
      </c>
      <c r="H55" s="12" t="s">
        <v>560</v>
      </c>
      <c r="J55" s="12" t="s">
        <v>1525</v>
      </c>
      <c r="K55" s="12" t="s">
        <v>559</v>
      </c>
      <c r="L55" s="12" t="s">
        <v>560</v>
      </c>
      <c r="M55" s="12" t="str">
        <f t="shared" si="5"/>
        <v>[NDAP_DM to ORACLE DM]:TM_OP_SALEINSPYCNTRCTSTTUS</v>
      </c>
      <c r="N55" s="12" t="s">
        <v>396</v>
      </c>
      <c r="P55" s="12" t="s">
        <v>397</v>
      </c>
      <c r="Q55" s="12" t="str">
        <f t="shared" si="1"/>
        <v>SELECT COUNT(*) FROM ETL_DEV.TM_OP_SALEINSPYCNTRCTSTTUS</v>
      </c>
      <c r="R55" s="12" t="s">
        <v>702</v>
      </c>
      <c r="S55" s="12" t="str">
        <f t="shared" si="2"/>
        <v>SELECT COUNT(*) FROM DM.TM_OP_SALEINSPYCNTRCTSTTUS</v>
      </c>
      <c r="U55" s="12" t="s">
        <v>862</v>
      </c>
      <c r="W55" s="12" t="s">
        <v>678</v>
      </c>
      <c r="X55" s="25">
        <f t="shared" ca="1" si="3"/>
        <v>41961.617838425926</v>
      </c>
      <c r="Y55" s="12" t="s">
        <v>864</v>
      </c>
      <c r="Z55" s="25">
        <f t="shared" ca="1" si="4"/>
        <v>41961.617838425926</v>
      </c>
      <c r="AA55" s="12" t="s">
        <v>864</v>
      </c>
      <c r="AB55" s="12" t="str">
        <f>VLOOKUP(A55,Sheet1!A:A,1,FALSE)</f>
        <v>ETOM0054</v>
      </c>
    </row>
    <row r="56" spans="1:28">
      <c r="A56" s="12" t="s">
        <v>561</v>
      </c>
      <c r="B56" s="12" t="s">
        <v>390</v>
      </c>
      <c r="C56" s="12" t="s">
        <v>391</v>
      </c>
      <c r="D56" s="12" t="s">
        <v>703</v>
      </c>
      <c r="E56" s="12" t="s">
        <v>391</v>
      </c>
      <c r="F56" s="12" t="s">
        <v>562</v>
      </c>
      <c r="H56" s="12" t="s">
        <v>563</v>
      </c>
      <c r="J56" s="12" t="s">
        <v>1525</v>
      </c>
      <c r="K56" s="12" t="s">
        <v>562</v>
      </c>
      <c r="L56" s="12" t="s">
        <v>563</v>
      </c>
      <c r="M56" s="12" t="str">
        <f t="shared" si="5"/>
        <v>[NDAP_DM to ORACLE DM]:TM_OP_SALEPOSBLGRRSPLAD</v>
      </c>
      <c r="N56" s="12" t="s">
        <v>396</v>
      </c>
      <c r="P56" s="12" t="s">
        <v>397</v>
      </c>
      <c r="Q56" s="12" t="str">
        <f t="shared" si="1"/>
        <v>SELECT COUNT(*) FROM ETL_DEV.TM_OP_SALEPOSBLGRRSPLAD</v>
      </c>
      <c r="R56" s="12" t="s">
        <v>702</v>
      </c>
      <c r="S56" s="12" t="str">
        <f t="shared" si="2"/>
        <v>SELECT COUNT(*) FROM DM.TM_OP_SALEPOSBLGRRSPLAD</v>
      </c>
      <c r="U56" s="12" t="s">
        <v>862</v>
      </c>
      <c r="W56" s="12" t="s">
        <v>678</v>
      </c>
      <c r="X56" s="25">
        <f t="shared" ca="1" si="3"/>
        <v>41961.617838425926</v>
      </c>
      <c r="Y56" s="12" t="s">
        <v>864</v>
      </c>
      <c r="Z56" s="25">
        <f t="shared" ca="1" si="4"/>
        <v>41961.617838425926</v>
      </c>
      <c r="AA56" s="12" t="s">
        <v>864</v>
      </c>
      <c r="AB56" s="12" t="str">
        <f>VLOOKUP(A56,Sheet1!A:A,1,FALSE)</f>
        <v>ETOM0055</v>
      </c>
    </row>
    <row r="57" spans="1:28">
      <c r="A57" s="12" t="s">
        <v>564</v>
      </c>
      <c r="B57" s="12" t="s">
        <v>390</v>
      </c>
      <c r="C57" s="12" t="s">
        <v>391</v>
      </c>
      <c r="D57" s="12" t="s">
        <v>703</v>
      </c>
      <c r="E57" s="12" t="s">
        <v>391</v>
      </c>
      <c r="F57" s="12" t="s">
        <v>565</v>
      </c>
      <c r="H57" s="12" t="s">
        <v>566</v>
      </c>
      <c r="J57" s="12" t="s">
        <v>1525</v>
      </c>
      <c r="K57" s="12" t="s">
        <v>565</v>
      </c>
      <c r="L57" s="12" t="s">
        <v>566</v>
      </c>
      <c r="M57" s="12" t="str">
        <f t="shared" si="5"/>
        <v>[NDAP_DM to ORACLE DM]:TM_OP_SALEPOSBLLADOTHBCSTTUS</v>
      </c>
      <c r="N57" s="12" t="s">
        <v>396</v>
      </c>
      <c r="P57" s="12" t="s">
        <v>397</v>
      </c>
      <c r="Q57" s="12" t="str">
        <f t="shared" si="1"/>
        <v>SELECT COUNT(*) FROM ETL_DEV.TM_OP_SALEPOSBLLADOTHBCSTTUS</v>
      </c>
      <c r="R57" s="12" t="s">
        <v>702</v>
      </c>
      <c r="S57" s="12" t="str">
        <f t="shared" si="2"/>
        <v>SELECT COUNT(*) FROM DM.TM_OP_SALEPOSBLLADOTHBCSTTUS</v>
      </c>
      <c r="U57" s="12" t="s">
        <v>862</v>
      </c>
      <c r="W57" s="12" t="s">
        <v>678</v>
      </c>
      <c r="X57" s="25">
        <f t="shared" ca="1" si="3"/>
        <v>41961.617838425926</v>
      </c>
      <c r="Y57" s="12" t="s">
        <v>864</v>
      </c>
      <c r="Z57" s="25">
        <f t="shared" ca="1" si="4"/>
        <v>41961.617838425926</v>
      </c>
      <c r="AA57" s="12" t="s">
        <v>864</v>
      </c>
      <c r="AB57" s="12" t="str">
        <f>VLOOKUP(A57,Sheet1!A:A,1,FALSE)</f>
        <v>ETOM0056</v>
      </c>
    </row>
    <row r="58" spans="1:28">
      <c r="A58" s="12" t="s">
        <v>567</v>
      </c>
      <c r="B58" s="12" t="s">
        <v>390</v>
      </c>
      <c r="C58" s="12" t="s">
        <v>391</v>
      </c>
      <c r="D58" s="12" t="s">
        <v>703</v>
      </c>
      <c r="E58" s="12" t="s">
        <v>391</v>
      </c>
      <c r="F58" s="12" t="s">
        <v>568</v>
      </c>
      <c r="H58" s="12" t="s">
        <v>569</v>
      </c>
      <c r="J58" s="12" t="s">
        <v>1525</v>
      </c>
      <c r="K58" s="12" t="s">
        <v>568</v>
      </c>
      <c r="L58" s="12" t="s">
        <v>569</v>
      </c>
      <c r="M58" s="12" t="str">
        <f t="shared" si="5"/>
        <v>[NDAP_DM to ORACLE DM]:TM_OP_SCRITSINCMESTTUS</v>
      </c>
      <c r="N58" s="12" t="s">
        <v>396</v>
      </c>
      <c r="P58" s="12" t="s">
        <v>397</v>
      </c>
      <c r="Q58" s="12" t="str">
        <f t="shared" si="1"/>
        <v>SELECT COUNT(*) FROM ETL_DEV.TM_OP_SCRITSINCMESTTUS</v>
      </c>
      <c r="R58" s="12" t="s">
        <v>702</v>
      </c>
      <c r="S58" s="12" t="str">
        <f t="shared" si="2"/>
        <v>SELECT COUNT(*) FROM DM.TM_OP_SCRITSINCMESTTUS</v>
      </c>
      <c r="U58" s="12" t="s">
        <v>862</v>
      </c>
      <c r="W58" s="12" t="s">
        <v>400</v>
      </c>
      <c r="X58" s="25">
        <f t="shared" ca="1" si="3"/>
        <v>41961.617838425926</v>
      </c>
      <c r="Y58" s="12" t="s">
        <v>864</v>
      </c>
      <c r="Z58" s="25">
        <f t="shared" ca="1" si="4"/>
        <v>41961.617838425926</v>
      </c>
      <c r="AA58" s="12" t="s">
        <v>864</v>
      </c>
      <c r="AB58" s="12" t="e">
        <f>VLOOKUP(A58,Sheet1!A:A,1,FALSE)</f>
        <v>#N/A</v>
      </c>
    </row>
    <row r="59" spans="1:28">
      <c r="A59" s="12" t="s">
        <v>570</v>
      </c>
      <c r="B59" s="12" t="s">
        <v>390</v>
      </c>
      <c r="C59" s="12" t="s">
        <v>391</v>
      </c>
      <c r="D59" s="12" t="s">
        <v>703</v>
      </c>
      <c r="E59" s="12" t="s">
        <v>391</v>
      </c>
      <c r="F59" s="12" t="s">
        <v>571</v>
      </c>
      <c r="H59" s="12" t="s">
        <v>572</v>
      </c>
      <c r="J59" s="12" t="s">
        <v>1525</v>
      </c>
      <c r="K59" s="12" t="s">
        <v>571</v>
      </c>
      <c r="L59" s="12" t="s">
        <v>572</v>
      </c>
      <c r="M59" s="12" t="str">
        <f t="shared" si="5"/>
        <v>[NDAP_DM to ORACLE DM]:TM_OP_SECRITSIRDSSTTUS</v>
      </c>
      <c r="N59" s="12" t="s">
        <v>396</v>
      </c>
      <c r="P59" s="12" t="s">
        <v>397</v>
      </c>
      <c r="Q59" s="12" t="str">
        <f t="shared" si="1"/>
        <v>SELECT COUNT(*) FROM ETL_DEV.TM_OP_SECRITSIRDSSTTUS</v>
      </c>
      <c r="R59" s="12" t="s">
        <v>702</v>
      </c>
      <c r="S59" s="12" t="str">
        <f t="shared" si="2"/>
        <v>SELECT COUNT(*) FROM DM.TM_OP_SECRITSIRDSSTTUS</v>
      </c>
      <c r="U59" s="12" t="s">
        <v>862</v>
      </c>
      <c r="W59" s="12" t="s">
        <v>400</v>
      </c>
      <c r="X59" s="25">
        <f t="shared" ca="1" si="3"/>
        <v>41961.617838425926</v>
      </c>
      <c r="Y59" s="12" t="s">
        <v>864</v>
      </c>
      <c r="Z59" s="25">
        <f t="shared" ca="1" si="4"/>
        <v>41961.617838425926</v>
      </c>
      <c r="AA59" s="12" t="s">
        <v>864</v>
      </c>
      <c r="AB59" s="12" t="e">
        <f>VLOOKUP(A59,Sheet1!A:A,1,FALSE)</f>
        <v>#N/A</v>
      </c>
    </row>
    <row r="60" spans="1:28">
      <c r="A60" s="12" t="s">
        <v>573</v>
      </c>
      <c r="B60" s="12" t="s">
        <v>390</v>
      </c>
      <c r="C60" s="12" t="s">
        <v>391</v>
      </c>
      <c r="D60" s="12" t="s">
        <v>703</v>
      </c>
      <c r="E60" s="12" t="s">
        <v>391</v>
      </c>
      <c r="F60" s="12" t="s">
        <v>574</v>
      </c>
      <c r="H60" s="12" t="s">
        <v>575</v>
      </c>
      <c r="J60" s="12" t="s">
        <v>1525</v>
      </c>
      <c r="K60" s="12" t="s">
        <v>574</v>
      </c>
      <c r="L60" s="12" t="s">
        <v>575</v>
      </c>
      <c r="M60" s="12" t="str">
        <f t="shared" si="5"/>
        <v>[NDAP_DM to ORACLE DM]:TM_OP_SVEMRGLADPRPRTYSTTUS</v>
      </c>
      <c r="N60" s="12" t="s">
        <v>396</v>
      </c>
      <c r="P60" s="12" t="s">
        <v>397</v>
      </c>
      <c r="Q60" s="12" t="str">
        <f t="shared" si="1"/>
        <v>SELECT COUNT(*) FROM ETL_DEV.TM_OP_SVEMRGLADPRPRTYSTTUS</v>
      </c>
      <c r="R60" s="12" t="s">
        <v>702</v>
      </c>
      <c r="S60" s="12" t="str">
        <f t="shared" si="2"/>
        <v>SELECT COUNT(*) FROM DM.TM_OP_SVEMRGLADPRPRTYSTTUS</v>
      </c>
      <c r="U60" s="12" t="s">
        <v>862</v>
      </c>
      <c r="W60" s="12" t="s">
        <v>400</v>
      </c>
      <c r="X60" s="25">
        <f t="shared" ca="1" si="3"/>
        <v>41961.617838425926</v>
      </c>
      <c r="Y60" s="12" t="s">
        <v>864</v>
      </c>
      <c r="Z60" s="25">
        <f t="shared" ca="1" si="4"/>
        <v>41961.617838425926</v>
      </c>
      <c r="AA60" s="12" t="s">
        <v>864</v>
      </c>
      <c r="AB60" s="12" t="e">
        <f>VLOOKUP(A60,Sheet1!A:A,1,FALSE)</f>
        <v>#N/A</v>
      </c>
    </row>
    <row r="61" spans="1:28">
      <c r="A61" s="12" t="s">
        <v>576</v>
      </c>
      <c r="B61" s="12" t="s">
        <v>390</v>
      </c>
      <c r="C61" s="12" t="s">
        <v>391</v>
      </c>
      <c r="D61" s="12" t="s">
        <v>703</v>
      </c>
      <c r="E61" s="12" t="s">
        <v>391</v>
      </c>
      <c r="F61" s="12" t="s">
        <v>577</v>
      </c>
      <c r="H61" s="12" t="s">
        <v>578</v>
      </c>
      <c r="J61" s="12" t="s">
        <v>1525</v>
      </c>
      <c r="K61" s="12" t="s">
        <v>577</v>
      </c>
      <c r="L61" s="12" t="s">
        <v>578</v>
      </c>
      <c r="M61" s="12" t="str">
        <f t="shared" si="5"/>
        <v>[NDAP_DM to ORACLE DM]:TM_OP_USECONFMPRPRTYSTTUS</v>
      </c>
      <c r="N61" s="12" t="s">
        <v>396</v>
      </c>
      <c r="P61" s="12" t="s">
        <v>397</v>
      </c>
      <c r="Q61" s="12" t="str">
        <f t="shared" si="1"/>
        <v>SELECT COUNT(*) FROM ETL_DEV.TM_OP_USECONFMPRPRTYSTTUS</v>
      </c>
      <c r="R61" s="12" t="s">
        <v>702</v>
      </c>
      <c r="S61" s="12" t="str">
        <f t="shared" si="2"/>
        <v>SELECT COUNT(*) FROM DM.TM_OP_USECONFMPRPRTYSTTUS</v>
      </c>
      <c r="U61" s="12" t="s">
        <v>862</v>
      </c>
      <c r="W61" s="12" t="s">
        <v>678</v>
      </c>
      <c r="X61" s="25">
        <f t="shared" ca="1" si="3"/>
        <v>41961.617838425926</v>
      </c>
      <c r="Y61" s="12" t="s">
        <v>864</v>
      </c>
      <c r="Z61" s="25">
        <f t="shared" ca="1" si="4"/>
        <v>41961.617838425926</v>
      </c>
      <c r="AA61" s="12" t="s">
        <v>864</v>
      </c>
      <c r="AB61" s="12" t="str">
        <f>VLOOKUP(A61,Sheet1!A:A,1,FALSE)</f>
        <v>ETOM0060</v>
      </c>
    </row>
    <row r="62" spans="1:28">
      <c r="A62" s="12" t="s">
        <v>579</v>
      </c>
      <c r="B62" s="12" t="s">
        <v>390</v>
      </c>
      <c r="C62" s="12" t="s">
        <v>391</v>
      </c>
      <c r="D62" s="12" t="s">
        <v>703</v>
      </c>
      <c r="E62" s="12" t="s">
        <v>391</v>
      </c>
      <c r="F62" s="12" t="s">
        <v>580</v>
      </c>
      <c r="H62" s="12" t="s">
        <v>581</v>
      </c>
      <c r="J62" s="12" t="s">
        <v>1525</v>
      </c>
      <c r="K62" s="12" t="s">
        <v>580</v>
      </c>
      <c r="L62" s="12" t="s">
        <v>581</v>
      </c>
      <c r="M62" s="12" t="str">
        <f t="shared" si="5"/>
        <v>[NDAP_DM to ORACLE DM]:TM_OP_WOTPMSAFTFATMANGT</v>
      </c>
      <c r="N62" s="12" t="s">
        <v>396</v>
      </c>
      <c r="P62" s="12" t="s">
        <v>397</v>
      </c>
      <c r="Q62" s="12" t="str">
        <f t="shared" si="1"/>
        <v>SELECT COUNT(*) FROM ETL_DEV.TM_OP_WOTPMSAFTFATMANGT</v>
      </c>
      <c r="R62" s="12" t="s">
        <v>702</v>
      </c>
      <c r="S62" s="12" t="str">
        <f t="shared" si="2"/>
        <v>SELECT COUNT(*) FROM DM.TM_OP_WOTPMSAFTFATMANGT</v>
      </c>
      <c r="U62" s="12" t="s">
        <v>862</v>
      </c>
      <c r="W62" s="12" t="s">
        <v>400</v>
      </c>
      <c r="X62" s="25">
        <f t="shared" ca="1" si="3"/>
        <v>41961.617838425926</v>
      </c>
      <c r="Y62" s="12" t="s">
        <v>864</v>
      </c>
      <c r="Z62" s="25">
        <f t="shared" ca="1" si="4"/>
        <v>41961.617838425926</v>
      </c>
      <c r="AA62" s="12" t="s">
        <v>864</v>
      </c>
      <c r="AB62" s="12" t="e">
        <f>VLOOKUP(A62,Sheet1!A:A,1,FALSE)</f>
        <v>#N/A</v>
      </c>
    </row>
    <row r="63" spans="1:28">
      <c r="A63" s="12" t="s">
        <v>582</v>
      </c>
      <c r="B63" s="12" t="s">
        <v>390</v>
      </c>
      <c r="C63" s="12" t="s">
        <v>391</v>
      </c>
      <c r="D63" s="12" t="s">
        <v>703</v>
      </c>
      <c r="E63" s="12" t="s">
        <v>391</v>
      </c>
      <c r="F63" s="12" t="s">
        <v>583</v>
      </c>
      <c r="H63" s="12" t="s">
        <v>584</v>
      </c>
      <c r="J63" s="12" t="s">
        <v>1525</v>
      </c>
      <c r="K63" s="12" t="s">
        <v>583</v>
      </c>
      <c r="L63" s="12" t="s">
        <v>584</v>
      </c>
      <c r="M63" s="12" t="str">
        <f t="shared" si="5"/>
        <v>[NDAP_DM to ORACLE DM]:TM_PL_ACCDTEXAMINRESULT</v>
      </c>
      <c r="N63" s="12" t="s">
        <v>396</v>
      </c>
      <c r="P63" s="12" t="s">
        <v>397</v>
      </c>
      <c r="Q63" s="12" t="str">
        <f t="shared" si="1"/>
        <v>SELECT COUNT(*) FROM ETL_DEV.TM_PL_ACCDTEXAMINRESULT</v>
      </c>
      <c r="R63" s="12" t="s">
        <v>702</v>
      </c>
      <c r="S63" s="12" t="str">
        <f t="shared" si="2"/>
        <v>SELECT COUNT(*) FROM DM.TM_PL_ACCDTEXAMINRESULT</v>
      </c>
      <c r="U63" s="12" t="s">
        <v>862</v>
      </c>
      <c r="W63" s="12" t="s">
        <v>400</v>
      </c>
      <c r="X63" s="25">
        <f t="shared" ca="1" si="3"/>
        <v>41961.617838425926</v>
      </c>
      <c r="Y63" s="12" t="s">
        <v>864</v>
      </c>
      <c r="Z63" s="25">
        <f t="shared" ca="1" si="4"/>
        <v>41961.617838425926</v>
      </c>
      <c r="AA63" s="12" t="s">
        <v>864</v>
      </c>
      <c r="AB63" s="12" t="e">
        <f>VLOOKUP(A63,Sheet1!A:A,1,FALSE)</f>
        <v>#N/A</v>
      </c>
    </row>
    <row r="64" spans="1:28">
      <c r="A64" s="12" t="s">
        <v>585</v>
      </c>
      <c r="B64" s="12" t="s">
        <v>390</v>
      </c>
      <c r="C64" s="12" t="s">
        <v>391</v>
      </c>
      <c r="D64" s="12" t="s">
        <v>703</v>
      </c>
      <c r="E64" s="12" t="s">
        <v>391</v>
      </c>
      <c r="F64" s="12" t="s">
        <v>586</v>
      </c>
      <c r="H64" s="12" t="s">
        <v>587</v>
      </c>
      <c r="J64" s="12" t="s">
        <v>1525</v>
      </c>
      <c r="K64" s="12" t="s">
        <v>586</v>
      </c>
      <c r="L64" s="12" t="s">
        <v>587</v>
      </c>
      <c r="M64" s="12" t="str">
        <f t="shared" si="5"/>
        <v>[NDAP_DM to ORACLE DM]:TM_PL_EXCPTOPRATNACTEXMTRGET</v>
      </c>
      <c r="N64" s="12" t="s">
        <v>396</v>
      </c>
      <c r="P64" s="12" t="s">
        <v>397</v>
      </c>
      <c r="Q64" s="12" t="str">
        <f t="shared" si="1"/>
        <v>SELECT COUNT(*) FROM ETL_DEV.TM_PL_EXCPTOPRATNACTEXMTRGET</v>
      </c>
      <c r="R64" s="12" t="s">
        <v>702</v>
      </c>
      <c r="S64" s="12" t="str">
        <f t="shared" si="2"/>
        <v>SELECT COUNT(*) FROM DM.TM_PL_EXCPTOPRATNACTEXMTRGET</v>
      </c>
      <c r="U64" s="12" t="s">
        <v>862</v>
      </c>
      <c r="W64" s="12" t="s">
        <v>678</v>
      </c>
      <c r="X64" s="25">
        <f t="shared" ca="1" si="3"/>
        <v>41961.617838425926</v>
      </c>
      <c r="Y64" s="12" t="s">
        <v>864</v>
      </c>
      <c r="Z64" s="25">
        <f t="shared" ca="1" si="4"/>
        <v>41961.617838425926</v>
      </c>
      <c r="AA64" s="12" t="s">
        <v>864</v>
      </c>
      <c r="AB64" s="12" t="str">
        <f>VLOOKUP(A64,Sheet1!A:A,1,FALSE)</f>
        <v>ETOM0063</v>
      </c>
    </row>
    <row r="65" spans="1:28">
      <c r="A65" s="12" t="s">
        <v>588</v>
      </c>
      <c r="B65" s="12" t="s">
        <v>390</v>
      </c>
      <c r="C65" s="12" t="s">
        <v>391</v>
      </c>
      <c r="D65" s="12" t="s">
        <v>703</v>
      </c>
      <c r="E65" s="12" t="s">
        <v>391</v>
      </c>
      <c r="F65" s="12" t="s">
        <v>589</v>
      </c>
      <c r="H65" s="12" t="s">
        <v>590</v>
      </c>
      <c r="J65" s="12" t="s">
        <v>1525</v>
      </c>
      <c r="K65" s="12" t="s">
        <v>589</v>
      </c>
      <c r="L65" s="12" t="s">
        <v>590</v>
      </c>
      <c r="M65" s="12" t="str">
        <f t="shared" si="5"/>
        <v>[NDAP_DM to ORACLE DM]:TM_PL_EXCPTOPRATNPLAN_D</v>
      </c>
      <c r="N65" s="12" t="s">
        <v>396</v>
      </c>
      <c r="P65" s="12" t="s">
        <v>397</v>
      </c>
      <c r="Q65" s="12" t="str">
        <f t="shared" si="1"/>
        <v>SELECT COUNT(*) FROM ETL_DEV.TM_PL_EXCPTOPRATNPLAN_D</v>
      </c>
      <c r="R65" s="12" t="s">
        <v>702</v>
      </c>
      <c r="S65" s="12" t="str">
        <f t="shared" si="2"/>
        <v>SELECT COUNT(*) FROM DM.TM_PL_EXCPTOPRATNPLAN_D</v>
      </c>
      <c r="U65" s="12" t="s">
        <v>862</v>
      </c>
      <c r="W65" s="12" t="s">
        <v>400</v>
      </c>
      <c r="X65" s="25">
        <f t="shared" ca="1" si="3"/>
        <v>41961.617838425926</v>
      </c>
      <c r="Y65" s="12" t="s">
        <v>864</v>
      </c>
      <c r="Z65" s="25">
        <f t="shared" ca="1" si="4"/>
        <v>41961.617838425926</v>
      </c>
      <c r="AA65" s="12" t="s">
        <v>864</v>
      </c>
      <c r="AB65" s="12" t="e">
        <f>VLOOKUP(A65,Sheet1!A:A,1,FALSE)</f>
        <v>#N/A</v>
      </c>
    </row>
    <row r="66" spans="1:28">
      <c r="A66" s="12" t="s">
        <v>591</v>
      </c>
      <c r="B66" s="12" t="s">
        <v>390</v>
      </c>
      <c r="C66" s="12" t="s">
        <v>391</v>
      </c>
      <c r="D66" s="12" t="s">
        <v>703</v>
      </c>
      <c r="E66" s="12" t="s">
        <v>391</v>
      </c>
      <c r="F66" s="12" t="s">
        <v>592</v>
      </c>
      <c r="H66" s="12" t="s">
        <v>593</v>
      </c>
      <c r="J66" s="12" t="s">
        <v>1525</v>
      </c>
      <c r="K66" s="12" t="s">
        <v>592</v>
      </c>
      <c r="L66" s="12" t="s">
        <v>593</v>
      </c>
      <c r="M66" s="12" t="str">
        <f t="shared" ref="M66:M92" si="6">"[NDAP_DM to ORACLE DM]:"&amp;F66</f>
        <v>[NDAP_DM to ORACLE DM]:TM_PL_EXCPTPLANEXCUTACMSLT_D</v>
      </c>
      <c r="N66" s="12" t="s">
        <v>396</v>
      </c>
      <c r="P66" s="12" t="s">
        <v>397</v>
      </c>
      <c r="Q66" s="12" t="str">
        <f t="shared" si="1"/>
        <v>SELECT COUNT(*) FROM ETL_DEV.TM_PL_EXCPTPLANEXCUTACMSLT_D</v>
      </c>
      <c r="R66" s="12" t="s">
        <v>702</v>
      </c>
      <c r="S66" s="12" t="str">
        <f t="shared" si="2"/>
        <v>SELECT COUNT(*) FROM DM.TM_PL_EXCPTPLANEXCUTACMSLT_D</v>
      </c>
      <c r="U66" s="12" t="s">
        <v>862</v>
      </c>
      <c r="W66" s="12" t="s">
        <v>400</v>
      </c>
      <c r="X66" s="25">
        <f t="shared" ca="1" si="3"/>
        <v>41961.617838425926</v>
      </c>
      <c r="Y66" s="12" t="s">
        <v>864</v>
      </c>
      <c r="Z66" s="25">
        <f t="shared" ca="1" si="4"/>
        <v>41961.617838425926</v>
      </c>
      <c r="AA66" s="12" t="s">
        <v>864</v>
      </c>
      <c r="AB66" s="12" t="e">
        <f>VLOOKUP(A66,Sheet1!A:A,1,FALSE)</f>
        <v>#N/A</v>
      </c>
    </row>
    <row r="67" spans="1:28">
      <c r="A67" s="12" t="s">
        <v>594</v>
      </c>
      <c r="B67" s="12" t="s">
        <v>390</v>
      </c>
      <c r="C67" s="12" t="s">
        <v>391</v>
      </c>
      <c r="D67" s="12" t="s">
        <v>703</v>
      </c>
      <c r="E67" s="12" t="s">
        <v>391</v>
      </c>
      <c r="F67" s="12" t="s">
        <v>595</v>
      </c>
      <c r="H67" s="12" t="s">
        <v>596</v>
      </c>
      <c r="J67" s="12" t="s">
        <v>1525</v>
      </c>
      <c r="K67" s="12" t="s">
        <v>595</v>
      </c>
      <c r="L67" s="12" t="s">
        <v>596</v>
      </c>
      <c r="M67" s="12" t="str">
        <f t="shared" si="6"/>
        <v>[NDAP_DM to ORACLE DM]:TM_PL_MSTPLEXCUTACMSLTDTLS_D</v>
      </c>
      <c r="N67" s="12" t="s">
        <v>396</v>
      </c>
      <c r="P67" s="12" t="s">
        <v>397</v>
      </c>
      <c r="Q67" s="12" t="str">
        <f t="shared" ref="Q67:Q92" si="7">"SELECT COUNT(*) FROM ETL_DEV."&amp;F67</f>
        <v>SELECT COUNT(*) FROM ETL_DEV.TM_PL_MSTPLEXCUTACMSLTDTLS_D</v>
      </c>
      <c r="R67" s="12" t="s">
        <v>702</v>
      </c>
      <c r="S67" s="12" t="str">
        <f t="shared" ref="S67:S92" si="8">"SELECT COUNT(*) FROM DM."&amp;F67</f>
        <v>SELECT COUNT(*) FROM DM.TM_PL_MSTPLEXCUTACMSLTDTLS_D</v>
      </c>
      <c r="U67" s="12" t="s">
        <v>862</v>
      </c>
      <c r="W67" s="12" t="s">
        <v>400</v>
      </c>
      <c r="X67" s="25">
        <f t="shared" ref="X67:X130" ca="1" si="9">NOW()-10</f>
        <v>41961.617838425926</v>
      </c>
      <c r="Y67" s="12" t="s">
        <v>864</v>
      </c>
      <c r="Z67" s="25">
        <f t="shared" ref="Z67:Z130" ca="1" si="10">NOW()-10</f>
        <v>41961.617838425926</v>
      </c>
      <c r="AA67" s="12" t="s">
        <v>864</v>
      </c>
      <c r="AB67" s="12" t="e">
        <f>VLOOKUP(A67,Sheet1!A:A,1,FALSE)</f>
        <v>#N/A</v>
      </c>
    </row>
    <row r="68" spans="1:28">
      <c r="A68" s="12" t="s">
        <v>597</v>
      </c>
      <c r="B68" s="12" t="s">
        <v>390</v>
      </c>
      <c r="C68" s="12" t="s">
        <v>391</v>
      </c>
      <c r="D68" s="12" t="s">
        <v>703</v>
      </c>
      <c r="E68" s="12" t="s">
        <v>391</v>
      </c>
      <c r="F68" s="12" t="s">
        <v>598</v>
      </c>
      <c r="H68" s="12" t="s">
        <v>599</v>
      </c>
      <c r="J68" s="12" t="s">
        <v>1525</v>
      </c>
      <c r="K68" s="12" t="s">
        <v>598</v>
      </c>
      <c r="L68" s="12" t="s">
        <v>599</v>
      </c>
      <c r="M68" s="12" t="str">
        <f t="shared" si="6"/>
        <v>[NDAP_DM to ORACLE DM]:TM_PL_MSTPLPROVSEXCUTACMSLT_D</v>
      </c>
      <c r="N68" s="12" t="s">
        <v>396</v>
      </c>
      <c r="P68" s="12" t="s">
        <v>397</v>
      </c>
      <c r="Q68" s="12" t="str">
        <f t="shared" si="7"/>
        <v>SELECT COUNT(*) FROM ETL_DEV.TM_PL_MSTPLPROVSEXCUTACMSLT_D</v>
      </c>
      <c r="R68" s="12" t="s">
        <v>702</v>
      </c>
      <c r="S68" s="12" t="str">
        <f t="shared" si="8"/>
        <v>SELECT COUNT(*) FROM DM.TM_PL_MSTPLPROVSEXCUTACMSLT_D</v>
      </c>
      <c r="U68" s="12" t="s">
        <v>862</v>
      </c>
      <c r="W68" s="12" t="s">
        <v>400</v>
      </c>
      <c r="X68" s="25">
        <f t="shared" ca="1" si="9"/>
        <v>41961.617838425926</v>
      </c>
      <c r="Y68" s="12" t="s">
        <v>864</v>
      </c>
      <c r="Z68" s="25">
        <f t="shared" ca="1" si="10"/>
        <v>41961.617838425926</v>
      </c>
      <c r="AA68" s="12" t="s">
        <v>864</v>
      </c>
      <c r="AB68" s="12" t="e">
        <f>VLOOKUP(A68,Sheet1!A:A,1,FALSE)</f>
        <v>#N/A</v>
      </c>
    </row>
    <row r="69" spans="1:28">
      <c r="A69" s="12" t="s">
        <v>600</v>
      </c>
      <c r="B69" s="12" t="s">
        <v>390</v>
      </c>
      <c r="C69" s="12" t="s">
        <v>391</v>
      </c>
      <c r="D69" s="12" t="s">
        <v>703</v>
      </c>
      <c r="E69" s="12" t="s">
        <v>391</v>
      </c>
      <c r="F69" s="12" t="s">
        <v>601</v>
      </c>
      <c r="H69" s="12" t="s">
        <v>602</v>
      </c>
      <c r="J69" s="12" t="s">
        <v>1525</v>
      </c>
      <c r="K69" s="12" t="s">
        <v>601</v>
      </c>
      <c r="L69" s="12" t="s">
        <v>602</v>
      </c>
      <c r="M69" s="12" t="str">
        <f t="shared" si="6"/>
        <v>[NDAP_DM to ORACLE DM]:TM_PL_MSTPLVERSUSEXCUTPLAN</v>
      </c>
      <c r="N69" s="12" t="s">
        <v>396</v>
      </c>
      <c r="P69" s="12" t="s">
        <v>397</v>
      </c>
      <c r="Q69" s="12" t="str">
        <f t="shared" si="7"/>
        <v>SELECT COUNT(*) FROM ETL_DEV.TM_PL_MSTPLVERSUSEXCUTPLAN</v>
      </c>
      <c r="R69" s="12" t="s">
        <v>702</v>
      </c>
      <c r="S69" s="12" t="str">
        <f t="shared" si="8"/>
        <v>SELECT COUNT(*) FROM DM.TM_PL_MSTPLVERSUSEXCUTPLAN</v>
      </c>
      <c r="U69" s="12" t="s">
        <v>862</v>
      </c>
      <c r="W69" s="12" t="s">
        <v>400</v>
      </c>
      <c r="X69" s="25">
        <f t="shared" ca="1" si="9"/>
        <v>41961.617838425926</v>
      </c>
      <c r="Y69" s="12" t="s">
        <v>864</v>
      </c>
      <c r="Z69" s="25">
        <f t="shared" ca="1" si="10"/>
        <v>41961.617838425926</v>
      </c>
      <c r="AA69" s="12" t="s">
        <v>864</v>
      </c>
      <c r="AB69" s="12" t="e">
        <f>VLOOKUP(A69,Sheet1!A:A,1,FALSE)</f>
        <v>#N/A</v>
      </c>
    </row>
    <row r="70" spans="1:28">
      <c r="A70" s="12" t="s">
        <v>603</v>
      </c>
      <c r="B70" s="12" t="s">
        <v>390</v>
      </c>
      <c r="C70" s="12" t="s">
        <v>391</v>
      </c>
      <c r="D70" s="12" t="s">
        <v>703</v>
      </c>
      <c r="E70" s="12" t="s">
        <v>391</v>
      </c>
      <c r="F70" s="12" t="s">
        <v>604</v>
      </c>
      <c r="H70" s="12" t="s">
        <v>605</v>
      </c>
      <c r="J70" s="12" t="s">
        <v>1525</v>
      </c>
      <c r="K70" s="12" t="s">
        <v>604</v>
      </c>
      <c r="L70" s="12" t="s">
        <v>605</v>
      </c>
      <c r="M70" s="12" t="str">
        <f t="shared" si="6"/>
        <v>[NDAP_DM to ORACLE DM]:TM_PL_MSTPL_D</v>
      </c>
      <c r="N70" s="12" t="s">
        <v>396</v>
      </c>
      <c r="P70" s="12" t="s">
        <v>397</v>
      </c>
      <c r="Q70" s="12" t="str">
        <f t="shared" si="7"/>
        <v>SELECT COUNT(*) FROM ETL_DEV.TM_PL_MSTPL_D</v>
      </c>
      <c r="R70" s="12" t="s">
        <v>702</v>
      </c>
      <c r="S70" s="12" t="str">
        <f t="shared" si="8"/>
        <v>SELECT COUNT(*) FROM DM.TM_PL_MSTPL_D</v>
      </c>
      <c r="U70" s="12" t="s">
        <v>862</v>
      </c>
      <c r="W70" s="12" t="s">
        <v>400</v>
      </c>
      <c r="X70" s="25">
        <f t="shared" ca="1" si="9"/>
        <v>41961.617838425926</v>
      </c>
      <c r="Y70" s="12" t="s">
        <v>864</v>
      </c>
      <c r="Z70" s="25">
        <f t="shared" ca="1" si="10"/>
        <v>41961.617838425926</v>
      </c>
      <c r="AA70" s="12" t="s">
        <v>864</v>
      </c>
      <c r="AB70" s="12" t="e">
        <f>VLOOKUP(A70,Sheet1!A:A,1,FALSE)</f>
        <v>#N/A</v>
      </c>
    </row>
    <row r="71" spans="1:28">
      <c r="A71" s="12" t="s">
        <v>606</v>
      </c>
      <c r="B71" s="12" t="s">
        <v>390</v>
      </c>
      <c r="C71" s="12" t="s">
        <v>391</v>
      </c>
      <c r="D71" s="12" t="s">
        <v>703</v>
      </c>
      <c r="E71" s="12" t="s">
        <v>391</v>
      </c>
      <c r="F71" s="12" t="s">
        <v>607</v>
      </c>
      <c r="H71" s="12" t="s">
        <v>608</v>
      </c>
      <c r="J71" s="12" t="s">
        <v>1525</v>
      </c>
      <c r="K71" s="12" t="s">
        <v>607</v>
      </c>
      <c r="L71" s="12" t="s">
        <v>608</v>
      </c>
      <c r="M71" s="12" t="str">
        <f t="shared" si="6"/>
        <v>[NDAP_DM to ORACLE DM]:TM_RG_ATCNREGSTR</v>
      </c>
      <c r="N71" s="12" t="s">
        <v>396</v>
      </c>
      <c r="P71" s="12" t="s">
        <v>397</v>
      </c>
      <c r="Q71" s="12" t="str">
        <f t="shared" si="7"/>
        <v>SELECT COUNT(*) FROM ETL_DEV.TM_RG_ATCNREGSTR</v>
      </c>
      <c r="R71" s="12" t="s">
        <v>702</v>
      </c>
      <c r="S71" s="12" t="str">
        <f t="shared" si="8"/>
        <v>SELECT COUNT(*) FROM DM.TM_RG_ATCNREGSTR</v>
      </c>
      <c r="U71" s="12" t="s">
        <v>862</v>
      </c>
      <c r="W71" s="12" t="s">
        <v>400</v>
      </c>
      <c r="X71" s="25">
        <f t="shared" ca="1" si="9"/>
        <v>41961.617838425926</v>
      </c>
      <c r="Y71" s="12" t="s">
        <v>864</v>
      </c>
      <c r="Z71" s="25">
        <f t="shared" ca="1" si="10"/>
        <v>41961.617838425926</v>
      </c>
      <c r="AA71" s="12" t="s">
        <v>864</v>
      </c>
      <c r="AB71" s="12" t="e">
        <f>VLOOKUP(A71,Sheet1!A:A,1,FALSE)</f>
        <v>#N/A</v>
      </c>
    </row>
    <row r="72" spans="1:28">
      <c r="A72" s="12" t="s">
        <v>609</v>
      </c>
      <c r="B72" s="12" t="s">
        <v>390</v>
      </c>
      <c r="C72" s="12" t="s">
        <v>391</v>
      </c>
      <c r="D72" s="12" t="s">
        <v>703</v>
      </c>
      <c r="E72" s="12" t="s">
        <v>391</v>
      </c>
      <c r="F72" s="12" t="s">
        <v>610</v>
      </c>
      <c r="H72" s="12" t="s">
        <v>611</v>
      </c>
      <c r="J72" s="12" t="s">
        <v>1525</v>
      </c>
      <c r="K72" s="12" t="s">
        <v>610</v>
      </c>
      <c r="L72" s="12" t="s">
        <v>611</v>
      </c>
      <c r="M72" s="12" t="str">
        <f t="shared" si="6"/>
        <v>[NDAP_DM to ORACLE DM]:TM_RG_BASSREGSTR</v>
      </c>
      <c r="N72" s="12" t="s">
        <v>396</v>
      </c>
      <c r="P72" s="12" t="s">
        <v>397</v>
      </c>
      <c r="Q72" s="12" t="str">
        <f t="shared" si="7"/>
        <v>SELECT COUNT(*) FROM ETL_DEV.TM_RG_BASSREGSTR</v>
      </c>
      <c r="R72" s="12" t="s">
        <v>702</v>
      </c>
      <c r="S72" s="12" t="str">
        <f t="shared" si="8"/>
        <v>SELECT COUNT(*) FROM DM.TM_RG_BASSREGSTR</v>
      </c>
      <c r="U72" s="12" t="s">
        <v>862</v>
      </c>
      <c r="W72" s="12" t="s">
        <v>400</v>
      </c>
      <c r="X72" s="25">
        <f t="shared" ca="1" si="9"/>
        <v>41961.617838425926</v>
      </c>
      <c r="Y72" s="12" t="s">
        <v>864</v>
      </c>
      <c r="Z72" s="25">
        <f t="shared" ca="1" si="10"/>
        <v>41961.617838425926</v>
      </c>
      <c r="AA72" s="12" t="s">
        <v>864</v>
      </c>
      <c r="AB72" s="12" t="e">
        <f>VLOOKUP(A72,Sheet1!A:A,1,FALSE)</f>
        <v>#N/A</v>
      </c>
    </row>
    <row r="73" spans="1:28">
      <c r="A73" s="12" t="s">
        <v>612</v>
      </c>
      <c r="B73" s="12" t="s">
        <v>390</v>
      </c>
      <c r="C73" s="12" t="s">
        <v>391</v>
      </c>
      <c r="D73" s="12" t="s">
        <v>703</v>
      </c>
      <c r="E73" s="12" t="s">
        <v>391</v>
      </c>
      <c r="F73" s="12" t="s">
        <v>613</v>
      </c>
      <c r="H73" s="12" t="s">
        <v>614</v>
      </c>
      <c r="J73" s="12" t="s">
        <v>1525</v>
      </c>
      <c r="K73" s="12" t="s">
        <v>613</v>
      </c>
      <c r="L73" s="12" t="s">
        <v>614</v>
      </c>
      <c r="M73" s="12" t="str">
        <f t="shared" si="6"/>
        <v>[NDAP_DM to ORACLE DM]:TM_RG_BULDREGSTR</v>
      </c>
      <c r="N73" s="12" t="s">
        <v>396</v>
      </c>
      <c r="P73" s="12" t="s">
        <v>397</v>
      </c>
      <c r="Q73" s="12" t="str">
        <f t="shared" si="7"/>
        <v>SELECT COUNT(*) FROM ETL_DEV.TM_RG_BULDREGSTR</v>
      </c>
      <c r="R73" s="12" t="s">
        <v>702</v>
      </c>
      <c r="S73" s="12" t="str">
        <f t="shared" si="8"/>
        <v>SELECT COUNT(*) FROM DM.TM_RG_BULDREGSTR</v>
      </c>
      <c r="U73" s="12" t="s">
        <v>862</v>
      </c>
      <c r="W73" s="12" t="s">
        <v>400</v>
      </c>
      <c r="X73" s="25">
        <f t="shared" ca="1" si="9"/>
        <v>41961.617838425926</v>
      </c>
      <c r="Y73" s="12" t="s">
        <v>864</v>
      </c>
      <c r="Z73" s="25">
        <f t="shared" ca="1" si="10"/>
        <v>41961.617838425926</v>
      </c>
      <c r="AA73" s="12" t="s">
        <v>864</v>
      </c>
      <c r="AB73" s="12" t="e">
        <f>VLOOKUP(A73,Sheet1!A:A,1,FALSE)</f>
        <v>#N/A</v>
      </c>
    </row>
    <row r="74" spans="1:28">
      <c r="A74" s="12" t="s">
        <v>615</v>
      </c>
      <c r="B74" s="12" t="s">
        <v>390</v>
      </c>
      <c r="C74" s="12" t="s">
        <v>391</v>
      </c>
      <c r="D74" s="12" t="s">
        <v>703</v>
      </c>
      <c r="E74" s="12" t="s">
        <v>391</v>
      </c>
      <c r="F74" s="12" t="s">
        <v>616</v>
      </c>
      <c r="H74" s="12" t="s">
        <v>617</v>
      </c>
      <c r="J74" s="12" t="s">
        <v>1525</v>
      </c>
      <c r="K74" s="12" t="s">
        <v>616</v>
      </c>
      <c r="L74" s="12" t="s">
        <v>617</v>
      </c>
      <c r="M74" s="12" t="str">
        <f t="shared" si="6"/>
        <v>[NDAP_DM to ORACLE DM]:TM_RG_COMPRSLADINFO</v>
      </c>
      <c r="N74" s="12" t="s">
        <v>396</v>
      </c>
      <c r="P74" s="12" t="s">
        <v>397</v>
      </c>
      <c r="Q74" s="12" t="str">
        <f t="shared" si="7"/>
        <v>SELECT COUNT(*) FROM ETL_DEV.TM_RG_COMPRSLADINFO</v>
      </c>
      <c r="R74" s="12" t="s">
        <v>702</v>
      </c>
      <c r="S74" s="12" t="str">
        <f t="shared" si="8"/>
        <v>SELECT COUNT(*) FROM DM.TM_RG_COMPRSLADINFO</v>
      </c>
      <c r="U74" s="12" t="s">
        <v>862</v>
      </c>
      <c r="W74" s="12" t="s">
        <v>400</v>
      </c>
      <c r="X74" s="25">
        <f t="shared" ca="1" si="9"/>
        <v>41961.617838425926</v>
      </c>
      <c r="Y74" s="12" t="s">
        <v>864</v>
      </c>
      <c r="Z74" s="25">
        <f t="shared" ca="1" si="10"/>
        <v>41961.617838425926</v>
      </c>
      <c r="AA74" s="12" t="s">
        <v>864</v>
      </c>
      <c r="AB74" s="12" t="e">
        <f>VLOOKUP(A74,Sheet1!A:A,1,FALSE)</f>
        <v>#N/A</v>
      </c>
    </row>
    <row r="75" spans="1:28">
      <c r="A75" s="12" t="s">
        <v>618</v>
      </c>
      <c r="B75" s="12" t="s">
        <v>390</v>
      </c>
      <c r="C75" s="12" t="s">
        <v>391</v>
      </c>
      <c r="D75" s="12" t="s">
        <v>703</v>
      </c>
      <c r="E75" s="12" t="s">
        <v>391</v>
      </c>
      <c r="F75" s="12" t="s">
        <v>619</v>
      </c>
      <c r="H75" s="12" t="s">
        <v>620</v>
      </c>
      <c r="J75" s="12" t="s">
        <v>1525</v>
      </c>
      <c r="K75" s="12" t="s">
        <v>619</v>
      </c>
      <c r="L75" s="12" t="s">
        <v>620</v>
      </c>
      <c r="M75" s="12" t="str">
        <f t="shared" si="6"/>
        <v>[NDAP_DM to ORACLE DM]:TM_RG_IMPRMNLADREGSTR</v>
      </c>
      <c r="N75" s="12" t="s">
        <v>396</v>
      </c>
      <c r="P75" s="12" t="s">
        <v>397</v>
      </c>
      <c r="Q75" s="12" t="str">
        <f t="shared" si="7"/>
        <v>SELECT COUNT(*) FROM ETL_DEV.TM_RG_IMPRMNLADREGSTR</v>
      </c>
      <c r="R75" s="12" t="s">
        <v>702</v>
      </c>
      <c r="S75" s="12" t="str">
        <f t="shared" si="8"/>
        <v>SELECT COUNT(*) FROM DM.TM_RG_IMPRMNLADREGSTR</v>
      </c>
      <c r="U75" s="12" t="s">
        <v>862</v>
      </c>
      <c r="W75" s="12" t="s">
        <v>678</v>
      </c>
      <c r="X75" s="25">
        <f t="shared" ca="1" si="9"/>
        <v>41961.617838425926</v>
      </c>
      <c r="Y75" s="12" t="s">
        <v>864</v>
      </c>
      <c r="Z75" s="25">
        <f t="shared" ca="1" si="10"/>
        <v>41961.617838425926</v>
      </c>
      <c r="AA75" s="12" t="s">
        <v>864</v>
      </c>
      <c r="AB75" s="12" t="str">
        <f>VLOOKUP(A75,Sheet1!A:A,1,FALSE)</f>
        <v>ETOM0074</v>
      </c>
    </row>
    <row r="76" spans="1:28">
      <c r="A76" s="12" t="s">
        <v>621</v>
      </c>
      <c r="B76" s="12" t="s">
        <v>390</v>
      </c>
      <c r="C76" s="12" t="s">
        <v>391</v>
      </c>
      <c r="D76" s="12" t="s">
        <v>703</v>
      </c>
      <c r="E76" s="12" t="s">
        <v>391</v>
      </c>
      <c r="F76" s="12" t="s">
        <v>622</v>
      </c>
      <c r="H76" s="12" t="s">
        <v>623</v>
      </c>
      <c r="J76" s="12" t="s">
        <v>1525</v>
      </c>
      <c r="K76" s="12" t="s">
        <v>622</v>
      </c>
      <c r="L76" s="12" t="s">
        <v>623</v>
      </c>
      <c r="M76" s="12" t="str">
        <f t="shared" si="6"/>
        <v>[NDAP_DM to ORACLE DM]:TM_RG_IRDSREGSTR</v>
      </c>
      <c r="N76" s="12" t="s">
        <v>396</v>
      </c>
      <c r="P76" s="12" t="s">
        <v>397</v>
      </c>
      <c r="Q76" s="12" t="str">
        <f t="shared" si="7"/>
        <v>SELECT COUNT(*) FROM ETL_DEV.TM_RG_IRDSREGSTR</v>
      </c>
      <c r="R76" s="12" t="s">
        <v>702</v>
      </c>
      <c r="S76" s="12" t="str">
        <f t="shared" si="8"/>
        <v>SELECT COUNT(*) FROM DM.TM_RG_IRDSREGSTR</v>
      </c>
      <c r="U76" s="12" t="s">
        <v>862</v>
      </c>
      <c r="W76" s="12" t="s">
        <v>678</v>
      </c>
      <c r="X76" s="25">
        <f t="shared" ca="1" si="9"/>
        <v>41961.617838425926</v>
      </c>
      <c r="Y76" s="12" t="s">
        <v>864</v>
      </c>
      <c r="Z76" s="25">
        <f t="shared" ca="1" si="10"/>
        <v>41961.617838425926</v>
      </c>
      <c r="AA76" s="12" t="s">
        <v>864</v>
      </c>
      <c r="AB76" s="12" t="e">
        <f>VLOOKUP(A76,Sheet1!A:A,1,FALSE)</f>
        <v>#N/A</v>
      </c>
    </row>
    <row r="77" spans="1:28">
      <c r="A77" s="12" t="s">
        <v>624</v>
      </c>
      <c r="B77" s="12" t="s">
        <v>390</v>
      </c>
      <c r="C77" s="12" t="s">
        <v>391</v>
      </c>
      <c r="D77" s="12" t="s">
        <v>703</v>
      </c>
      <c r="E77" s="12" t="s">
        <v>391</v>
      </c>
      <c r="F77" s="12" t="s">
        <v>625</v>
      </c>
      <c r="H77" s="12" t="s">
        <v>626</v>
      </c>
      <c r="J77" s="12" t="s">
        <v>1525</v>
      </c>
      <c r="K77" s="12" t="s">
        <v>625</v>
      </c>
      <c r="L77" s="12" t="s">
        <v>626</v>
      </c>
      <c r="M77" s="12" t="str">
        <f t="shared" si="6"/>
        <v>[NDAP_DM to ORACLE DM]:TM_RG_LADREGSTR</v>
      </c>
      <c r="N77" s="12" t="s">
        <v>396</v>
      </c>
      <c r="P77" s="12" t="s">
        <v>397</v>
      </c>
      <c r="Q77" s="12" t="str">
        <f t="shared" si="7"/>
        <v>SELECT COUNT(*) FROM ETL_DEV.TM_RG_LADREGSTR</v>
      </c>
      <c r="R77" s="12" t="s">
        <v>702</v>
      </c>
      <c r="S77" s="12" t="str">
        <f t="shared" si="8"/>
        <v>SELECT COUNT(*) FROM DM.TM_RG_LADREGSTR</v>
      </c>
      <c r="U77" s="12" t="s">
        <v>862</v>
      </c>
      <c r="W77" s="12" t="s">
        <v>400</v>
      </c>
      <c r="X77" s="25">
        <f t="shared" ca="1" si="9"/>
        <v>41961.617838425926</v>
      </c>
      <c r="Y77" s="12" t="s">
        <v>864</v>
      </c>
      <c r="Z77" s="25">
        <f t="shared" ca="1" si="10"/>
        <v>41961.617838425926</v>
      </c>
      <c r="AA77" s="12" t="s">
        <v>864</v>
      </c>
      <c r="AB77" s="12" t="e">
        <f>VLOOKUP(A77,Sheet1!A:A,1,FALSE)</f>
        <v>#N/A</v>
      </c>
    </row>
    <row r="78" spans="1:28">
      <c r="A78" s="12" t="s">
        <v>627</v>
      </c>
      <c r="B78" s="12" t="s">
        <v>390</v>
      </c>
      <c r="C78" s="12" t="s">
        <v>391</v>
      </c>
      <c r="D78" s="12" t="s">
        <v>703</v>
      </c>
      <c r="E78" s="12" t="s">
        <v>391</v>
      </c>
      <c r="F78" s="12" t="s">
        <v>628</v>
      </c>
      <c r="H78" s="12" t="s">
        <v>629</v>
      </c>
      <c r="J78" s="12" t="s">
        <v>1525</v>
      </c>
      <c r="K78" s="12" t="s">
        <v>628</v>
      </c>
      <c r="L78" s="12" t="s">
        <v>629</v>
      </c>
      <c r="M78" s="12" t="str">
        <f t="shared" si="6"/>
        <v>[NDAP_DM to ORACLE DM]:TM_RG_LADRGISTINFO</v>
      </c>
      <c r="N78" s="12" t="s">
        <v>396</v>
      </c>
      <c r="P78" s="12" t="s">
        <v>397</v>
      </c>
      <c r="Q78" s="12" t="str">
        <f t="shared" si="7"/>
        <v>SELECT COUNT(*) FROM ETL_DEV.TM_RG_LADRGISTINFO</v>
      </c>
      <c r="R78" s="12" t="s">
        <v>702</v>
      </c>
      <c r="S78" s="12" t="str">
        <f t="shared" si="8"/>
        <v>SELECT COUNT(*) FROM DM.TM_RG_LADRGISTINFO</v>
      </c>
      <c r="U78" s="12" t="s">
        <v>862</v>
      </c>
      <c r="W78" s="12" t="s">
        <v>400</v>
      </c>
      <c r="X78" s="25">
        <f t="shared" ca="1" si="9"/>
        <v>41961.617838425926</v>
      </c>
      <c r="Y78" s="12" t="s">
        <v>864</v>
      </c>
      <c r="Z78" s="25">
        <f t="shared" ca="1" si="10"/>
        <v>41961.617838425926</v>
      </c>
      <c r="AA78" s="12" t="s">
        <v>864</v>
      </c>
      <c r="AB78" s="12" t="e">
        <f>VLOOKUP(A78,Sheet1!A:A,1,FALSE)</f>
        <v>#N/A</v>
      </c>
    </row>
    <row r="79" spans="1:28">
      <c r="A79" s="12" t="s">
        <v>630</v>
      </c>
      <c r="B79" s="12" t="s">
        <v>390</v>
      </c>
      <c r="C79" s="12" t="s">
        <v>391</v>
      </c>
      <c r="D79" s="12" t="s">
        <v>703</v>
      </c>
      <c r="E79" s="12" t="s">
        <v>391</v>
      </c>
      <c r="F79" s="12" t="s">
        <v>631</v>
      </c>
      <c r="H79" s="12" t="s">
        <v>632</v>
      </c>
      <c r="J79" s="12" t="s">
        <v>1525</v>
      </c>
      <c r="K79" s="12" t="s">
        <v>631</v>
      </c>
      <c r="L79" s="12" t="s">
        <v>632</v>
      </c>
      <c r="M79" s="12" t="str">
        <f t="shared" si="6"/>
        <v>[NDAP_DM to ORACLE DM]:TM_RG_LADUSEPLAN</v>
      </c>
      <c r="N79" s="12" t="s">
        <v>396</v>
      </c>
      <c r="P79" s="12" t="s">
        <v>397</v>
      </c>
      <c r="Q79" s="12" t="str">
        <f t="shared" si="7"/>
        <v>SELECT COUNT(*) FROM ETL_DEV.TM_RG_LADUSEPLAN</v>
      </c>
      <c r="R79" s="12" t="s">
        <v>702</v>
      </c>
      <c r="S79" s="12" t="str">
        <f t="shared" si="8"/>
        <v>SELECT COUNT(*) FROM DM.TM_RG_LADUSEPLAN</v>
      </c>
      <c r="U79" s="12" t="s">
        <v>862</v>
      </c>
      <c r="W79" s="12" t="s">
        <v>678</v>
      </c>
      <c r="X79" s="25">
        <f t="shared" ca="1" si="9"/>
        <v>41961.617838425926</v>
      </c>
      <c r="Y79" s="12" t="s">
        <v>864</v>
      </c>
      <c r="Z79" s="25">
        <f t="shared" ca="1" si="10"/>
        <v>41961.617838425926</v>
      </c>
      <c r="AA79" s="12" t="s">
        <v>864</v>
      </c>
      <c r="AB79" s="12" t="str">
        <f>VLOOKUP(A79,Sheet1!A:A,1,FALSE)</f>
        <v>ETOM0078</v>
      </c>
    </row>
    <row r="80" spans="1:28">
      <c r="A80" s="12" t="s">
        <v>633</v>
      </c>
      <c r="B80" s="12" t="s">
        <v>390</v>
      </c>
      <c r="C80" s="12" t="s">
        <v>391</v>
      </c>
      <c r="D80" s="12" t="s">
        <v>703</v>
      </c>
      <c r="E80" s="12" t="s">
        <v>391</v>
      </c>
      <c r="F80" s="12" t="s">
        <v>634</v>
      </c>
      <c r="H80" s="12" t="s">
        <v>635</v>
      </c>
      <c r="J80" s="12" t="s">
        <v>1525</v>
      </c>
      <c r="K80" s="12" t="s">
        <v>634</v>
      </c>
      <c r="L80" s="12" t="s">
        <v>635</v>
      </c>
      <c r="M80" s="12" t="str">
        <f t="shared" si="6"/>
        <v>[NDAP_DM to ORACLE DM]:TM_RG_LNDBUKRGSBUKCMPNSPRESULT</v>
      </c>
      <c r="N80" s="12" t="s">
        <v>396</v>
      </c>
      <c r="P80" s="12" t="s">
        <v>397</v>
      </c>
      <c r="Q80" s="12" t="str">
        <f t="shared" si="7"/>
        <v>SELECT COUNT(*) FROM ETL_DEV.TM_RG_LNDBUKRGSBUKCMPNSPRESULT</v>
      </c>
      <c r="R80" s="12" t="s">
        <v>702</v>
      </c>
      <c r="S80" s="12" t="str">
        <f t="shared" si="8"/>
        <v>SELECT COUNT(*) FROM DM.TM_RG_LNDBUKRGSBUKCMPNSPRESULT</v>
      </c>
      <c r="U80" s="12" t="s">
        <v>862</v>
      </c>
      <c r="W80" s="12" t="s">
        <v>400</v>
      </c>
      <c r="X80" s="25">
        <f t="shared" ca="1" si="9"/>
        <v>41961.617838425926</v>
      </c>
      <c r="Y80" s="12" t="s">
        <v>864</v>
      </c>
      <c r="Z80" s="25">
        <f t="shared" ca="1" si="10"/>
        <v>41961.617838425926</v>
      </c>
      <c r="AA80" s="12" t="s">
        <v>864</v>
      </c>
      <c r="AB80" s="12" t="e">
        <f>VLOOKUP(A80,Sheet1!A:A,1,FALSE)</f>
        <v>#N/A</v>
      </c>
    </row>
    <row r="81" spans="1:28">
      <c r="A81" s="12" t="s">
        <v>636</v>
      </c>
      <c r="B81" s="12" t="s">
        <v>390</v>
      </c>
      <c r="C81" s="12" t="s">
        <v>391</v>
      </c>
      <c r="D81" s="12" t="s">
        <v>703</v>
      </c>
      <c r="E81" s="12" t="s">
        <v>391</v>
      </c>
      <c r="F81" s="12" t="s">
        <v>637</v>
      </c>
      <c r="H81" s="12" t="s">
        <v>638</v>
      </c>
      <c r="J81" s="12" t="s">
        <v>1525</v>
      </c>
      <c r="K81" s="12" t="s">
        <v>637</v>
      </c>
      <c r="L81" s="12" t="s">
        <v>638</v>
      </c>
      <c r="M81" s="12" t="str">
        <f t="shared" si="6"/>
        <v>[NDAP_DM to ORACLE DM]:TM_RG_PRVFSTPRCHASREGSTR</v>
      </c>
      <c r="N81" s="12" t="s">
        <v>396</v>
      </c>
      <c r="P81" s="12" t="s">
        <v>397</v>
      </c>
      <c r="Q81" s="12" t="str">
        <f t="shared" si="7"/>
        <v>SELECT COUNT(*) FROM ETL_DEV.TM_RG_PRVFSTPRCHASREGSTR</v>
      </c>
      <c r="R81" s="12" t="s">
        <v>702</v>
      </c>
      <c r="S81" s="12" t="str">
        <f t="shared" si="8"/>
        <v>SELECT COUNT(*) FROM DM.TM_RG_PRVFSTPRCHASREGSTR</v>
      </c>
      <c r="U81" s="12" t="s">
        <v>862</v>
      </c>
      <c r="W81" s="12" t="s">
        <v>400</v>
      </c>
      <c r="X81" s="25">
        <f t="shared" ca="1" si="9"/>
        <v>41961.617838425926</v>
      </c>
      <c r="Y81" s="12" t="s">
        <v>864</v>
      </c>
      <c r="Z81" s="25">
        <f t="shared" ca="1" si="10"/>
        <v>41961.617838425926</v>
      </c>
      <c r="AA81" s="12" t="s">
        <v>864</v>
      </c>
      <c r="AB81" s="12" t="e">
        <f>VLOOKUP(A81,Sheet1!A:A,1,FALSE)</f>
        <v>#N/A</v>
      </c>
    </row>
    <row r="82" spans="1:28">
      <c r="A82" s="12" t="s">
        <v>639</v>
      </c>
      <c r="B82" s="12" t="s">
        <v>390</v>
      </c>
      <c r="C82" s="12" t="s">
        <v>391</v>
      </c>
      <c r="D82" s="12" t="s">
        <v>703</v>
      </c>
      <c r="E82" s="12" t="s">
        <v>391</v>
      </c>
      <c r="F82" s="12" t="s">
        <v>640</v>
      </c>
      <c r="H82" s="12" t="s">
        <v>641</v>
      </c>
      <c r="J82" s="12" t="s">
        <v>1525</v>
      </c>
      <c r="K82" s="12" t="s">
        <v>640</v>
      </c>
      <c r="L82" s="12" t="s">
        <v>641</v>
      </c>
      <c r="M82" s="12" t="str">
        <f t="shared" si="6"/>
        <v>[NDAP_DM to ORACLE DM]:TM_RG_RGSBUKTRNSCRGAPAR</v>
      </c>
      <c r="N82" s="12" t="s">
        <v>396</v>
      </c>
      <c r="P82" s="12" t="s">
        <v>397</v>
      </c>
      <c r="Q82" s="12" t="str">
        <f t="shared" si="7"/>
        <v>SELECT COUNT(*) FROM ETL_DEV.TM_RG_RGSBUKTRNSCRGAPAR</v>
      </c>
      <c r="R82" s="12" t="s">
        <v>702</v>
      </c>
      <c r="S82" s="12" t="str">
        <f t="shared" si="8"/>
        <v>SELECT COUNT(*) FROM DM.TM_RG_RGSBUKTRNSCRGAPAR</v>
      </c>
      <c r="U82" s="12" t="s">
        <v>862</v>
      </c>
      <c r="W82" s="12" t="s">
        <v>400</v>
      </c>
      <c r="X82" s="25">
        <f t="shared" ca="1" si="9"/>
        <v>41961.617838425926</v>
      </c>
      <c r="Y82" s="12" t="s">
        <v>864</v>
      </c>
      <c r="Z82" s="25">
        <f t="shared" ca="1" si="10"/>
        <v>41961.617838425926</v>
      </c>
      <c r="AA82" s="12" t="s">
        <v>864</v>
      </c>
      <c r="AB82" s="12" t="e">
        <f>VLOOKUP(A82,Sheet1!A:A,1,FALSE)</f>
        <v>#N/A</v>
      </c>
    </row>
    <row r="83" spans="1:28">
      <c r="A83" s="12" t="s">
        <v>642</v>
      </c>
      <c r="B83" s="12" t="s">
        <v>390</v>
      </c>
      <c r="C83" s="12" t="s">
        <v>391</v>
      </c>
      <c r="D83" s="12" t="s">
        <v>703</v>
      </c>
      <c r="E83" s="12" t="s">
        <v>391</v>
      </c>
      <c r="F83" s="12" t="s">
        <v>643</v>
      </c>
      <c r="H83" s="12" t="s">
        <v>644</v>
      </c>
      <c r="J83" s="12" t="s">
        <v>1525</v>
      </c>
      <c r="K83" s="12" t="s">
        <v>643</v>
      </c>
      <c r="L83" s="12" t="s">
        <v>644</v>
      </c>
      <c r="M83" s="12" t="str">
        <f t="shared" si="6"/>
        <v>[NDAP_DM to ORACLE DM]:TM_RG_SHIPARPLN_RGSTR_D</v>
      </c>
      <c r="N83" s="12" t="s">
        <v>396</v>
      </c>
      <c r="P83" s="12" t="s">
        <v>397</v>
      </c>
      <c r="Q83" s="12" t="str">
        <f t="shared" si="7"/>
        <v>SELECT COUNT(*) FROM ETL_DEV.TM_RG_SHIPARPLN_RGSTR_D</v>
      </c>
      <c r="R83" s="12" t="s">
        <v>702</v>
      </c>
      <c r="S83" s="12" t="str">
        <f t="shared" si="8"/>
        <v>SELECT COUNT(*) FROM DM.TM_RG_SHIPARPLN_RGSTR_D</v>
      </c>
      <c r="U83" s="12" t="s">
        <v>862</v>
      </c>
      <c r="W83" s="12" t="s">
        <v>400</v>
      </c>
      <c r="X83" s="25">
        <f t="shared" ca="1" si="9"/>
        <v>41961.617838425926</v>
      </c>
      <c r="Y83" s="12" t="s">
        <v>864</v>
      </c>
      <c r="Z83" s="25">
        <f t="shared" ca="1" si="10"/>
        <v>41961.617838425926</v>
      </c>
      <c r="AA83" s="12" t="s">
        <v>864</v>
      </c>
      <c r="AB83" s="12" t="e">
        <f>VLOOKUP(A83,Sheet1!A:A,1,FALSE)</f>
        <v>#N/A</v>
      </c>
    </row>
    <row r="84" spans="1:28">
      <c r="A84" s="12" t="s">
        <v>645</v>
      </c>
      <c r="B84" s="12" t="s">
        <v>390</v>
      </c>
      <c r="C84" s="12" t="s">
        <v>391</v>
      </c>
      <c r="D84" s="12" t="s">
        <v>703</v>
      </c>
      <c r="E84" s="12" t="s">
        <v>391</v>
      </c>
      <c r="F84" s="12" t="s">
        <v>646</v>
      </c>
      <c r="H84" s="12" t="s">
        <v>647</v>
      </c>
      <c r="J84" s="12" t="s">
        <v>1525</v>
      </c>
      <c r="K84" s="12" t="s">
        <v>646</v>
      </c>
      <c r="L84" s="12" t="s">
        <v>647</v>
      </c>
      <c r="M84" s="12" t="str">
        <f t="shared" si="6"/>
        <v>[NDAP_DM to ORACLE DM]:TM_RG_STNDTRIREGSTR</v>
      </c>
      <c r="N84" s="12" t="s">
        <v>396</v>
      </c>
      <c r="P84" s="12" t="s">
        <v>397</v>
      </c>
      <c r="Q84" s="12" t="str">
        <f t="shared" si="7"/>
        <v>SELECT COUNT(*) FROM ETL_DEV.TM_RG_STNDTRIREGSTR</v>
      </c>
      <c r="R84" s="12" t="s">
        <v>702</v>
      </c>
      <c r="S84" s="12" t="str">
        <f t="shared" si="8"/>
        <v>SELECT COUNT(*) FROM DM.TM_RG_STNDTRIREGSTR</v>
      </c>
      <c r="U84" s="12" t="s">
        <v>862</v>
      </c>
      <c r="W84" s="12" t="s">
        <v>400</v>
      </c>
      <c r="X84" s="25">
        <f t="shared" ca="1" si="9"/>
        <v>41961.617838425926</v>
      </c>
      <c r="Y84" s="12" t="s">
        <v>864</v>
      </c>
      <c r="Z84" s="25">
        <f t="shared" ca="1" si="10"/>
        <v>41961.617838425926</v>
      </c>
      <c r="AA84" s="12" t="s">
        <v>864</v>
      </c>
      <c r="AB84" s="12" t="e">
        <f>VLOOKUP(A84,Sheet1!A:A,1,FALSE)</f>
        <v>#N/A</v>
      </c>
    </row>
    <row r="85" spans="1:28">
      <c r="A85" s="12" t="s">
        <v>648</v>
      </c>
      <c r="B85" s="12" t="s">
        <v>390</v>
      </c>
      <c r="C85" s="12" t="s">
        <v>391</v>
      </c>
      <c r="D85" s="12" t="s">
        <v>703</v>
      </c>
      <c r="E85" s="12" t="s">
        <v>391</v>
      </c>
      <c r="F85" s="12" t="s">
        <v>649</v>
      </c>
      <c r="H85" s="12" t="s">
        <v>650</v>
      </c>
      <c r="J85" s="12" t="s">
        <v>1525</v>
      </c>
      <c r="K85" s="12" t="s">
        <v>649</v>
      </c>
      <c r="L85" s="12" t="s">
        <v>650</v>
      </c>
      <c r="M85" s="12" t="str">
        <f t="shared" si="6"/>
        <v>[NDAP_DM to ORACLE DM]:TM_SA_GNRLPRPRTYLADTRDESTTUS</v>
      </c>
      <c r="N85" s="12" t="s">
        <v>396</v>
      </c>
      <c r="P85" s="12" t="s">
        <v>397</v>
      </c>
      <c r="Q85" s="12" t="str">
        <f t="shared" si="7"/>
        <v>SELECT COUNT(*) FROM ETL_DEV.TM_SA_GNRLPRPRTYLADTRDESTTUS</v>
      </c>
      <c r="R85" s="12" t="s">
        <v>702</v>
      </c>
      <c r="S85" s="12" t="str">
        <f t="shared" si="8"/>
        <v>SELECT COUNT(*) FROM DM.TM_SA_GNRLPRPRTYLADTRDESTTUS</v>
      </c>
      <c r="U85" s="12" t="s">
        <v>862</v>
      </c>
      <c r="W85" s="12" t="s">
        <v>678</v>
      </c>
      <c r="X85" s="25">
        <f t="shared" ca="1" si="9"/>
        <v>41961.617838425926</v>
      </c>
      <c r="Y85" s="12" t="s">
        <v>864</v>
      </c>
      <c r="Z85" s="25">
        <f t="shared" ca="1" si="10"/>
        <v>41961.617838425926</v>
      </c>
      <c r="AA85" s="12" t="s">
        <v>864</v>
      </c>
      <c r="AB85" s="12" t="str">
        <f>VLOOKUP(A85,Sheet1!A:A,1,FALSE)</f>
        <v>ETOM0084</v>
      </c>
    </row>
    <row r="86" spans="1:28">
      <c r="A86" s="12" t="s">
        <v>651</v>
      </c>
      <c r="B86" s="12" t="s">
        <v>390</v>
      </c>
      <c r="C86" s="12" t="s">
        <v>391</v>
      </c>
      <c r="D86" s="12" t="s">
        <v>703</v>
      </c>
      <c r="E86" s="12" t="s">
        <v>391</v>
      </c>
      <c r="F86" s="12" t="s">
        <v>652</v>
      </c>
      <c r="H86" s="12" t="s">
        <v>653</v>
      </c>
      <c r="J86" s="12" t="s">
        <v>1525</v>
      </c>
      <c r="K86" s="12" t="s">
        <v>652</v>
      </c>
      <c r="L86" s="12" t="s">
        <v>653</v>
      </c>
      <c r="M86" s="12" t="str">
        <f t="shared" si="6"/>
        <v>[NDAP_DM to ORACLE DM]:TM_SA_MGTOFFCJRSDINCMESMM</v>
      </c>
      <c r="N86" s="12" t="s">
        <v>396</v>
      </c>
      <c r="P86" s="12" t="s">
        <v>397</v>
      </c>
      <c r="Q86" s="12" t="str">
        <f t="shared" si="7"/>
        <v>SELECT COUNT(*) FROM ETL_DEV.TM_SA_MGTOFFCJRSDINCMESMM</v>
      </c>
      <c r="R86" s="12" t="s">
        <v>702</v>
      </c>
      <c r="S86" s="12" t="str">
        <f t="shared" si="8"/>
        <v>SELECT COUNT(*) FROM DM.TM_SA_MGTOFFCJRSDINCMESMM</v>
      </c>
      <c r="U86" s="12" t="s">
        <v>862</v>
      </c>
      <c r="W86" s="12" t="s">
        <v>678</v>
      </c>
      <c r="X86" s="25">
        <f t="shared" ca="1" si="9"/>
        <v>41961.617838425926</v>
      </c>
      <c r="Y86" s="12" t="s">
        <v>864</v>
      </c>
      <c r="Z86" s="25">
        <f t="shared" ca="1" si="10"/>
        <v>41961.617838425926</v>
      </c>
      <c r="AA86" s="12" t="s">
        <v>864</v>
      </c>
      <c r="AB86" s="12" t="str">
        <f>VLOOKUP(A86,Sheet1!A:A,1,FALSE)</f>
        <v>ETOM0085</v>
      </c>
    </row>
    <row r="87" spans="1:28">
      <c r="A87" s="12" t="s">
        <v>654</v>
      </c>
      <c r="B87" s="12" t="s">
        <v>390</v>
      </c>
      <c r="C87" s="12" t="s">
        <v>391</v>
      </c>
      <c r="D87" s="12" t="s">
        <v>703</v>
      </c>
      <c r="E87" s="12" t="s">
        <v>391</v>
      </c>
      <c r="F87" s="12" t="s">
        <v>655</v>
      </c>
      <c r="H87" s="12" t="s">
        <v>656</v>
      </c>
      <c r="J87" s="12" t="s">
        <v>1525</v>
      </c>
      <c r="K87" s="12" t="s">
        <v>655</v>
      </c>
      <c r="L87" s="12" t="s">
        <v>656</v>
      </c>
      <c r="M87" s="12" t="str">
        <f t="shared" si="6"/>
        <v>[NDAP_DM to ORACLE DM]:TM_SA_NPRTYINCMESIRDSTTUS</v>
      </c>
      <c r="N87" s="12" t="s">
        <v>396</v>
      </c>
      <c r="P87" s="12" t="s">
        <v>397</v>
      </c>
      <c r="Q87" s="12" t="str">
        <f t="shared" si="7"/>
        <v>SELECT COUNT(*) FROM ETL_DEV.TM_SA_NPRTYINCMESIRDSTTUS</v>
      </c>
      <c r="R87" s="12" t="s">
        <v>702</v>
      </c>
      <c r="S87" s="12" t="str">
        <f t="shared" si="8"/>
        <v>SELECT COUNT(*) FROM DM.TM_SA_NPRTYINCMESIRDSTTUS</v>
      </c>
      <c r="U87" s="12" t="s">
        <v>862</v>
      </c>
      <c r="W87" s="12" t="s">
        <v>678</v>
      </c>
      <c r="X87" s="25">
        <f t="shared" ca="1" si="9"/>
        <v>41961.617838425926</v>
      </c>
      <c r="Y87" s="12" t="s">
        <v>864</v>
      </c>
      <c r="Z87" s="25">
        <f t="shared" ca="1" si="10"/>
        <v>41961.617838425926</v>
      </c>
      <c r="AA87" s="12" t="s">
        <v>864</v>
      </c>
      <c r="AB87" s="12" t="str">
        <f>VLOOKUP(A87,Sheet1!A:A,1,FALSE)</f>
        <v>ETOM0086</v>
      </c>
    </row>
    <row r="88" spans="1:28">
      <c r="A88" s="12" t="s">
        <v>657</v>
      </c>
      <c r="B88" s="12" t="s">
        <v>390</v>
      </c>
      <c r="C88" s="12" t="s">
        <v>391</v>
      </c>
      <c r="D88" s="12" t="s">
        <v>703</v>
      </c>
      <c r="E88" s="12" t="s">
        <v>391</v>
      </c>
      <c r="F88" s="12" t="s">
        <v>658</v>
      </c>
      <c r="H88" s="12" t="s">
        <v>659</v>
      </c>
      <c r="J88" s="12" t="s">
        <v>1525</v>
      </c>
      <c r="K88" s="12" t="s">
        <v>658</v>
      </c>
      <c r="L88" s="12" t="s">
        <v>659</v>
      </c>
      <c r="M88" s="12" t="str">
        <f t="shared" si="6"/>
        <v>[NDAP_DM to ORACLE DM]:TM_SA_NPRTYINCMESTTUS</v>
      </c>
      <c r="N88" s="12" t="s">
        <v>396</v>
      </c>
      <c r="P88" s="12" t="s">
        <v>397</v>
      </c>
      <c r="Q88" s="12" t="str">
        <f t="shared" si="7"/>
        <v>SELECT COUNT(*) FROM ETL_DEV.TM_SA_NPRTYINCMESTTUS</v>
      </c>
      <c r="R88" s="12" t="s">
        <v>702</v>
      </c>
      <c r="S88" s="12" t="str">
        <f t="shared" si="8"/>
        <v>SELECT COUNT(*) FROM DM.TM_SA_NPRTYINCMESTTUS</v>
      </c>
      <c r="U88" s="12" t="s">
        <v>862</v>
      </c>
      <c r="W88" s="12" t="s">
        <v>678</v>
      </c>
      <c r="X88" s="25">
        <f t="shared" ca="1" si="9"/>
        <v>41961.617838425926</v>
      </c>
      <c r="Y88" s="12" t="s">
        <v>864</v>
      </c>
      <c r="Z88" s="25">
        <f t="shared" ca="1" si="10"/>
        <v>41961.617838425926</v>
      </c>
      <c r="AA88" s="12" t="s">
        <v>864</v>
      </c>
      <c r="AB88" s="12" t="e">
        <f>VLOOKUP(A88,Sheet1!A:A,1,FALSE)</f>
        <v>#N/A</v>
      </c>
    </row>
    <row r="89" spans="1:28">
      <c r="A89" s="12" t="s">
        <v>660</v>
      </c>
      <c r="B89" s="12" t="s">
        <v>390</v>
      </c>
      <c r="C89" s="12" t="s">
        <v>391</v>
      </c>
      <c r="D89" s="12" t="s">
        <v>703</v>
      </c>
      <c r="E89" s="12" t="s">
        <v>391</v>
      </c>
      <c r="F89" s="12" t="s">
        <v>661</v>
      </c>
      <c r="H89" s="12" t="s">
        <v>662</v>
      </c>
      <c r="J89" s="12" t="s">
        <v>1525</v>
      </c>
      <c r="K89" s="12" t="s">
        <v>661</v>
      </c>
      <c r="L89" s="12" t="s">
        <v>662</v>
      </c>
      <c r="M89" s="12" t="str">
        <f t="shared" si="6"/>
        <v>[NDAP_DM to ORACLE DM]:TM_SA_NXRPSTTUS</v>
      </c>
      <c r="N89" s="12" t="s">
        <v>396</v>
      </c>
      <c r="P89" s="12" t="s">
        <v>397</v>
      </c>
      <c r="Q89" s="12" t="str">
        <f t="shared" si="7"/>
        <v>SELECT COUNT(*) FROM ETL_DEV.TM_SA_NXRPSTTUS</v>
      </c>
      <c r="R89" s="12" t="s">
        <v>702</v>
      </c>
      <c r="S89" s="12" t="str">
        <f t="shared" si="8"/>
        <v>SELECT COUNT(*) FROM DM.TM_SA_NXRPSTTUS</v>
      </c>
      <c r="U89" s="12" t="s">
        <v>862</v>
      </c>
      <c r="W89" s="12" t="s">
        <v>678</v>
      </c>
      <c r="X89" s="25">
        <f t="shared" ca="1" si="9"/>
        <v>41961.617838425926</v>
      </c>
      <c r="Y89" s="12" t="s">
        <v>864</v>
      </c>
      <c r="Z89" s="25">
        <f t="shared" ca="1" si="10"/>
        <v>41961.617838425926</v>
      </c>
      <c r="AA89" s="12" t="s">
        <v>864</v>
      </c>
      <c r="AB89" s="12" t="e">
        <f>VLOOKUP(A89,Sheet1!A:A,1,FALSE)</f>
        <v>#N/A</v>
      </c>
    </row>
    <row r="90" spans="1:28">
      <c r="A90" s="12" t="s">
        <v>663</v>
      </c>
      <c r="B90" s="12" t="s">
        <v>390</v>
      </c>
      <c r="C90" s="12" t="s">
        <v>391</v>
      </c>
      <c r="D90" s="12" t="s">
        <v>703</v>
      </c>
      <c r="E90" s="12" t="s">
        <v>391</v>
      </c>
      <c r="F90" s="12" t="s">
        <v>664</v>
      </c>
      <c r="H90" s="12" t="s">
        <v>665</v>
      </c>
      <c r="J90" s="12" t="s">
        <v>1525</v>
      </c>
      <c r="K90" s="12" t="s">
        <v>664</v>
      </c>
      <c r="L90" s="12" t="s">
        <v>665</v>
      </c>
      <c r="M90" s="12" t="str">
        <f t="shared" si="6"/>
        <v>[NDAP_DM to ORACLE DM]:TM_SA_OPRATN_STS_SM_D</v>
      </c>
      <c r="N90" s="12" t="s">
        <v>396</v>
      </c>
      <c r="P90" s="12" t="s">
        <v>397</v>
      </c>
      <c r="Q90" s="12" t="str">
        <f t="shared" si="7"/>
        <v>SELECT COUNT(*) FROM ETL_DEV.TM_SA_OPRATN_STS_SM_D</v>
      </c>
      <c r="R90" s="12" t="s">
        <v>702</v>
      </c>
      <c r="S90" s="12" t="str">
        <f t="shared" si="8"/>
        <v>SELECT COUNT(*) FROM DM.TM_SA_OPRATN_STS_SM_D</v>
      </c>
      <c r="U90" s="12" t="s">
        <v>862</v>
      </c>
      <c r="W90" s="12" t="s">
        <v>400</v>
      </c>
      <c r="X90" s="25">
        <f t="shared" ca="1" si="9"/>
        <v>41961.617838425926</v>
      </c>
      <c r="Y90" s="12" t="s">
        <v>864</v>
      </c>
      <c r="Z90" s="25">
        <f t="shared" ca="1" si="10"/>
        <v>41961.617838425926</v>
      </c>
      <c r="AA90" s="12" t="s">
        <v>864</v>
      </c>
      <c r="AB90" s="12" t="e">
        <f>VLOOKUP(A90,Sheet1!A:A,1,FALSE)</f>
        <v>#N/A</v>
      </c>
    </row>
    <row r="91" spans="1:28">
      <c r="A91" s="12" t="s">
        <v>666</v>
      </c>
      <c r="B91" s="12" t="s">
        <v>390</v>
      </c>
      <c r="C91" s="12" t="s">
        <v>391</v>
      </c>
      <c r="D91" s="12" t="s">
        <v>703</v>
      </c>
      <c r="E91" s="12" t="s">
        <v>391</v>
      </c>
      <c r="F91" s="12" t="s">
        <v>667</v>
      </c>
      <c r="H91" s="12" t="s">
        <v>668</v>
      </c>
      <c r="J91" s="12" t="s">
        <v>1525</v>
      </c>
      <c r="K91" s="12" t="s">
        <v>667</v>
      </c>
      <c r="L91" s="12" t="s">
        <v>668</v>
      </c>
      <c r="M91" s="12" t="str">
        <f t="shared" si="6"/>
        <v>[NDAP_DM to ORACLE DM]:TM_SA_POSESNSEACCTOGOLNDSTTUS</v>
      </c>
      <c r="N91" s="12" t="s">
        <v>396</v>
      </c>
      <c r="P91" s="12" t="s">
        <v>397</v>
      </c>
      <c r="Q91" s="12" t="str">
        <f t="shared" si="7"/>
        <v>SELECT COUNT(*) FROM ETL_DEV.TM_SA_POSESNSEACCTOGOLNDSTTUS</v>
      </c>
      <c r="R91" s="12" t="s">
        <v>702</v>
      </c>
      <c r="S91" s="12" t="str">
        <f t="shared" si="8"/>
        <v>SELECT COUNT(*) FROM DM.TM_SA_POSESNSEACCTOGOLNDSTTUS</v>
      </c>
      <c r="U91" s="12" t="s">
        <v>862</v>
      </c>
      <c r="W91" s="12" t="s">
        <v>678</v>
      </c>
      <c r="X91" s="25">
        <f t="shared" ca="1" si="9"/>
        <v>41961.617838425926</v>
      </c>
      <c r="Y91" s="12" t="s">
        <v>864</v>
      </c>
      <c r="Z91" s="25">
        <f t="shared" ca="1" si="10"/>
        <v>41961.617838425926</v>
      </c>
      <c r="AA91" s="12" t="s">
        <v>864</v>
      </c>
      <c r="AB91" s="12" t="e">
        <f>VLOOKUP(A91,Sheet1!A:A,1,FALSE)</f>
        <v>#N/A</v>
      </c>
    </row>
    <row r="92" spans="1:28">
      <c r="A92" s="12" t="s">
        <v>669</v>
      </c>
      <c r="B92" s="12" t="s">
        <v>390</v>
      </c>
      <c r="C92" s="12" t="s">
        <v>391</v>
      </c>
      <c r="D92" s="12" t="s">
        <v>703</v>
      </c>
      <c r="E92" s="12" t="s">
        <v>391</v>
      </c>
      <c r="F92" s="12" t="s">
        <v>670</v>
      </c>
      <c r="H92" s="12" t="s">
        <v>671</v>
      </c>
      <c r="J92" s="12" t="s">
        <v>1525</v>
      </c>
      <c r="K92" s="12" t="s">
        <v>670</v>
      </c>
      <c r="L92" s="12" t="s">
        <v>671</v>
      </c>
      <c r="M92" s="12" t="str">
        <f t="shared" si="6"/>
        <v>[NDAP_DM to ORACLE DM]:TM_SA_SAVLDHOLDSTTUS</v>
      </c>
      <c r="N92" s="12" t="s">
        <v>396</v>
      </c>
      <c r="P92" s="12" t="s">
        <v>397</v>
      </c>
      <c r="Q92" s="12" t="str">
        <f t="shared" si="7"/>
        <v>SELECT COUNT(*) FROM ETL_DEV.TM_SA_SAVLDHOLDSTTUS</v>
      </c>
      <c r="R92" s="12" t="s">
        <v>702</v>
      </c>
      <c r="S92" s="12" t="str">
        <f t="shared" si="8"/>
        <v>SELECT COUNT(*) FROM DM.TM_SA_SAVLDHOLDSTTUS</v>
      </c>
      <c r="U92" s="12" t="s">
        <v>862</v>
      </c>
      <c r="W92" s="12" t="s">
        <v>863</v>
      </c>
      <c r="X92" s="25">
        <f t="shared" ca="1" si="9"/>
        <v>41961.617838425926</v>
      </c>
      <c r="Y92" s="12" t="s">
        <v>864</v>
      </c>
      <c r="Z92" s="25">
        <f t="shared" ca="1" si="10"/>
        <v>41961.617838425926</v>
      </c>
      <c r="AA92" s="12" t="s">
        <v>864</v>
      </c>
      <c r="AB92" s="12" t="e">
        <f>VLOOKUP(A92,Sheet1!A:A,1,FALSE)</f>
        <v>#N/A</v>
      </c>
    </row>
    <row r="93" spans="1:28">
      <c r="A93" s="12" t="s">
        <v>700</v>
      </c>
      <c r="B93" s="12" t="s">
        <v>701</v>
      </c>
      <c r="C93" s="12" t="s">
        <v>1525</v>
      </c>
      <c r="D93" s="12" t="s">
        <v>704</v>
      </c>
      <c r="E93" s="12" t="s">
        <v>1525</v>
      </c>
      <c r="F93" s="12" t="s">
        <v>415</v>
      </c>
      <c r="H93" s="12" t="s">
        <v>416</v>
      </c>
      <c r="J93" s="12" t="s">
        <v>1526</v>
      </c>
      <c r="M93" s="12" t="str">
        <f>"[NDAP DW to NDAP DM]:"&amp;F93</f>
        <v>[NDAP DW to NDAP DM]:TM_DV_GOLNDEXMPLDEVLOPSTTUS</v>
      </c>
      <c r="N93" s="12" t="s">
        <v>396</v>
      </c>
      <c r="P93" s="12" t="s">
        <v>702</v>
      </c>
      <c r="Q93" s="12" t="s">
        <v>711</v>
      </c>
      <c r="R93" s="12" t="s">
        <v>702</v>
      </c>
      <c r="S93" s="12" t="s">
        <v>769</v>
      </c>
      <c r="U93" s="12" t="s">
        <v>861</v>
      </c>
      <c r="W93" s="12" t="s">
        <v>863</v>
      </c>
      <c r="X93" s="25">
        <f t="shared" ca="1" si="9"/>
        <v>41961.617838425926</v>
      </c>
      <c r="Y93" s="12" t="s">
        <v>864</v>
      </c>
      <c r="Z93" s="25">
        <f t="shared" ca="1" si="10"/>
        <v>41961.617838425926</v>
      </c>
      <c r="AA93" s="12" t="s">
        <v>864</v>
      </c>
    </row>
    <row r="94" spans="1:28">
      <c r="A94" s="12" t="s">
        <v>804</v>
      </c>
      <c r="B94" s="12" t="s">
        <v>701</v>
      </c>
      <c r="C94" s="12" t="s">
        <v>1525</v>
      </c>
      <c r="D94" s="12" t="s">
        <v>704</v>
      </c>
      <c r="E94" s="12" t="s">
        <v>1525</v>
      </c>
      <c r="F94" s="12" t="s">
        <v>427</v>
      </c>
      <c r="H94" s="12" t="s">
        <v>428</v>
      </c>
      <c r="J94" s="12" t="s">
        <v>1526</v>
      </c>
      <c r="M94" s="12" t="str">
        <f t="shared" ref="M94:M150" si="11">"[NDAP DW to NDAP DM]:"&amp;F94</f>
        <v>[NDAP DW to NDAP DM]:TM_OP_ACCDTEXAMINPROGRSDTL</v>
      </c>
      <c r="N94" s="12" t="s">
        <v>396</v>
      </c>
      <c r="P94" s="12" t="s">
        <v>702</v>
      </c>
      <c r="Q94" s="12" t="s">
        <v>712</v>
      </c>
      <c r="R94" s="12" t="s">
        <v>702</v>
      </c>
      <c r="S94" s="12" t="s">
        <v>770</v>
      </c>
      <c r="U94" s="12" t="s">
        <v>861</v>
      </c>
      <c r="W94" s="12" t="s">
        <v>863</v>
      </c>
      <c r="X94" s="25">
        <f t="shared" ca="1" si="9"/>
        <v>41961.617838425926</v>
      </c>
      <c r="Y94" s="12" t="s">
        <v>864</v>
      </c>
      <c r="Z94" s="25">
        <f t="shared" ca="1" si="10"/>
        <v>41961.617838425926</v>
      </c>
      <c r="AA94" s="12" t="s">
        <v>864</v>
      </c>
    </row>
    <row r="95" spans="1:28">
      <c r="A95" s="12" t="s">
        <v>805</v>
      </c>
      <c r="B95" s="12" t="s">
        <v>701</v>
      </c>
      <c r="C95" s="12" t="s">
        <v>1525</v>
      </c>
      <c r="D95" s="12" t="s">
        <v>704</v>
      </c>
      <c r="E95" s="12" t="s">
        <v>1525</v>
      </c>
      <c r="F95" s="12" t="s">
        <v>472</v>
      </c>
      <c r="H95" s="12" t="s">
        <v>473</v>
      </c>
      <c r="J95" s="12" t="s">
        <v>1526</v>
      </c>
      <c r="M95" s="12" t="str">
        <f t="shared" si="11"/>
        <v>[NDAP DW to NDAP DM]:TM_OP_GRAREVPRPRTYSTTUS</v>
      </c>
      <c r="N95" s="12" t="s">
        <v>396</v>
      </c>
      <c r="P95" s="12" t="s">
        <v>702</v>
      </c>
      <c r="Q95" s="12" t="s">
        <v>713</v>
      </c>
      <c r="R95" s="12" t="s">
        <v>702</v>
      </c>
      <c r="S95" s="12" t="s">
        <v>771</v>
      </c>
      <c r="U95" s="12" t="s">
        <v>861</v>
      </c>
      <c r="W95" s="12" t="s">
        <v>863</v>
      </c>
      <c r="X95" s="25">
        <f t="shared" ca="1" si="9"/>
        <v>41961.617838425926</v>
      </c>
      <c r="Y95" s="12" t="s">
        <v>864</v>
      </c>
      <c r="Z95" s="25">
        <f t="shared" ca="1" si="10"/>
        <v>41961.617838425926</v>
      </c>
      <c r="AA95" s="12" t="s">
        <v>864</v>
      </c>
    </row>
    <row r="96" spans="1:28">
      <c r="A96" s="12" t="s">
        <v>806</v>
      </c>
      <c r="B96" s="12" t="s">
        <v>701</v>
      </c>
      <c r="C96" s="12" t="s">
        <v>1525</v>
      </c>
      <c r="D96" s="12" t="s">
        <v>704</v>
      </c>
      <c r="E96" s="12" t="s">
        <v>1525</v>
      </c>
      <c r="F96" s="12" t="s">
        <v>487</v>
      </c>
      <c r="H96" s="12" t="s">
        <v>707</v>
      </c>
      <c r="J96" s="12" t="s">
        <v>1526</v>
      </c>
      <c r="M96" s="12" t="str">
        <f t="shared" si="11"/>
        <v>[NDAP DW to NDAP DM]:TM_OP_IRDSDEVTONCOMPTBULD</v>
      </c>
      <c r="N96" s="12" t="s">
        <v>396</v>
      </c>
      <c r="P96" s="12" t="s">
        <v>702</v>
      </c>
      <c r="Q96" s="12" t="s">
        <v>714</v>
      </c>
      <c r="R96" s="12" t="s">
        <v>702</v>
      </c>
      <c r="S96" s="12" t="s">
        <v>1776</v>
      </c>
      <c r="U96" s="12" t="s">
        <v>861</v>
      </c>
      <c r="W96" s="12" t="s">
        <v>863</v>
      </c>
      <c r="X96" s="25">
        <f t="shared" ca="1" si="9"/>
        <v>41961.617838425926</v>
      </c>
      <c r="Y96" s="12" t="s">
        <v>864</v>
      </c>
      <c r="Z96" s="25">
        <f t="shared" ca="1" si="10"/>
        <v>41961.617838425926</v>
      </c>
      <c r="AA96" s="12" t="s">
        <v>864</v>
      </c>
    </row>
    <row r="97" spans="1:27">
      <c r="A97" s="12" t="s">
        <v>807</v>
      </c>
      <c r="B97" s="12" t="s">
        <v>701</v>
      </c>
      <c r="C97" s="12" t="s">
        <v>1525</v>
      </c>
      <c r="D97" s="12" t="s">
        <v>704</v>
      </c>
      <c r="E97" s="12" t="s">
        <v>1525</v>
      </c>
      <c r="F97" s="12" t="s">
        <v>496</v>
      </c>
      <c r="H97" s="12" t="s">
        <v>497</v>
      </c>
      <c r="J97" s="12" t="s">
        <v>1526</v>
      </c>
      <c r="M97" s="12" t="str">
        <f t="shared" si="11"/>
        <v>[NDAP DW to NDAP DM]:TM_OP_IRDSSTTUS</v>
      </c>
      <c r="N97" s="12" t="s">
        <v>396</v>
      </c>
      <c r="P97" s="12" t="s">
        <v>702</v>
      </c>
      <c r="Q97" s="12" t="s">
        <v>715</v>
      </c>
      <c r="R97" s="12" t="s">
        <v>702</v>
      </c>
      <c r="S97" s="12" t="s">
        <v>772</v>
      </c>
      <c r="U97" s="12" t="s">
        <v>861</v>
      </c>
      <c r="W97" s="12" t="s">
        <v>863</v>
      </c>
      <c r="X97" s="25">
        <f t="shared" ca="1" si="9"/>
        <v>41961.617838425926</v>
      </c>
      <c r="Y97" s="12" t="s">
        <v>864</v>
      </c>
      <c r="Z97" s="25">
        <f t="shared" ca="1" si="10"/>
        <v>41961.617838425926</v>
      </c>
      <c r="AA97" s="12" t="s">
        <v>864</v>
      </c>
    </row>
    <row r="98" spans="1:27">
      <c r="A98" s="12" t="s">
        <v>808</v>
      </c>
      <c r="B98" s="12" t="s">
        <v>701</v>
      </c>
      <c r="C98" s="12" t="s">
        <v>1525</v>
      </c>
      <c r="D98" s="12" t="s">
        <v>704</v>
      </c>
      <c r="E98" s="12" t="s">
        <v>1525</v>
      </c>
      <c r="F98" s="12" t="s">
        <v>508</v>
      </c>
      <c r="H98" s="12" t="s">
        <v>509</v>
      </c>
      <c r="J98" s="12" t="s">
        <v>1526</v>
      </c>
      <c r="M98" s="12" t="str">
        <f t="shared" si="11"/>
        <v>[NDAP DW to NDAP DM]:TM_OP_LWSTCTHIST</v>
      </c>
      <c r="N98" s="12" t="s">
        <v>396</v>
      </c>
      <c r="P98" s="12" t="s">
        <v>702</v>
      </c>
      <c r="Q98" s="12" t="s">
        <v>716</v>
      </c>
      <c r="R98" s="12" t="s">
        <v>702</v>
      </c>
      <c r="S98" s="12" t="s">
        <v>773</v>
      </c>
      <c r="U98" s="12" t="s">
        <v>861</v>
      </c>
      <c r="W98" s="12" t="s">
        <v>863</v>
      </c>
      <c r="X98" s="25">
        <f t="shared" ca="1" si="9"/>
        <v>41961.617838425926</v>
      </c>
      <c r="Y98" s="12" t="s">
        <v>864</v>
      </c>
      <c r="Z98" s="25">
        <f t="shared" ca="1" si="10"/>
        <v>41961.617838425926</v>
      </c>
      <c r="AA98" s="12" t="s">
        <v>864</v>
      </c>
    </row>
    <row r="99" spans="1:27">
      <c r="A99" s="12" t="s">
        <v>809</v>
      </c>
      <c r="B99" s="12" t="s">
        <v>701</v>
      </c>
      <c r="C99" s="12" t="s">
        <v>1525</v>
      </c>
      <c r="D99" s="12" t="s">
        <v>704</v>
      </c>
      <c r="E99" s="12" t="s">
        <v>1525</v>
      </c>
      <c r="F99" s="12" t="s">
        <v>514</v>
      </c>
      <c r="H99" s="12" t="s">
        <v>515</v>
      </c>
      <c r="J99" s="12" t="s">
        <v>1526</v>
      </c>
      <c r="M99" s="12" t="str">
        <f t="shared" si="11"/>
        <v>[NDAP DW to NDAP DM]:TM_OP_MNGACCDTCHCKLNDPCL</v>
      </c>
      <c r="N99" s="12" t="s">
        <v>396</v>
      </c>
      <c r="P99" s="12" t="s">
        <v>702</v>
      </c>
      <c r="Q99" s="12" t="s">
        <v>717</v>
      </c>
      <c r="R99" s="12" t="s">
        <v>702</v>
      </c>
      <c r="S99" s="12" t="s">
        <v>774</v>
      </c>
      <c r="U99" s="12" t="s">
        <v>861</v>
      </c>
      <c r="W99" s="12" t="s">
        <v>863</v>
      </c>
      <c r="X99" s="25">
        <f t="shared" ca="1" si="9"/>
        <v>41961.617838425926</v>
      </c>
      <c r="Y99" s="12" t="s">
        <v>864</v>
      </c>
      <c r="Z99" s="25">
        <f t="shared" ca="1" si="10"/>
        <v>41961.617838425926</v>
      </c>
      <c r="AA99" s="12" t="s">
        <v>864</v>
      </c>
    </row>
    <row r="100" spans="1:27">
      <c r="A100" s="12" t="s">
        <v>810</v>
      </c>
      <c r="B100" s="12" t="s">
        <v>701</v>
      </c>
      <c r="C100" s="12" t="s">
        <v>1525</v>
      </c>
      <c r="D100" s="12" t="s">
        <v>704</v>
      </c>
      <c r="E100" s="12" t="s">
        <v>1525</v>
      </c>
      <c r="F100" s="12" t="s">
        <v>583</v>
      </c>
      <c r="H100" s="12" t="s">
        <v>584</v>
      </c>
      <c r="J100" s="12" t="s">
        <v>1526</v>
      </c>
      <c r="M100" s="12" t="str">
        <f t="shared" si="11"/>
        <v>[NDAP DW to NDAP DM]:TM_PL_ACCDTEXAMINRESULT</v>
      </c>
      <c r="N100" s="12" t="s">
        <v>396</v>
      </c>
      <c r="P100" s="12" t="s">
        <v>702</v>
      </c>
      <c r="Q100" s="12" t="s">
        <v>718</v>
      </c>
      <c r="R100" s="12" t="s">
        <v>702</v>
      </c>
      <c r="S100" s="12" t="s">
        <v>775</v>
      </c>
      <c r="U100" s="12" t="s">
        <v>861</v>
      </c>
      <c r="W100" s="12" t="s">
        <v>863</v>
      </c>
      <c r="X100" s="25">
        <f t="shared" ca="1" si="9"/>
        <v>41961.617838425926</v>
      </c>
      <c r="Y100" s="12" t="s">
        <v>864</v>
      </c>
      <c r="Z100" s="25">
        <f t="shared" ca="1" si="10"/>
        <v>41961.617838425926</v>
      </c>
      <c r="AA100" s="12" t="s">
        <v>864</v>
      </c>
    </row>
    <row r="101" spans="1:27">
      <c r="A101" s="12" t="s">
        <v>811</v>
      </c>
      <c r="B101" s="12" t="s">
        <v>701</v>
      </c>
      <c r="C101" s="12" t="s">
        <v>1525</v>
      </c>
      <c r="D101" s="12" t="s">
        <v>704</v>
      </c>
      <c r="E101" s="12" t="s">
        <v>1525</v>
      </c>
      <c r="F101" s="12" t="s">
        <v>589</v>
      </c>
      <c r="H101" s="12" t="s">
        <v>590</v>
      </c>
      <c r="J101" s="12" t="s">
        <v>1526</v>
      </c>
      <c r="M101" s="12" t="str">
        <f t="shared" si="11"/>
        <v>[NDAP DW to NDAP DM]:TM_PL_EXCPTOPRATNPLAN_D</v>
      </c>
      <c r="N101" s="12" t="s">
        <v>396</v>
      </c>
      <c r="P101" s="12" t="s">
        <v>702</v>
      </c>
      <c r="Q101" s="12" t="s">
        <v>719</v>
      </c>
      <c r="R101" s="12" t="s">
        <v>702</v>
      </c>
      <c r="S101" s="12" t="s">
        <v>776</v>
      </c>
      <c r="U101" s="12" t="s">
        <v>861</v>
      </c>
      <c r="W101" s="12" t="s">
        <v>863</v>
      </c>
      <c r="X101" s="25">
        <f t="shared" ca="1" si="9"/>
        <v>41961.617838425926</v>
      </c>
      <c r="Y101" s="12" t="s">
        <v>864</v>
      </c>
      <c r="Z101" s="25">
        <f t="shared" ca="1" si="10"/>
        <v>41961.617838425926</v>
      </c>
      <c r="AA101" s="12" t="s">
        <v>864</v>
      </c>
    </row>
    <row r="102" spans="1:27">
      <c r="A102" s="12" t="s">
        <v>812</v>
      </c>
      <c r="B102" s="12" t="s">
        <v>701</v>
      </c>
      <c r="C102" s="12" t="s">
        <v>1525</v>
      </c>
      <c r="D102" s="12" t="s">
        <v>704</v>
      </c>
      <c r="E102" s="12" t="s">
        <v>1525</v>
      </c>
      <c r="F102" s="12" t="s">
        <v>592</v>
      </c>
      <c r="H102" s="12" t="s">
        <v>593</v>
      </c>
      <c r="J102" s="12" t="s">
        <v>1526</v>
      </c>
      <c r="M102" s="12" t="str">
        <f t="shared" si="11"/>
        <v>[NDAP DW to NDAP DM]:TM_PL_EXCPTPLANEXCUTACMSLT_D</v>
      </c>
      <c r="N102" s="12" t="s">
        <v>396</v>
      </c>
      <c r="P102" s="12" t="s">
        <v>702</v>
      </c>
      <c r="Q102" s="12" t="s">
        <v>720</v>
      </c>
      <c r="R102" s="12" t="s">
        <v>702</v>
      </c>
      <c r="S102" s="12" t="s">
        <v>777</v>
      </c>
      <c r="U102" s="12" t="s">
        <v>861</v>
      </c>
      <c r="W102" s="12" t="s">
        <v>863</v>
      </c>
      <c r="X102" s="25">
        <f t="shared" ca="1" si="9"/>
        <v>41961.617838425926</v>
      </c>
      <c r="Y102" s="12" t="s">
        <v>864</v>
      </c>
      <c r="Z102" s="25">
        <f t="shared" ca="1" si="10"/>
        <v>41961.617838425926</v>
      </c>
      <c r="AA102" s="12" t="s">
        <v>864</v>
      </c>
    </row>
    <row r="103" spans="1:27">
      <c r="A103" s="12" t="s">
        <v>813</v>
      </c>
      <c r="B103" s="12" t="s">
        <v>701</v>
      </c>
      <c r="C103" s="12" t="s">
        <v>1525</v>
      </c>
      <c r="D103" s="12" t="s">
        <v>704</v>
      </c>
      <c r="E103" s="12" t="s">
        <v>1525</v>
      </c>
      <c r="F103" s="12" t="s">
        <v>595</v>
      </c>
      <c r="H103" s="12" t="s">
        <v>596</v>
      </c>
      <c r="J103" s="12" t="s">
        <v>1526</v>
      </c>
      <c r="M103" s="12" t="str">
        <f t="shared" si="11"/>
        <v>[NDAP DW to NDAP DM]:TM_PL_MSTPLEXCUTACMSLTDTLS_D</v>
      </c>
      <c r="N103" s="12" t="s">
        <v>396</v>
      </c>
      <c r="P103" s="12" t="s">
        <v>702</v>
      </c>
      <c r="Q103" s="12" t="s">
        <v>721</v>
      </c>
      <c r="R103" s="12" t="s">
        <v>702</v>
      </c>
      <c r="S103" s="12" t="s">
        <v>778</v>
      </c>
      <c r="U103" s="12" t="s">
        <v>861</v>
      </c>
      <c r="W103" s="12" t="s">
        <v>863</v>
      </c>
      <c r="X103" s="25">
        <f t="shared" ca="1" si="9"/>
        <v>41961.617838425926</v>
      </c>
      <c r="Y103" s="12" t="s">
        <v>864</v>
      </c>
      <c r="Z103" s="25">
        <f t="shared" ca="1" si="10"/>
        <v>41961.617838425926</v>
      </c>
      <c r="AA103" s="12" t="s">
        <v>864</v>
      </c>
    </row>
    <row r="104" spans="1:27">
      <c r="A104" s="12" t="s">
        <v>814</v>
      </c>
      <c r="B104" s="12" t="s">
        <v>701</v>
      </c>
      <c r="C104" s="12" t="s">
        <v>1525</v>
      </c>
      <c r="D104" s="12" t="s">
        <v>704</v>
      </c>
      <c r="E104" s="12" t="s">
        <v>1525</v>
      </c>
      <c r="F104" s="12" t="s">
        <v>598</v>
      </c>
      <c r="H104" s="12" t="s">
        <v>599</v>
      </c>
      <c r="J104" s="12" t="s">
        <v>1526</v>
      </c>
      <c r="M104" s="12" t="str">
        <f t="shared" si="11"/>
        <v>[NDAP DW to NDAP DM]:TM_PL_MSTPLPROVSEXCUTACMSLT_D</v>
      </c>
      <c r="N104" s="12" t="s">
        <v>396</v>
      </c>
      <c r="P104" s="12" t="s">
        <v>702</v>
      </c>
      <c r="Q104" s="12" t="s">
        <v>722</v>
      </c>
      <c r="R104" s="12" t="s">
        <v>702</v>
      </c>
      <c r="S104" s="12" t="s">
        <v>779</v>
      </c>
      <c r="U104" s="12" t="s">
        <v>861</v>
      </c>
      <c r="W104" s="12" t="s">
        <v>863</v>
      </c>
      <c r="X104" s="25">
        <f t="shared" ca="1" si="9"/>
        <v>41961.617838425926</v>
      </c>
      <c r="Y104" s="12" t="s">
        <v>864</v>
      </c>
      <c r="Z104" s="25">
        <f t="shared" ca="1" si="10"/>
        <v>41961.617838425926</v>
      </c>
      <c r="AA104" s="12" t="s">
        <v>864</v>
      </c>
    </row>
    <row r="105" spans="1:27">
      <c r="A105" s="12" t="s">
        <v>815</v>
      </c>
      <c r="B105" s="12" t="s">
        <v>701</v>
      </c>
      <c r="C105" s="12" t="s">
        <v>1525</v>
      </c>
      <c r="D105" s="12" t="s">
        <v>704</v>
      </c>
      <c r="E105" s="12" t="s">
        <v>1525</v>
      </c>
      <c r="F105" s="12" t="s">
        <v>601</v>
      </c>
      <c r="H105" s="12" t="s">
        <v>602</v>
      </c>
      <c r="J105" s="12" t="s">
        <v>1526</v>
      </c>
      <c r="M105" s="12" t="str">
        <f t="shared" si="11"/>
        <v>[NDAP DW to NDAP DM]:TM_PL_MSTPLVERSUSEXCUTPLAN</v>
      </c>
      <c r="N105" s="12" t="s">
        <v>396</v>
      </c>
      <c r="P105" s="12" t="s">
        <v>702</v>
      </c>
      <c r="Q105" s="12" t="s">
        <v>723</v>
      </c>
      <c r="R105" s="12" t="s">
        <v>702</v>
      </c>
      <c r="S105" s="12" t="s">
        <v>1775</v>
      </c>
      <c r="U105" s="12" t="s">
        <v>861</v>
      </c>
      <c r="W105" s="12" t="s">
        <v>863</v>
      </c>
      <c r="X105" s="25">
        <f t="shared" ca="1" si="9"/>
        <v>41961.617838425926</v>
      </c>
      <c r="Y105" s="12" t="s">
        <v>864</v>
      </c>
      <c r="Z105" s="25">
        <f t="shared" ca="1" si="10"/>
        <v>41961.617838425926</v>
      </c>
      <c r="AA105" s="12" t="s">
        <v>864</v>
      </c>
    </row>
    <row r="106" spans="1:27">
      <c r="A106" s="12" t="s">
        <v>816</v>
      </c>
      <c r="B106" s="12" t="s">
        <v>701</v>
      </c>
      <c r="C106" s="12" t="s">
        <v>1525</v>
      </c>
      <c r="D106" s="12" t="s">
        <v>704</v>
      </c>
      <c r="E106" s="12" t="s">
        <v>1525</v>
      </c>
      <c r="F106" s="12" t="s">
        <v>604</v>
      </c>
      <c r="H106" s="12" t="s">
        <v>605</v>
      </c>
      <c r="J106" s="12" t="s">
        <v>1526</v>
      </c>
      <c r="M106" s="12" t="str">
        <f t="shared" si="11"/>
        <v>[NDAP DW to NDAP DM]:TM_PL_MSTPL_D</v>
      </c>
      <c r="N106" s="12" t="s">
        <v>396</v>
      </c>
      <c r="P106" s="12" t="s">
        <v>702</v>
      </c>
      <c r="Q106" s="12" t="s">
        <v>724</v>
      </c>
      <c r="R106" s="12" t="s">
        <v>702</v>
      </c>
      <c r="S106" s="12" t="s">
        <v>780</v>
      </c>
      <c r="U106" s="12" t="s">
        <v>861</v>
      </c>
      <c r="W106" s="12" t="s">
        <v>863</v>
      </c>
      <c r="X106" s="25">
        <f t="shared" ca="1" si="9"/>
        <v>41961.617838425926</v>
      </c>
      <c r="Y106" s="12" t="s">
        <v>864</v>
      </c>
      <c r="Z106" s="25">
        <f t="shared" ca="1" si="10"/>
        <v>41961.617838425926</v>
      </c>
      <c r="AA106" s="12" t="s">
        <v>864</v>
      </c>
    </row>
    <row r="107" spans="1:27">
      <c r="A107" s="12" t="s">
        <v>817</v>
      </c>
      <c r="B107" s="12" t="s">
        <v>701</v>
      </c>
      <c r="C107" s="12" t="s">
        <v>1525</v>
      </c>
      <c r="D107" s="12" t="s">
        <v>704</v>
      </c>
      <c r="E107" s="12" t="s">
        <v>1525</v>
      </c>
      <c r="F107" s="12" t="s">
        <v>610</v>
      </c>
      <c r="H107" s="12" t="s">
        <v>611</v>
      </c>
      <c r="J107" s="12" t="s">
        <v>1526</v>
      </c>
      <c r="M107" s="12" t="str">
        <f t="shared" si="11"/>
        <v>[NDAP DW to NDAP DM]:TM_RG_BASSREGSTR</v>
      </c>
      <c r="N107" s="12" t="s">
        <v>396</v>
      </c>
      <c r="P107" s="12" t="s">
        <v>702</v>
      </c>
      <c r="Q107" s="12" t="s">
        <v>725</v>
      </c>
      <c r="R107" s="12" t="s">
        <v>702</v>
      </c>
      <c r="S107" s="12" t="s">
        <v>781</v>
      </c>
      <c r="U107" s="12" t="s">
        <v>861</v>
      </c>
      <c r="W107" s="12" t="s">
        <v>863</v>
      </c>
      <c r="X107" s="25">
        <f t="shared" ca="1" si="9"/>
        <v>41961.617838425926</v>
      </c>
      <c r="Y107" s="12" t="s">
        <v>864</v>
      </c>
      <c r="Z107" s="25">
        <f t="shared" ca="1" si="10"/>
        <v>41961.617838425926</v>
      </c>
      <c r="AA107" s="12" t="s">
        <v>864</v>
      </c>
    </row>
    <row r="108" spans="1:27">
      <c r="A108" s="12" t="s">
        <v>1796</v>
      </c>
      <c r="B108" s="12" t="s">
        <v>701</v>
      </c>
      <c r="C108" s="12" t="s">
        <v>1525</v>
      </c>
      <c r="D108" s="12" t="s">
        <v>704</v>
      </c>
      <c r="E108" s="12" t="s">
        <v>1525</v>
      </c>
      <c r="F108" s="12" t="s">
        <v>613</v>
      </c>
      <c r="H108" s="12" t="s">
        <v>614</v>
      </c>
      <c r="J108" s="12" t="s">
        <v>1526</v>
      </c>
      <c r="M108" s="12" t="str">
        <f t="shared" si="11"/>
        <v>[NDAP DW to NDAP DM]:TM_RG_BULDREGSTR</v>
      </c>
      <c r="N108" s="12" t="s">
        <v>396</v>
      </c>
      <c r="P108" s="12" t="s">
        <v>702</v>
      </c>
      <c r="Q108" s="12" t="s">
        <v>726</v>
      </c>
      <c r="R108" s="12" t="s">
        <v>702</v>
      </c>
      <c r="S108" s="12" t="s">
        <v>782</v>
      </c>
      <c r="U108" s="12" t="s">
        <v>861</v>
      </c>
      <c r="W108" s="12" t="s">
        <v>863</v>
      </c>
      <c r="X108" s="25">
        <f t="shared" ca="1" si="9"/>
        <v>41961.617838425926</v>
      </c>
      <c r="Y108" s="12" t="s">
        <v>864</v>
      </c>
      <c r="Z108" s="25">
        <f t="shared" ca="1" si="10"/>
        <v>41961.617838425926</v>
      </c>
      <c r="AA108" s="12" t="s">
        <v>864</v>
      </c>
    </row>
    <row r="109" spans="1:27">
      <c r="A109" s="12" t="s">
        <v>819</v>
      </c>
      <c r="B109" s="12" t="s">
        <v>701</v>
      </c>
      <c r="C109" s="12" t="s">
        <v>1525</v>
      </c>
      <c r="D109" s="12" t="s">
        <v>704</v>
      </c>
      <c r="E109" s="12" t="s">
        <v>1525</v>
      </c>
      <c r="F109" s="12" t="s">
        <v>637</v>
      </c>
      <c r="H109" s="12" t="s">
        <v>708</v>
      </c>
      <c r="J109" s="12" t="s">
        <v>1526</v>
      </c>
      <c r="M109" s="12" t="str">
        <f t="shared" si="11"/>
        <v>[NDAP DW to NDAP DM]:TM_RG_PRVFSTPRCHASREGSTR</v>
      </c>
      <c r="N109" s="12" t="s">
        <v>396</v>
      </c>
      <c r="P109" s="12" t="s">
        <v>702</v>
      </c>
      <c r="Q109" s="12" t="s">
        <v>727</v>
      </c>
      <c r="R109" s="12" t="s">
        <v>702</v>
      </c>
      <c r="S109" s="12" t="s">
        <v>783</v>
      </c>
      <c r="U109" s="12" t="s">
        <v>861</v>
      </c>
      <c r="W109" s="12" t="s">
        <v>863</v>
      </c>
      <c r="X109" s="25">
        <f t="shared" ca="1" si="9"/>
        <v>41961.617838425926</v>
      </c>
      <c r="Y109" s="12" t="s">
        <v>864</v>
      </c>
      <c r="Z109" s="25">
        <f t="shared" ca="1" si="10"/>
        <v>41961.617838425926</v>
      </c>
      <c r="AA109" s="12" t="s">
        <v>864</v>
      </c>
    </row>
    <row r="110" spans="1:27">
      <c r="A110" s="12" t="s">
        <v>820</v>
      </c>
      <c r="B110" s="12" t="s">
        <v>701</v>
      </c>
      <c r="C110" s="12" t="s">
        <v>1525</v>
      </c>
      <c r="D110" s="12" t="s">
        <v>704</v>
      </c>
      <c r="E110" s="12" t="s">
        <v>1525</v>
      </c>
      <c r="F110" s="12" t="s">
        <v>670</v>
      </c>
      <c r="H110" s="12" t="s">
        <v>671</v>
      </c>
      <c r="J110" s="12" t="s">
        <v>1526</v>
      </c>
      <c r="M110" s="12" t="str">
        <f t="shared" si="11"/>
        <v>[NDAP DW to NDAP DM]:TM_SA_SAVLDHOLDSTTUS</v>
      </c>
      <c r="N110" s="12" t="s">
        <v>396</v>
      </c>
      <c r="P110" s="12" t="s">
        <v>702</v>
      </c>
      <c r="Q110" s="12" t="s">
        <v>728</v>
      </c>
      <c r="R110" s="12" t="s">
        <v>702</v>
      </c>
      <c r="S110" s="12" t="s">
        <v>784</v>
      </c>
      <c r="U110" s="12" t="s">
        <v>861</v>
      </c>
      <c r="W110" s="12" t="s">
        <v>863</v>
      </c>
      <c r="X110" s="25">
        <f t="shared" ca="1" si="9"/>
        <v>41961.617838425926</v>
      </c>
      <c r="Y110" s="12" t="s">
        <v>864</v>
      </c>
      <c r="Z110" s="25">
        <f t="shared" ca="1" si="10"/>
        <v>41961.617838425926</v>
      </c>
      <c r="AA110" s="12" t="s">
        <v>864</v>
      </c>
    </row>
    <row r="111" spans="1:27">
      <c r="A111" s="12" t="s">
        <v>821</v>
      </c>
      <c r="B111" s="12" t="s">
        <v>701</v>
      </c>
      <c r="C111" s="12" t="s">
        <v>1525</v>
      </c>
      <c r="D111" s="12" t="s">
        <v>704</v>
      </c>
      <c r="E111" s="12" t="s">
        <v>1525</v>
      </c>
      <c r="F111" s="12" t="s">
        <v>439</v>
      </c>
      <c r="H111" s="12" t="s">
        <v>440</v>
      </c>
      <c r="J111" s="12" t="s">
        <v>1526</v>
      </c>
      <c r="M111" s="12" t="str">
        <f t="shared" si="11"/>
        <v>[NDAP DW to NDAP DM]:TM_OP_CNSGNESTATESTTUS</v>
      </c>
      <c r="N111" s="12" t="s">
        <v>396</v>
      </c>
      <c r="P111" s="12" t="s">
        <v>702</v>
      </c>
      <c r="Q111" s="12" t="s">
        <v>729</v>
      </c>
      <c r="R111" s="12" t="s">
        <v>702</v>
      </c>
      <c r="S111" s="12" t="s">
        <v>1777</v>
      </c>
      <c r="U111" s="12" t="s">
        <v>861</v>
      </c>
      <c r="W111" s="12" t="s">
        <v>863</v>
      </c>
      <c r="X111" s="25">
        <f t="shared" ca="1" si="9"/>
        <v>41961.617838425926</v>
      </c>
      <c r="Y111" s="12" t="s">
        <v>864</v>
      </c>
      <c r="Z111" s="25">
        <f t="shared" ca="1" si="10"/>
        <v>41961.617838425926</v>
      </c>
      <c r="AA111" s="12" t="s">
        <v>864</v>
      </c>
    </row>
    <row r="112" spans="1:27">
      <c r="A112" s="12" t="s">
        <v>822</v>
      </c>
      <c r="B112" s="12" t="s">
        <v>701</v>
      </c>
      <c r="C112" s="12" t="s">
        <v>1525</v>
      </c>
      <c r="D112" s="12" t="s">
        <v>704</v>
      </c>
      <c r="E112" s="12" t="s">
        <v>1525</v>
      </c>
      <c r="F112" s="12" t="s">
        <v>571</v>
      </c>
      <c r="H112" s="12" t="s">
        <v>572</v>
      </c>
      <c r="J112" s="12" t="s">
        <v>1526</v>
      </c>
      <c r="M112" s="12" t="str">
        <f t="shared" si="11"/>
        <v>[NDAP DW to NDAP DM]:TM_OP_SECRITSIRDSSTTUS</v>
      </c>
      <c r="N112" s="12" t="s">
        <v>396</v>
      </c>
      <c r="P112" s="12" t="s">
        <v>702</v>
      </c>
      <c r="Q112" s="12" t="s">
        <v>730</v>
      </c>
      <c r="R112" s="12" t="s">
        <v>702</v>
      </c>
      <c r="S112" s="12" t="s">
        <v>1812</v>
      </c>
      <c r="U112" s="12" t="s">
        <v>861</v>
      </c>
      <c r="W112" s="12" t="s">
        <v>863</v>
      </c>
      <c r="X112" s="25">
        <f t="shared" ca="1" si="9"/>
        <v>41961.617838425926</v>
      </c>
      <c r="Y112" s="12" t="s">
        <v>864</v>
      </c>
      <c r="Z112" s="25">
        <f t="shared" ca="1" si="10"/>
        <v>41961.617838425926</v>
      </c>
      <c r="AA112" s="12" t="s">
        <v>864</v>
      </c>
    </row>
    <row r="113" spans="1:27">
      <c r="A113" s="12" t="s">
        <v>823</v>
      </c>
      <c r="B113" s="12" t="s">
        <v>701</v>
      </c>
      <c r="C113" s="12" t="s">
        <v>1525</v>
      </c>
      <c r="D113" s="12" t="s">
        <v>704</v>
      </c>
      <c r="E113" s="12" t="s">
        <v>1525</v>
      </c>
      <c r="F113" s="12" t="s">
        <v>478</v>
      </c>
      <c r="H113" s="12" t="s">
        <v>479</v>
      </c>
      <c r="J113" s="12" t="s">
        <v>1526</v>
      </c>
      <c r="M113" s="12" t="str">
        <f t="shared" si="11"/>
        <v>[NDAP DW to NDAP DM]:TM_OP_IDLADMINISTPRPRTYDTLS</v>
      </c>
      <c r="N113" s="12" t="s">
        <v>396</v>
      </c>
      <c r="P113" s="12" t="s">
        <v>702</v>
      </c>
      <c r="Q113" s="12" t="s">
        <v>731</v>
      </c>
      <c r="R113" s="12" t="s">
        <v>702</v>
      </c>
      <c r="S113" s="12" t="s">
        <v>785</v>
      </c>
      <c r="U113" s="12" t="s">
        <v>861</v>
      </c>
      <c r="W113" s="12" t="s">
        <v>863</v>
      </c>
      <c r="X113" s="25">
        <f t="shared" ca="1" si="9"/>
        <v>41961.617838425926</v>
      </c>
      <c r="Y113" s="12" t="s">
        <v>864</v>
      </c>
      <c r="Z113" s="25">
        <f t="shared" ca="1" si="10"/>
        <v>41961.617838425926</v>
      </c>
      <c r="AA113" s="12" t="s">
        <v>864</v>
      </c>
    </row>
    <row r="114" spans="1:27">
      <c r="A114" s="12" t="s">
        <v>824</v>
      </c>
      <c r="B114" s="12" t="s">
        <v>701</v>
      </c>
      <c r="C114" s="12" t="s">
        <v>1525</v>
      </c>
      <c r="D114" s="12" t="s">
        <v>704</v>
      </c>
      <c r="E114" s="12" t="s">
        <v>1525</v>
      </c>
      <c r="F114" s="12" t="s">
        <v>640</v>
      </c>
      <c r="H114" s="12" t="s">
        <v>641</v>
      </c>
      <c r="J114" s="12" t="s">
        <v>1526</v>
      </c>
      <c r="M114" s="12" t="str">
        <f t="shared" si="11"/>
        <v>[NDAP DW to NDAP DM]:TM_RG_RGSBUKTRNSCRGAPAR</v>
      </c>
      <c r="N114" s="12" t="s">
        <v>396</v>
      </c>
      <c r="P114" s="12" t="s">
        <v>702</v>
      </c>
      <c r="Q114" s="12" t="s">
        <v>732</v>
      </c>
      <c r="R114" s="12" t="s">
        <v>702</v>
      </c>
      <c r="S114" s="12" t="s">
        <v>786</v>
      </c>
      <c r="U114" s="12" t="s">
        <v>861</v>
      </c>
      <c r="W114" s="12" t="s">
        <v>863</v>
      </c>
      <c r="X114" s="25">
        <f t="shared" ca="1" si="9"/>
        <v>41961.617838425926</v>
      </c>
      <c r="Y114" s="12" t="s">
        <v>864</v>
      </c>
      <c r="Z114" s="25">
        <f t="shared" ca="1" si="10"/>
        <v>41961.617838425926</v>
      </c>
      <c r="AA114" s="12" t="s">
        <v>864</v>
      </c>
    </row>
    <row r="115" spans="1:27">
      <c r="A115" s="12" t="s">
        <v>825</v>
      </c>
      <c r="B115" s="12" t="s">
        <v>701</v>
      </c>
      <c r="C115" s="12" t="s">
        <v>1525</v>
      </c>
      <c r="D115" s="12" t="s">
        <v>704</v>
      </c>
      <c r="E115" s="12" t="s">
        <v>1525</v>
      </c>
      <c r="F115" s="12" t="s">
        <v>634</v>
      </c>
      <c r="H115" s="12" t="s">
        <v>635</v>
      </c>
      <c r="J115" s="12" t="s">
        <v>1526</v>
      </c>
      <c r="M115" s="12" t="str">
        <f t="shared" si="11"/>
        <v>[NDAP DW to NDAP DM]:TM_RG_LNDBUKRGSBUKCMPNSPRESULT</v>
      </c>
      <c r="N115" s="12" t="s">
        <v>396</v>
      </c>
      <c r="P115" s="12" t="s">
        <v>702</v>
      </c>
      <c r="Q115" s="12" t="s">
        <v>733</v>
      </c>
      <c r="R115" s="12" t="s">
        <v>702</v>
      </c>
      <c r="S115" s="12" t="s">
        <v>787</v>
      </c>
      <c r="U115" s="12" t="s">
        <v>861</v>
      </c>
      <c r="W115" s="12" t="s">
        <v>863</v>
      </c>
      <c r="X115" s="25">
        <f t="shared" ca="1" si="9"/>
        <v>41961.617838425926</v>
      </c>
      <c r="Y115" s="12" t="s">
        <v>864</v>
      </c>
      <c r="Z115" s="25">
        <f t="shared" ca="1" si="10"/>
        <v>41961.617838425926</v>
      </c>
      <c r="AA115" s="12" t="s">
        <v>864</v>
      </c>
    </row>
    <row r="116" spans="1:27">
      <c r="A116" s="12" t="s">
        <v>826</v>
      </c>
      <c r="B116" s="12" t="s">
        <v>701</v>
      </c>
      <c r="C116" s="12" t="s">
        <v>1525</v>
      </c>
      <c r="D116" s="12" t="s">
        <v>704</v>
      </c>
      <c r="E116" s="12" t="s">
        <v>1525</v>
      </c>
      <c r="F116" s="12" t="s">
        <v>628</v>
      </c>
      <c r="H116" s="12" t="s">
        <v>629</v>
      </c>
      <c r="J116" s="12" t="s">
        <v>1526</v>
      </c>
      <c r="M116" s="12" t="str">
        <f t="shared" si="11"/>
        <v>[NDAP DW to NDAP DM]:TM_RG_LADRGISTINFO</v>
      </c>
      <c r="N116" s="12" t="s">
        <v>396</v>
      </c>
      <c r="P116" s="12" t="s">
        <v>702</v>
      </c>
      <c r="Q116" s="12" t="s">
        <v>734</v>
      </c>
      <c r="R116" s="12" t="s">
        <v>702</v>
      </c>
      <c r="S116" s="12" t="s">
        <v>788</v>
      </c>
      <c r="U116" s="12" t="s">
        <v>861</v>
      </c>
      <c r="W116" s="12" t="s">
        <v>863</v>
      </c>
      <c r="X116" s="25">
        <f t="shared" ca="1" si="9"/>
        <v>41961.617838425926</v>
      </c>
      <c r="Y116" s="12" t="s">
        <v>864</v>
      </c>
      <c r="Z116" s="25">
        <f t="shared" ca="1" si="10"/>
        <v>41961.617838425926</v>
      </c>
      <c r="AA116" s="12" t="s">
        <v>864</v>
      </c>
    </row>
    <row r="117" spans="1:27">
      <c r="A117" s="12" t="s">
        <v>827</v>
      </c>
      <c r="B117" s="12" t="s">
        <v>701</v>
      </c>
      <c r="C117" s="12" t="s">
        <v>1525</v>
      </c>
      <c r="D117" s="12" t="s">
        <v>704</v>
      </c>
      <c r="E117" s="12" t="s">
        <v>1525</v>
      </c>
      <c r="F117" s="12" t="s">
        <v>469</v>
      </c>
      <c r="H117" s="12" t="s">
        <v>470</v>
      </c>
      <c r="J117" s="12" t="s">
        <v>1526</v>
      </c>
      <c r="M117" s="12" t="str">
        <f t="shared" si="11"/>
        <v>[NDAP DW to NDAP DM]:TM_OP_GNRLPRPRTYLOANSTTUS</v>
      </c>
      <c r="N117" s="12" t="s">
        <v>396</v>
      </c>
      <c r="P117" s="12" t="s">
        <v>702</v>
      </c>
      <c r="Q117" s="12" t="s">
        <v>735</v>
      </c>
      <c r="R117" s="12" t="s">
        <v>702</v>
      </c>
      <c r="S117" s="12" t="s">
        <v>1815</v>
      </c>
      <c r="U117" s="12" t="s">
        <v>861</v>
      </c>
      <c r="W117" s="12" t="s">
        <v>863</v>
      </c>
      <c r="X117" s="25">
        <f t="shared" ca="1" si="9"/>
        <v>41961.617838425926</v>
      </c>
      <c r="Y117" s="12" t="s">
        <v>864</v>
      </c>
      <c r="Z117" s="25">
        <f t="shared" ca="1" si="10"/>
        <v>41961.617838425926</v>
      </c>
      <c r="AA117" s="12" t="s">
        <v>864</v>
      </c>
    </row>
    <row r="118" spans="1:27">
      <c r="A118" s="12" t="s">
        <v>828</v>
      </c>
      <c r="B118" s="12" t="s">
        <v>701</v>
      </c>
      <c r="C118" s="12" t="s">
        <v>1525</v>
      </c>
      <c r="D118" s="12" t="s">
        <v>704</v>
      </c>
      <c r="E118" s="12" t="s">
        <v>1525</v>
      </c>
      <c r="F118" s="12" t="s">
        <v>505</v>
      </c>
      <c r="H118" s="12" t="s">
        <v>506</v>
      </c>
      <c r="J118" s="12" t="s">
        <v>1526</v>
      </c>
      <c r="M118" s="12" t="str">
        <f t="shared" si="11"/>
        <v>[NDAP DW to NDAP DM]:TM_OP_LWSTBASSINFO</v>
      </c>
      <c r="N118" s="12" t="s">
        <v>396</v>
      </c>
      <c r="P118" s="12" t="s">
        <v>702</v>
      </c>
      <c r="Q118" s="12" t="s">
        <v>736</v>
      </c>
      <c r="R118" s="12" t="s">
        <v>702</v>
      </c>
      <c r="S118" s="12" t="s">
        <v>1814</v>
      </c>
      <c r="U118" s="12" t="s">
        <v>861</v>
      </c>
      <c r="W118" s="12" t="s">
        <v>863</v>
      </c>
      <c r="X118" s="25">
        <f t="shared" ca="1" si="9"/>
        <v>41961.617838425926</v>
      </c>
      <c r="Y118" s="12" t="s">
        <v>864</v>
      </c>
      <c r="Z118" s="25">
        <f t="shared" ca="1" si="10"/>
        <v>41961.617838425926</v>
      </c>
      <c r="AA118" s="12" t="s">
        <v>864</v>
      </c>
    </row>
    <row r="119" spans="1:27">
      <c r="A119" s="12" t="s">
        <v>829</v>
      </c>
      <c r="B119" s="12" t="s">
        <v>701</v>
      </c>
      <c r="C119" s="12" t="s">
        <v>1525</v>
      </c>
      <c r="D119" s="12" t="s">
        <v>704</v>
      </c>
      <c r="E119" s="12" t="s">
        <v>1525</v>
      </c>
      <c r="F119" s="12" t="s">
        <v>568</v>
      </c>
      <c r="H119" s="12" t="s">
        <v>569</v>
      </c>
      <c r="J119" s="12" t="s">
        <v>1526</v>
      </c>
      <c r="M119" s="12" t="str">
        <f t="shared" si="11"/>
        <v>[NDAP DW to NDAP DM]:TM_OP_SCRITSINCMESTTUS</v>
      </c>
      <c r="N119" s="12" t="s">
        <v>396</v>
      </c>
      <c r="P119" s="12" t="s">
        <v>702</v>
      </c>
      <c r="Q119" s="12" t="s">
        <v>737</v>
      </c>
      <c r="R119" s="12" t="s">
        <v>702</v>
      </c>
      <c r="S119" s="12" t="s">
        <v>1813</v>
      </c>
      <c r="U119" s="12" t="s">
        <v>861</v>
      </c>
      <c r="W119" s="12" t="s">
        <v>863</v>
      </c>
      <c r="X119" s="25">
        <f t="shared" ca="1" si="9"/>
        <v>41961.617838425926</v>
      </c>
      <c r="Y119" s="12" t="s">
        <v>864</v>
      </c>
      <c r="Z119" s="25">
        <f t="shared" ca="1" si="10"/>
        <v>41961.617838425926</v>
      </c>
      <c r="AA119" s="12" t="s">
        <v>864</v>
      </c>
    </row>
    <row r="120" spans="1:27">
      <c r="A120" s="12" t="s">
        <v>830</v>
      </c>
      <c r="B120" s="12" t="s">
        <v>701</v>
      </c>
      <c r="C120" s="12" t="s">
        <v>1525</v>
      </c>
      <c r="D120" s="12" t="s">
        <v>704</v>
      </c>
      <c r="E120" s="12" t="s">
        <v>1525</v>
      </c>
      <c r="F120" s="12" t="s">
        <v>574</v>
      </c>
      <c r="H120" s="12" t="s">
        <v>575</v>
      </c>
      <c r="J120" s="12" t="s">
        <v>1526</v>
      </c>
      <c r="M120" s="12" t="str">
        <f t="shared" si="11"/>
        <v>[NDAP DW to NDAP DM]:TM_OP_SVEMRGLADPRPRTYSTTUS</v>
      </c>
      <c r="N120" s="12" t="s">
        <v>396</v>
      </c>
      <c r="P120" s="12" t="s">
        <v>702</v>
      </c>
      <c r="Q120" s="12" t="s">
        <v>738</v>
      </c>
      <c r="R120" s="12" t="s">
        <v>702</v>
      </c>
      <c r="S120" s="12" t="s">
        <v>789</v>
      </c>
      <c r="U120" s="12" t="s">
        <v>861</v>
      </c>
      <c r="W120" s="12" t="s">
        <v>863</v>
      </c>
      <c r="X120" s="25">
        <f t="shared" ca="1" si="9"/>
        <v>41961.617838425926</v>
      </c>
      <c r="Y120" s="12" t="s">
        <v>864</v>
      </c>
      <c r="Z120" s="25">
        <f t="shared" ca="1" si="10"/>
        <v>41961.617838425926</v>
      </c>
      <c r="AA120" s="12" t="s">
        <v>864</v>
      </c>
    </row>
    <row r="121" spans="1:27">
      <c r="A121" s="12" t="s">
        <v>831</v>
      </c>
      <c r="B121" s="12" t="s">
        <v>701</v>
      </c>
      <c r="C121" s="12" t="s">
        <v>1525</v>
      </c>
      <c r="D121" s="12" t="s">
        <v>704</v>
      </c>
      <c r="E121" s="12" t="s">
        <v>1525</v>
      </c>
      <c r="F121" s="12" t="s">
        <v>475</v>
      </c>
      <c r="H121" s="12" t="s">
        <v>476</v>
      </c>
      <c r="J121" s="12" t="s">
        <v>1526</v>
      </c>
      <c r="M121" s="12" t="str">
        <f t="shared" si="11"/>
        <v>[NDAP DW to NDAP DM]:TM_OP_GRTSCNCSPRPRTYOLNLP</v>
      </c>
      <c r="N121" s="12" t="s">
        <v>396</v>
      </c>
      <c r="P121" s="12" t="s">
        <v>702</v>
      </c>
      <c r="Q121" s="12" t="s">
        <v>739</v>
      </c>
      <c r="R121" s="12" t="s">
        <v>702</v>
      </c>
      <c r="S121" s="12" t="s">
        <v>1778</v>
      </c>
      <c r="U121" s="12" t="s">
        <v>861</v>
      </c>
      <c r="W121" s="12" t="s">
        <v>863</v>
      </c>
      <c r="X121" s="25">
        <f t="shared" ca="1" si="9"/>
        <v>41961.617838425926</v>
      </c>
      <c r="Y121" s="12" t="s">
        <v>864</v>
      </c>
      <c r="Z121" s="25">
        <f t="shared" ca="1" si="10"/>
        <v>41961.617838425926</v>
      </c>
      <c r="AA121" s="12" t="s">
        <v>864</v>
      </c>
    </row>
    <row r="122" spans="1:27">
      <c r="A122" s="12" t="s">
        <v>832</v>
      </c>
      <c r="B122" s="12" t="s">
        <v>701</v>
      </c>
      <c r="C122" s="12" t="s">
        <v>1525</v>
      </c>
      <c r="D122" s="12" t="s">
        <v>704</v>
      </c>
      <c r="E122" s="12" t="s">
        <v>1525</v>
      </c>
      <c r="F122" s="12" t="s">
        <v>643</v>
      </c>
      <c r="H122" s="12" t="s">
        <v>644</v>
      </c>
      <c r="J122" s="12" t="s">
        <v>1526</v>
      </c>
      <c r="M122" s="12" t="str">
        <f t="shared" si="11"/>
        <v>[NDAP DW to NDAP DM]:TM_RG_SHIPARPLN_RGSTR_D</v>
      </c>
      <c r="N122" s="12" t="s">
        <v>396</v>
      </c>
      <c r="P122" s="12" t="s">
        <v>702</v>
      </c>
      <c r="Q122" s="12" t="s">
        <v>740</v>
      </c>
      <c r="R122" s="12" t="s">
        <v>702</v>
      </c>
      <c r="S122" s="12" t="s">
        <v>790</v>
      </c>
      <c r="U122" s="12" t="s">
        <v>861</v>
      </c>
      <c r="W122" s="12" t="s">
        <v>863</v>
      </c>
      <c r="X122" s="25">
        <f t="shared" ca="1" si="9"/>
        <v>41961.617838425926</v>
      </c>
      <c r="Y122" s="12" t="s">
        <v>864</v>
      </c>
      <c r="Z122" s="25">
        <f t="shared" ca="1" si="10"/>
        <v>41961.617838425926</v>
      </c>
      <c r="AA122" s="12" t="s">
        <v>864</v>
      </c>
    </row>
    <row r="123" spans="1:27">
      <c r="A123" s="12" t="s">
        <v>833</v>
      </c>
      <c r="B123" s="12" t="s">
        <v>701</v>
      </c>
      <c r="C123" s="12" t="s">
        <v>1525</v>
      </c>
      <c r="D123" s="12" t="s">
        <v>704</v>
      </c>
      <c r="E123" s="12" t="s">
        <v>1525</v>
      </c>
      <c r="F123" s="12" t="s">
        <v>490</v>
      </c>
      <c r="H123" s="12" t="s">
        <v>709</v>
      </c>
      <c r="J123" s="12" t="s">
        <v>1526</v>
      </c>
      <c r="M123" s="12" t="str">
        <f t="shared" si="11"/>
        <v>[NDAP DW to NDAP DM]:TM_OP_IRDSDEVTONLADBULDSTTUS</v>
      </c>
      <c r="N123" s="12" t="s">
        <v>396</v>
      </c>
      <c r="P123" s="12" t="s">
        <v>702</v>
      </c>
      <c r="Q123" s="12" t="s">
        <v>741</v>
      </c>
      <c r="R123" s="12" t="s">
        <v>702</v>
      </c>
      <c r="S123" s="12" t="s">
        <v>1811</v>
      </c>
      <c r="U123" s="12" t="s">
        <v>861</v>
      </c>
      <c r="W123" s="12" t="s">
        <v>863</v>
      </c>
      <c r="X123" s="25">
        <f t="shared" ca="1" si="9"/>
        <v>41961.617838425926</v>
      </c>
      <c r="Y123" s="12" t="s">
        <v>864</v>
      </c>
      <c r="Z123" s="25">
        <f t="shared" ca="1" si="10"/>
        <v>41961.617838425926</v>
      </c>
      <c r="AA123" s="12" t="s">
        <v>864</v>
      </c>
    </row>
    <row r="124" spans="1:27">
      <c r="A124" s="12" t="s">
        <v>834</v>
      </c>
      <c r="B124" s="12" t="s">
        <v>701</v>
      </c>
      <c r="C124" s="12" t="s">
        <v>1525</v>
      </c>
      <c r="D124" s="12" t="s">
        <v>704</v>
      </c>
      <c r="E124" s="12" t="s">
        <v>1525</v>
      </c>
      <c r="F124" s="12" t="s">
        <v>580</v>
      </c>
      <c r="H124" s="12" t="s">
        <v>581</v>
      </c>
      <c r="J124" s="12" t="s">
        <v>1526</v>
      </c>
      <c r="M124" s="12" t="str">
        <f t="shared" si="11"/>
        <v>[NDAP DW to NDAP DM]:TM_OP_WOTPMSAFTFATMANGT</v>
      </c>
      <c r="N124" s="12" t="s">
        <v>396</v>
      </c>
      <c r="P124" s="12" t="s">
        <v>702</v>
      </c>
      <c r="Q124" s="12" t="s">
        <v>742</v>
      </c>
      <c r="R124" s="12" t="s">
        <v>702</v>
      </c>
      <c r="S124" s="12" t="s">
        <v>1782</v>
      </c>
      <c r="U124" s="12" t="s">
        <v>861</v>
      </c>
      <c r="W124" s="12" t="s">
        <v>863</v>
      </c>
      <c r="X124" s="25">
        <f t="shared" ca="1" si="9"/>
        <v>41961.617838425926</v>
      </c>
      <c r="Y124" s="12" t="s">
        <v>864</v>
      </c>
      <c r="Z124" s="25">
        <f t="shared" ca="1" si="10"/>
        <v>41961.617838425926</v>
      </c>
      <c r="AA124" s="12" t="s">
        <v>864</v>
      </c>
    </row>
    <row r="125" spans="1:27">
      <c r="A125" s="12" t="s">
        <v>835</v>
      </c>
      <c r="B125" s="12" t="s">
        <v>701</v>
      </c>
      <c r="C125" s="12" t="s">
        <v>1525</v>
      </c>
      <c r="D125" s="12" t="s">
        <v>704</v>
      </c>
      <c r="E125" s="12" t="s">
        <v>1525</v>
      </c>
      <c r="F125" s="12" t="s">
        <v>424</v>
      </c>
      <c r="H125" s="12" t="s">
        <v>425</v>
      </c>
      <c r="J125" s="12" t="s">
        <v>1526</v>
      </c>
      <c r="M125" s="12" t="str">
        <f t="shared" si="11"/>
        <v>[NDAP DW to NDAP DM]:TM_OP_ACCDTEXAMINPOSSESNDTL</v>
      </c>
      <c r="N125" s="12" t="s">
        <v>396</v>
      </c>
      <c r="P125" s="12" t="s">
        <v>702</v>
      </c>
      <c r="Q125" s="12" t="s">
        <v>743</v>
      </c>
      <c r="R125" s="12" t="s">
        <v>702</v>
      </c>
      <c r="S125" s="12" t="s">
        <v>1773</v>
      </c>
      <c r="U125" s="12" t="s">
        <v>861</v>
      </c>
      <c r="W125" s="12" t="s">
        <v>863</v>
      </c>
      <c r="X125" s="25">
        <f t="shared" ca="1" si="9"/>
        <v>41961.617838425926</v>
      </c>
      <c r="Y125" s="12" t="s">
        <v>864</v>
      </c>
      <c r="Z125" s="25">
        <f t="shared" ca="1" si="10"/>
        <v>41961.617838425926</v>
      </c>
      <c r="AA125" s="12" t="s">
        <v>864</v>
      </c>
    </row>
    <row r="126" spans="1:27">
      <c r="A126" s="12" t="s">
        <v>836</v>
      </c>
      <c r="B126" s="12" t="s">
        <v>701</v>
      </c>
      <c r="C126" s="12" t="s">
        <v>1525</v>
      </c>
      <c r="D126" s="12" t="s">
        <v>704</v>
      </c>
      <c r="E126" s="12" t="s">
        <v>1525</v>
      </c>
      <c r="F126" s="12" t="s">
        <v>646</v>
      </c>
      <c r="H126" s="12" t="s">
        <v>647</v>
      </c>
      <c r="J126" s="12" t="s">
        <v>1526</v>
      </c>
      <c r="M126" s="12" t="str">
        <f t="shared" si="11"/>
        <v>[NDAP DW to NDAP DM]:TM_RG_STNDTRIREGSTR</v>
      </c>
      <c r="N126" s="12" t="s">
        <v>396</v>
      </c>
      <c r="P126" s="12" t="s">
        <v>702</v>
      </c>
      <c r="Q126" s="12" t="s">
        <v>744</v>
      </c>
      <c r="R126" s="12" t="s">
        <v>702</v>
      </c>
      <c r="S126" s="12" t="s">
        <v>791</v>
      </c>
      <c r="U126" s="12" t="s">
        <v>861</v>
      </c>
      <c r="W126" s="12" t="s">
        <v>863</v>
      </c>
      <c r="X126" s="25">
        <f t="shared" ca="1" si="9"/>
        <v>41961.617838425926</v>
      </c>
      <c r="Y126" s="12" t="s">
        <v>864</v>
      </c>
      <c r="Z126" s="25">
        <f t="shared" ca="1" si="10"/>
        <v>41961.617838425926</v>
      </c>
      <c r="AA126" s="12" t="s">
        <v>864</v>
      </c>
    </row>
    <row r="127" spans="1:27">
      <c r="A127" s="12" t="s">
        <v>837</v>
      </c>
      <c r="B127" s="12" t="s">
        <v>701</v>
      </c>
      <c r="C127" s="12" t="s">
        <v>1525</v>
      </c>
      <c r="D127" s="12" t="s">
        <v>704</v>
      </c>
      <c r="E127" s="12" t="s">
        <v>1525</v>
      </c>
      <c r="F127" s="12" t="s">
        <v>502</v>
      </c>
      <c r="H127" s="12" t="s">
        <v>503</v>
      </c>
      <c r="J127" s="12" t="s">
        <v>1526</v>
      </c>
      <c r="M127" s="12" t="str">
        <f t="shared" si="11"/>
        <v>[NDAP DW to NDAP DM]:TM_OP_LADPOSSESNCNTRCTDTLS</v>
      </c>
      <c r="N127" s="12" t="s">
        <v>396</v>
      </c>
      <c r="P127" s="12" t="s">
        <v>702</v>
      </c>
      <c r="Q127" s="12" t="s">
        <v>745</v>
      </c>
      <c r="R127" s="12" t="s">
        <v>702</v>
      </c>
      <c r="S127" s="12" t="s">
        <v>1789</v>
      </c>
      <c r="U127" s="12" t="s">
        <v>861</v>
      </c>
      <c r="W127" s="12" t="s">
        <v>863</v>
      </c>
      <c r="X127" s="25">
        <f t="shared" ca="1" si="9"/>
        <v>41961.617838425926</v>
      </c>
      <c r="Y127" s="12" t="s">
        <v>864</v>
      </c>
      <c r="Z127" s="25">
        <f t="shared" ca="1" si="10"/>
        <v>41961.617838425926</v>
      </c>
      <c r="AA127" s="12" t="s">
        <v>864</v>
      </c>
    </row>
    <row r="128" spans="1:27">
      <c r="A128" s="12" t="s">
        <v>838</v>
      </c>
      <c r="B128" s="12" t="s">
        <v>701</v>
      </c>
      <c r="C128" s="12" t="s">
        <v>1525</v>
      </c>
      <c r="D128" s="12" t="s">
        <v>704</v>
      </c>
      <c r="E128" s="12" t="s">
        <v>1525</v>
      </c>
      <c r="F128" s="12" t="s">
        <v>532</v>
      </c>
      <c r="H128" s="12" t="s">
        <v>533</v>
      </c>
      <c r="J128" s="12" t="s">
        <v>1526</v>
      </c>
      <c r="M128" s="12" t="str">
        <f t="shared" si="11"/>
        <v>[NDAP DW to NDAP DM]:TM_OP_PRESVIMPROPTPRPRTYSTTUS</v>
      </c>
      <c r="N128" s="12" t="s">
        <v>396</v>
      </c>
      <c r="P128" s="12" t="s">
        <v>702</v>
      </c>
      <c r="Q128" s="12" t="s">
        <v>746</v>
      </c>
      <c r="R128" s="12" t="s">
        <v>702</v>
      </c>
      <c r="S128" s="12" t="s">
        <v>1788</v>
      </c>
      <c r="U128" s="12" t="s">
        <v>861</v>
      </c>
      <c r="W128" s="12" t="s">
        <v>863</v>
      </c>
      <c r="X128" s="25">
        <f t="shared" ca="1" si="9"/>
        <v>41961.617838425926</v>
      </c>
      <c r="Y128" s="12" t="s">
        <v>864</v>
      </c>
      <c r="Z128" s="25">
        <f t="shared" ca="1" si="10"/>
        <v>41961.617838425926</v>
      </c>
      <c r="AA128" s="12" t="s">
        <v>864</v>
      </c>
    </row>
    <row r="129" spans="1:27">
      <c r="A129" s="12" t="s">
        <v>839</v>
      </c>
      <c r="B129" s="12" t="s">
        <v>701</v>
      </c>
      <c r="C129" s="12" t="s">
        <v>1525</v>
      </c>
      <c r="D129" s="12" t="s">
        <v>704</v>
      </c>
      <c r="E129" s="12" t="s">
        <v>1525</v>
      </c>
      <c r="F129" s="12" t="s">
        <v>493</v>
      </c>
      <c r="H129" s="12" t="s">
        <v>494</v>
      </c>
      <c r="J129" s="12" t="s">
        <v>1526</v>
      </c>
      <c r="M129" s="12" t="str">
        <f t="shared" si="11"/>
        <v>[NDAP DW to NDAP DM]:TM_OP_IRDSSALECOMPTSTTUS</v>
      </c>
      <c r="N129" s="12" t="s">
        <v>396</v>
      </c>
      <c r="P129" s="12" t="s">
        <v>702</v>
      </c>
      <c r="Q129" s="12" t="s">
        <v>747</v>
      </c>
      <c r="R129" s="12" t="s">
        <v>702</v>
      </c>
      <c r="S129" s="12" t="s">
        <v>1810</v>
      </c>
      <c r="U129" s="12" t="s">
        <v>861</v>
      </c>
      <c r="W129" s="12" t="s">
        <v>863</v>
      </c>
      <c r="X129" s="25">
        <f t="shared" ca="1" si="9"/>
        <v>41961.617838425926</v>
      </c>
      <c r="Y129" s="12" t="s">
        <v>864</v>
      </c>
      <c r="Z129" s="25">
        <f t="shared" ca="1" si="10"/>
        <v>41961.617838425926</v>
      </c>
      <c r="AA129" s="12" t="s">
        <v>864</v>
      </c>
    </row>
    <row r="130" spans="1:27">
      <c r="A130" s="12" t="s">
        <v>840</v>
      </c>
      <c r="B130" s="12" t="s">
        <v>701</v>
      </c>
      <c r="C130" s="12" t="s">
        <v>1525</v>
      </c>
      <c r="D130" s="12" t="s">
        <v>704</v>
      </c>
      <c r="E130" s="12" t="s">
        <v>1525</v>
      </c>
      <c r="F130" s="12" t="s">
        <v>448</v>
      </c>
      <c r="H130" s="12" t="s">
        <v>449</v>
      </c>
      <c r="J130" s="12" t="s">
        <v>1526</v>
      </c>
      <c r="M130" s="12" t="str">
        <f t="shared" si="11"/>
        <v>[NDAP DW to NDAP DM]:TM_OP_CNTRCTRNTFEELEVSTTUS</v>
      </c>
      <c r="N130" s="12" t="s">
        <v>396</v>
      </c>
      <c r="P130" s="12" t="s">
        <v>702</v>
      </c>
      <c r="Q130" s="12" t="s">
        <v>748</v>
      </c>
      <c r="R130" s="12" t="s">
        <v>702</v>
      </c>
      <c r="S130" s="12" t="s">
        <v>1779</v>
      </c>
      <c r="U130" s="12" t="s">
        <v>861</v>
      </c>
      <c r="W130" s="12" t="s">
        <v>863</v>
      </c>
      <c r="X130" s="25">
        <f t="shared" ca="1" si="9"/>
        <v>41961.617838425926</v>
      </c>
      <c r="Y130" s="12" t="s">
        <v>864</v>
      </c>
      <c r="Z130" s="25">
        <f t="shared" ca="1" si="10"/>
        <v>41961.617838425926</v>
      </c>
      <c r="AA130" s="12" t="s">
        <v>864</v>
      </c>
    </row>
    <row r="131" spans="1:27">
      <c r="A131" s="12" t="s">
        <v>841</v>
      </c>
      <c r="B131" s="12" t="s">
        <v>701</v>
      </c>
      <c r="C131" s="12" t="s">
        <v>1525</v>
      </c>
      <c r="D131" s="12" t="s">
        <v>704</v>
      </c>
      <c r="E131" s="12" t="s">
        <v>1525</v>
      </c>
      <c r="F131" s="12" t="s">
        <v>529</v>
      </c>
      <c r="H131" s="12" t="s">
        <v>530</v>
      </c>
      <c r="J131" s="12" t="s">
        <v>1526</v>
      </c>
      <c r="M131" s="12" t="str">
        <f t="shared" si="11"/>
        <v>[NDAP DW to NDAP DM]:TM_OP_POSSESNUSEIRDSSTTUS</v>
      </c>
      <c r="N131" s="12" t="s">
        <v>396</v>
      </c>
      <c r="P131" s="12" t="s">
        <v>702</v>
      </c>
      <c r="Q131" s="12" t="s">
        <v>749</v>
      </c>
      <c r="R131" s="12" t="s">
        <v>702</v>
      </c>
      <c r="S131" s="12" t="s">
        <v>792</v>
      </c>
      <c r="U131" s="12" t="s">
        <v>861</v>
      </c>
      <c r="W131" s="12" t="s">
        <v>863</v>
      </c>
      <c r="X131" s="25">
        <f t="shared" ref="X131:X150" ca="1" si="12">NOW()-10</f>
        <v>41961.617838425926</v>
      </c>
      <c r="Y131" s="12" t="s">
        <v>864</v>
      </c>
      <c r="Z131" s="25">
        <f t="shared" ref="Z131:Z194" ca="1" si="13">NOW()-10</f>
        <v>41961.617838425926</v>
      </c>
      <c r="AA131" s="12" t="s">
        <v>864</v>
      </c>
    </row>
    <row r="132" spans="1:27">
      <c r="A132" s="12" t="s">
        <v>842</v>
      </c>
      <c r="B132" s="12" t="s">
        <v>701</v>
      </c>
      <c r="C132" s="12" t="s">
        <v>1525</v>
      </c>
      <c r="D132" s="12" t="s">
        <v>704</v>
      </c>
      <c r="E132" s="12" t="s">
        <v>1525</v>
      </c>
      <c r="F132" s="12" t="s">
        <v>436</v>
      </c>
      <c r="H132" s="12" t="s">
        <v>437</v>
      </c>
      <c r="J132" s="12" t="s">
        <v>1526</v>
      </c>
      <c r="M132" s="12" t="str">
        <f t="shared" si="11"/>
        <v>[NDAP DW to NDAP DM]:TM_OP_ACQSDSPSCNTRCTSTTUS</v>
      </c>
      <c r="N132" s="12" t="s">
        <v>396</v>
      </c>
      <c r="P132" s="12" t="s">
        <v>702</v>
      </c>
      <c r="Q132" s="12" t="s">
        <v>750</v>
      </c>
      <c r="R132" s="12" t="s">
        <v>702</v>
      </c>
      <c r="S132" s="12" t="s">
        <v>793</v>
      </c>
      <c r="U132" s="12" t="s">
        <v>861</v>
      </c>
      <c r="W132" s="12" t="s">
        <v>863</v>
      </c>
      <c r="X132" s="25">
        <f t="shared" ca="1" si="12"/>
        <v>41961.617838425926</v>
      </c>
      <c r="Y132" s="12" t="s">
        <v>864</v>
      </c>
      <c r="Z132" s="25">
        <f t="shared" ca="1" si="13"/>
        <v>41961.617838425926</v>
      </c>
      <c r="AA132" s="12" t="s">
        <v>864</v>
      </c>
    </row>
    <row r="133" spans="1:27">
      <c r="A133" s="12" t="s">
        <v>843</v>
      </c>
      <c r="B133" s="12" t="s">
        <v>701</v>
      </c>
      <c r="C133" s="12" t="s">
        <v>1525</v>
      </c>
      <c r="D133" s="12" t="s">
        <v>704</v>
      </c>
      <c r="E133" s="12" t="s">
        <v>1525</v>
      </c>
      <c r="F133" s="12" t="s">
        <v>553</v>
      </c>
      <c r="H133" s="12" t="s">
        <v>554</v>
      </c>
      <c r="J133" s="12" t="s">
        <v>1526</v>
      </c>
      <c r="M133" s="12" t="str">
        <f t="shared" si="11"/>
        <v>[NDAP DW to NDAP DM]:TM_OP_RTPRVTPRTNACRSLTVRIFYRD</v>
      </c>
      <c r="N133" s="12" t="s">
        <v>396</v>
      </c>
      <c r="P133" s="12" t="s">
        <v>702</v>
      </c>
      <c r="Q133" s="12" t="s">
        <v>751</v>
      </c>
      <c r="R133" s="12" t="s">
        <v>702</v>
      </c>
      <c r="S133" s="12" t="s">
        <v>1783</v>
      </c>
      <c r="U133" s="12" t="s">
        <v>861</v>
      </c>
      <c r="W133" s="12" t="s">
        <v>863</v>
      </c>
      <c r="X133" s="25">
        <f t="shared" ca="1" si="12"/>
        <v>41961.617838425926</v>
      </c>
      <c r="Y133" s="12" t="s">
        <v>864</v>
      </c>
      <c r="Z133" s="25">
        <f t="shared" ca="1" si="13"/>
        <v>41961.617838425926</v>
      </c>
      <c r="AA133" s="12" t="s">
        <v>864</v>
      </c>
    </row>
    <row r="134" spans="1:27">
      <c r="A134" s="12" t="s">
        <v>844</v>
      </c>
      <c r="B134" s="12" t="s">
        <v>701</v>
      </c>
      <c r="C134" s="12" t="s">
        <v>1525</v>
      </c>
      <c r="D134" s="12" t="s">
        <v>704</v>
      </c>
      <c r="E134" s="12" t="s">
        <v>1525</v>
      </c>
      <c r="F134" s="12" t="s">
        <v>607</v>
      </c>
      <c r="H134" s="12" t="s">
        <v>710</v>
      </c>
      <c r="J134" s="12" t="s">
        <v>1526</v>
      </c>
      <c r="M134" s="12" t="str">
        <f t="shared" si="11"/>
        <v>[NDAP DW to NDAP DM]:TM_RG_ATCNREGSTR</v>
      </c>
      <c r="N134" s="12" t="s">
        <v>396</v>
      </c>
      <c r="P134" s="12" t="s">
        <v>702</v>
      </c>
      <c r="Q134" s="12" t="s">
        <v>752</v>
      </c>
      <c r="R134" s="12" t="s">
        <v>702</v>
      </c>
      <c r="S134" s="12" t="s">
        <v>794</v>
      </c>
      <c r="U134" s="12" t="s">
        <v>861</v>
      </c>
      <c r="W134" s="12" t="s">
        <v>863</v>
      </c>
      <c r="X134" s="25">
        <f t="shared" ca="1" si="12"/>
        <v>41961.617838425926</v>
      </c>
      <c r="Y134" s="12" t="s">
        <v>864</v>
      </c>
      <c r="Z134" s="25">
        <f t="shared" ca="1" si="13"/>
        <v>41961.617838425926</v>
      </c>
      <c r="AA134" s="12" t="s">
        <v>864</v>
      </c>
    </row>
    <row r="135" spans="1:27">
      <c r="A135" s="12" t="s">
        <v>845</v>
      </c>
      <c r="B135" s="12" t="s">
        <v>701</v>
      </c>
      <c r="C135" s="12" t="s">
        <v>1525</v>
      </c>
      <c r="D135" s="12" t="s">
        <v>704</v>
      </c>
      <c r="E135" s="12" t="s">
        <v>1525</v>
      </c>
      <c r="F135" s="12" t="s">
        <v>616</v>
      </c>
      <c r="H135" s="12" t="s">
        <v>617</v>
      </c>
      <c r="J135" s="12" t="s">
        <v>1526</v>
      </c>
      <c r="M135" s="12" t="str">
        <f t="shared" si="11"/>
        <v>[NDAP DW to NDAP DM]:TM_RG_COMPRSLADINFO</v>
      </c>
      <c r="N135" s="12" t="s">
        <v>396</v>
      </c>
      <c r="P135" s="12" t="s">
        <v>702</v>
      </c>
      <c r="Q135" s="12" t="s">
        <v>753</v>
      </c>
      <c r="R135" s="12" t="s">
        <v>702</v>
      </c>
      <c r="S135" s="12" t="s">
        <v>795</v>
      </c>
      <c r="U135" s="12" t="s">
        <v>861</v>
      </c>
      <c r="W135" s="12" t="s">
        <v>863</v>
      </c>
      <c r="X135" s="25">
        <f t="shared" ca="1" si="12"/>
        <v>41961.617838425926</v>
      </c>
      <c r="Y135" s="12" t="s">
        <v>864</v>
      </c>
      <c r="Z135" s="25">
        <f t="shared" ca="1" si="13"/>
        <v>41961.617838425926</v>
      </c>
      <c r="AA135" s="12" t="s">
        <v>864</v>
      </c>
    </row>
    <row r="136" spans="1:27">
      <c r="A136" s="12" t="s">
        <v>846</v>
      </c>
      <c r="B136" s="12" t="s">
        <v>701</v>
      </c>
      <c r="C136" s="12" t="s">
        <v>1525</v>
      </c>
      <c r="D136" s="12" t="s">
        <v>704</v>
      </c>
      <c r="E136" s="12" t="s">
        <v>1525</v>
      </c>
      <c r="F136" s="12" t="s">
        <v>430</v>
      </c>
      <c r="H136" s="12" t="s">
        <v>431</v>
      </c>
      <c r="J136" s="12" t="s">
        <v>1526</v>
      </c>
      <c r="M136" s="12" t="str">
        <f t="shared" si="11"/>
        <v>[NDAP DW to NDAP DM]:TM_OP_ACCDTEXAMINRESULTLAD</v>
      </c>
      <c r="N136" s="12" t="s">
        <v>396</v>
      </c>
      <c r="P136" s="12" t="s">
        <v>702</v>
      </c>
      <c r="Q136" s="12" t="s">
        <v>754</v>
      </c>
      <c r="R136" s="12" t="s">
        <v>702</v>
      </c>
      <c r="S136" s="12" t="s">
        <v>796</v>
      </c>
      <c r="U136" s="12" t="s">
        <v>861</v>
      </c>
      <c r="W136" s="12" t="s">
        <v>863</v>
      </c>
      <c r="X136" s="25">
        <f t="shared" ca="1" si="12"/>
        <v>41961.617838425926</v>
      </c>
      <c r="Y136" s="12" t="s">
        <v>864</v>
      </c>
      <c r="Z136" s="25">
        <f t="shared" ca="1" si="13"/>
        <v>41961.617838425926</v>
      </c>
      <c r="AA136" s="12" t="s">
        <v>864</v>
      </c>
    </row>
    <row r="137" spans="1:27">
      <c r="A137" s="12" t="s">
        <v>847</v>
      </c>
      <c r="B137" s="12" t="s">
        <v>701</v>
      </c>
      <c r="C137" s="12" t="s">
        <v>1525</v>
      </c>
      <c r="D137" s="12" t="s">
        <v>704</v>
      </c>
      <c r="E137" s="12" t="s">
        <v>1525</v>
      </c>
      <c r="F137" s="12" t="s">
        <v>538</v>
      </c>
      <c r="H137" s="12" t="s">
        <v>539</v>
      </c>
      <c r="J137" s="12" t="s">
        <v>1526</v>
      </c>
      <c r="M137" s="12" t="str">
        <f t="shared" si="11"/>
        <v>[NDAP DW to NDAP DM]:TM_OP_REGSTRACCTOCNTRCTSTTUS</v>
      </c>
      <c r="N137" s="12" t="s">
        <v>396</v>
      </c>
      <c r="P137" s="12" t="s">
        <v>702</v>
      </c>
      <c r="Q137" s="12" t="s">
        <v>755</v>
      </c>
      <c r="R137" s="12" t="s">
        <v>702</v>
      </c>
      <c r="S137" s="12" t="s">
        <v>1780</v>
      </c>
      <c r="U137" s="12" t="s">
        <v>861</v>
      </c>
      <c r="W137" s="12" t="s">
        <v>863</v>
      </c>
      <c r="X137" s="25">
        <f t="shared" ca="1" si="12"/>
        <v>41961.617838425926</v>
      </c>
      <c r="Y137" s="12" t="s">
        <v>864</v>
      </c>
      <c r="Z137" s="25">
        <f t="shared" ca="1" si="13"/>
        <v>41961.617838425926</v>
      </c>
      <c r="AA137" s="12" t="s">
        <v>864</v>
      </c>
    </row>
    <row r="138" spans="1:27">
      <c r="A138" s="12" t="s">
        <v>848</v>
      </c>
      <c r="B138" s="12" t="s">
        <v>701</v>
      </c>
      <c r="C138" s="12" t="s">
        <v>1525</v>
      </c>
      <c r="D138" s="12" t="s">
        <v>704</v>
      </c>
      <c r="E138" s="12" t="s">
        <v>1525</v>
      </c>
      <c r="F138" s="12" t="s">
        <v>433</v>
      </c>
      <c r="H138" s="12" t="s">
        <v>434</v>
      </c>
      <c r="J138" s="12" t="s">
        <v>1526</v>
      </c>
      <c r="M138" s="12" t="str">
        <f t="shared" si="11"/>
        <v>[NDAP DW to NDAP DM]:TM_OP_ACCDTEXAMINRESULTSTATS_D</v>
      </c>
      <c r="N138" s="12" t="s">
        <v>396</v>
      </c>
      <c r="P138" s="12" t="s">
        <v>702</v>
      </c>
      <c r="Q138" s="12" t="s">
        <v>756</v>
      </c>
      <c r="R138" s="12" t="s">
        <v>702</v>
      </c>
      <c r="S138" s="12" t="s">
        <v>1774</v>
      </c>
      <c r="U138" s="12" t="s">
        <v>861</v>
      </c>
      <c r="W138" s="12" t="s">
        <v>863</v>
      </c>
      <c r="X138" s="25">
        <f t="shared" ca="1" si="12"/>
        <v>41961.617838425926</v>
      </c>
      <c r="Y138" s="12" t="s">
        <v>864</v>
      </c>
      <c r="Z138" s="25">
        <f t="shared" ca="1" si="13"/>
        <v>41961.617838425926</v>
      </c>
      <c r="AA138" s="12" t="s">
        <v>864</v>
      </c>
    </row>
    <row r="139" spans="1:27">
      <c r="A139" s="12" t="s">
        <v>849</v>
      </c>
      <c r="B139" s="12" t="s">
        <v>701</v>
      </c>
      <c r="C139" s="12" t="s">
        <v>1525</v>
      </c>
      <c r="D139" s="12" t="s">
        <v>704</v>
      </c>
      <c r="E139" s="12" t="s">
        <v>1525</v>
      </c>
      <c r="F139" s="12" t="s">
        <v>544</v>
      </c>
      <c r="H139" s="12" t="s">
        <v>545</v>
      </c>
      <c r="J139" s="12" t="s">
        <v>1526</v>
      </c>
      <c r="M139" s="12" t="str">
        <f t="shared" si="11"/>
        <v>[NDAP DW to NDAP DM]:TM_OP_RIGHTPRESVPRTNACRSLTRD</v>
      </c>
      <c r="N139" s="12" t="s">
        <v>396</v>
      </c>
      <c r="P139" s="12" t="s">
        <v>702</v>
      </c>
      <c r="Q139" s="12" t="s">
        <v>757</v>
      </c>
      <c r="R139" s="12" t="s">
        <v>702</v>
      </c>
      <c r="S139" s="12" t="s">
        <v>1781</v>
      </c>
      <c r="U139" s="12" t="s">
        <v>861</v>
      </c>
      <c r="W139" s="12" t="s">
        <v>863</v>
      </c>
      <c r="X139" s="25">
        <f t="shared" ca="1" si="12"/>
        <v>41961.617838425926</v>
      </c>
      <c r="Y139" s="12" t="s">
        <v>864</v>
      </c>
      <c r="Z139" s="25">
        <f t="shared" ca="1" si="13"/>
        <v>41961.617838425926</v>
      </c>
      <c r="AA139" s="12" t="s">
        <v>864</v>
      </c>
    </row>
    <row r="140" spans="1:27">
      <c r="A140" s="12" t="s">
        <v>850</v>
      </c>
      <c r="B140" s="12" t="s">
        <v>701</v>
      </c>
      <c r="C140" s="12" t="s">
        <v>1525</v>
      </c>
      <c r="D140" s="12" t="s">
        <v>704</v>
      </c>
      <c r="E140" s="12" t="s">
        <v>1525</v>
      </c>
      <c r="F140" s="12" t="s">
        <v>409</v>
      </c>
      <c r="H140" s="12" t="s">
        <v>410</v>
      </c>
      <c r="J140" s="12" t="s">
        <v>1526</v>
      </c>
      <c r="M140" s="12" t="str">
        <f t="shared" si="11"/>
        <v>[NDAP DW to NDAP DM]:TM_AQ_NPRTYSTTUS</v>
      </c>
      <c r="N140" s="12" t="s">
        <v>396</v>
      </c>
      <c r="P140" s="12" t="s">
        <v>702</v>
      </c>
      <c r="Q140" s="12" t="s">
        <v>758</v>
      </c>
      <c r="R140" s="12" t="s">
        <v>702</v>
      </c>
      <c r="S140" s="12" t="s">
        <v>1784</v>
      </c>
      <c r="U140" s="12" t="s">
        <v>861</v>
      </c>
      <c r="W140" s="12" t="s">
        <v>863</v>
      </c>
      <c r="X140" s="25">
        <f t="shared" ca="1" si="12"/>
        <v>41961.617838425926</v>
      </c>
      <c r="Y140" s="12" t="s">
        <v>864</v>
      </c>
      <c r="Z140" s="25">
        <f t="shared" ca="1" si="13"/>
        <v>41961.617838425926</v>
      </c>
      <c r="AA140" s="12" t="s">
        <v>864</v>
      </c>
    </row>
    <row r="141" spans="1:27">
      <c r="A141" s="12" t="s">
        <v>851</v>
      </c>
      <c r="B141" s="12" t="s">
        <v>701</v>
      </c>
      <c r="C141" s="12" t="s">
        <v>1525</v>
      </c>
      <c r="D141" s="12" t="s">
        <v>704</v>
      </c>
      <c r="E141" s="12" t="s">
        <v>1525</v>
      </c>
      <c r="F141" s="12" t="s">
        <v>547</v>
      </c>
      <c r="H141" s="12" t="s">
        <v>548</v>
      </c>
      <c r="J141" s="12" t="s">
        <v>1526</v>
      </c>
      <c r="M141" s="12" t="str">
        <f t="shared" si="11"/>
        <v>[NDAP DW to NDAP DM]:TM_OP_RIGHTPRESVPRTNSTTUS</v>
      </c>
      <c r="N141" s="12" t="s">
        <v>396</v>
      </c>
      <c r="P141" s="12" t="s">
        <v>702</v>
      </c>
      <c r="Q141" s="12" t="s">
        <v>759</v>
      </c>
      <c r="R141" s="12" t="s">
        <v>702</v>
      </c>
      <c r="S141" s="12" t="s">
        <v>1785</v>
      </c>
      <c r="U141" s="12" t="s">
        <v>861</v>
      </c>
      <c r="W141" s="12" t="s">
        <v>863</v>
      </c>
      <c r="X141" s="25">
        <f t="shared" ca="1" si="12"/>
        <v>41961.617838425926</v>
      </c>
      <c r="Y141" s="12" t="s">
        <v>864</v>
      </c>
      <c r="Z141" s="25">
        <f t="shared" ca="1" si="13"/>
        <v>41961.617838425926</v>
      </c>
      <c r="AA141" s="12" t="s">
        <v>864</v>
      </c>
    </row>
    <row r="142" spans="1:27">
      <c r="A142" s="12" t="s">
        <v>852</v>
      </c>
      <c r="B142" s="12" t="s">
        <v>701</v>
      </c>
      <c r="C142" s="12" t="s">
        <v>1525</v>
      </c>
      <c r="D142" s="12" t="s">
        <v>704</v>
      </c>
      <c r="E142" s="12" t="s">
        <v>1525</v>
      </c>
      <c r="F142" s="12" t="s">
        <v>664</v>
      </c>
      <c r="H142" s="12" t="s">
        <v>665</v>
      </c>
      <c r="J142" s="12" t="s">
        <v>1526</v>
      </c>
      <c r="M142" s="12" t="str">
        <f t="shared" si="11"/>
        <v>[NDAP DW to NDAP DM]:TM_SA_OPRATN_STS_SM_D</v>
      </c>
      <c r="N142" s="12" t="s">
        <v>396</v>
      </c>
      <c r="P142" s="12" t="s">
        <v>702</v>
      </c>
      <c r="Q142" s="12" t="s">
        <v>760</v>
      </c>
      <c r="R142" s="12" t="s">
        <v>702</v>
      </c>
      <c r="S142" s="12" t="s">
        <v>797</v>
      </c>
      <c r="U142" s="12" t="s">
        <v>861</v>
      </c>
      <c r="W142" s="12" t="s">
        <v>863</v>
      </c>
      <c r="X142" s="25">
        <f t="shared" ca="1" si="12"/>
        <v>41961.617838425926</v>
      </c>
      <c r="Y142" s="12" t="s">
        <v>864</v>
      </c>
      <c r="Z142" s="25">
        <f t="shared" ca="1" si="13"/>
        <v>41961.617838425926</v>
      </c>
      <c r="AA142" s="12" t="s">
        <v>864</v>
      </c>
    </row>
    <row r="143" spans="1:27">
      <c r="A143" s="12" t="s">
        <v>853</v>
      </c>
      <c r="B143" s="12" t="s">
        <v>701</v>
      </c>
      <c r="C143" s="12" t="s">
        <v>1525</v>
      </c>
      <c r="D143" s="12" t="s">
        <v>704</v>
      </c>
      <c r="E143" s="12" t="s">
        <v>1525</v>
      </c>
      <c r="F143" s="12" t="s">
        <v>523</v>
      </c>
      <c r="H143" s="12" t="s">
        <v>524</v>
      </c>
      <c r="J143" s="12" t="s">
        <v>1526</v>
      </c>
      <c r="M143" s="12" t="str">
        <f t="shared" si="11"/>
        <v>[NDAP DW to NDAP DM]:TM_OP_NPRTYOPRATNSTTUS</v>
      </c>
      <c r="N143" s="12" t="s">
        <v>396</v>
      </c>
      <c r="P143" s="12" t="s">
        <v>702</v>
      </c>
      <c r="Q143" s="12" t="s">
        <v>761</v>
      </c>
      <c r="R143" s="12" t="s">
        <v>702</v>
      </c>
      <c r="S143" s="12" t="s">
        <v>798</v>
      </c>
      <c r="U143" s="12" t="s">
        <v>861</v>
      </c>
      <c r="W143" s="12" t="s">
        <v>863</v>
      </c>
      <c r="X143" s="25">
        <f t="shared" ca="1" si="12"/>
        <v>41961.617838425926</v>
      </c>
      <c r="Y143" s="12" t="s">
        <v>864</v>
      </c>
      <c r="Z143" s="25">
        <f t="shared" ca="1" si="13"/>
        <v>41961.617838425926</v>
      </c>
      <c r="AA143" s="12" t="s">
        <v>864</v>
      </c>
    </row>
    <row r="144" spans="1:27">
      <c r="A144" s="12" t="s">
        <v>854</v>
      </c>
      <c r="B144" s="12" t="s">
        <v>701</v>
      </c>
      <c r="C144" s="12" t="s">
        <v>1525</v>
      </c>
      <c r="D144" s="12" t="s">
        <v>704</v>
      </c>
      <c r="E144" s="12" t="s">
        <v>1525</v>
      </c>
      <c r="F144" s="12" t="s">
        <v>421</v>
      </c>
      <c r="H144" s="12" t="s">
        <v>422</v>
      </c>
      <c r="J144" s="12" t="s">
        <v>1526</v>
      </c>
      <c r="M144" s="12" t="str">
        <f t="shared" si="11"/>
        <v>[NDAP DW to NDAP DM]:TM_OP_ACCDTEXAMINPOSSDELST_D</v>
      </c>
      <c r="N144" s="12" t="s">
        <v>396</v>
      </c>
      <c r="P144" s="12" t="s">
        <v>702</v>
      </c>
      <c r="Q144" s="12" t="s">
        <v>762</v>
      </c>
      <c r="R144" s="12" t="s">
        <v>702</v>
      </c>
      <c r="S144" s="12" t="s">
        <v>799</v>
      </c>
      <c r="U144" s="12" t="s">
        <v>861</v>
      </c>
      <c r="W144" s="12" t="s">
        <v>863</v>
      </c>
      <c r="X144" s="25">
        <f t="shared" ca="1" si="12"/>
        <v>41961.617838425926</v>
      </c>
      <c r="Y144" s="12" t="s">
        <v>864</v>
      </c>
      <c r="Z144" s="25">
        <f t="shared" ca="1" si="13"/>
        <v>41961.617838425926</v>
      </c>
      <c r="AA144" s="12" t="s">
        <v>864</v>
      </c>
    </row>
    <row r="145" spans="1:27">
      <c r="A145" s="12" t="s">
        <v>855</v>
      </c>
      <c r="B145" s="12" t="s">
        <v>701</v>
      </c>
      <c r="C145" s="12" t="s">
        <v>1525</v>
      </c>
      <c r="D145" s="12" t="s">
        <v>704</v>
      </c>
      <c r="E145" s="12" t="s">
        <v>1525</v>
      </c>
      <c r="F145" s="12" t="s">
        <v>445</v>
      </c>
      <c r="H145" s="12" t="s">
        <v>446</v>
      </c>
      <c r="J145" s="12" t="s">
        <v>1526</v>
      </c>
      <c r="M145" s="12" t="str">
        <f t="shared" si="11"/>
        <v>[NDAP DW to NDAP DM]:TM_OP_CNTRCTDTLS_D</v>
      </c>
      <c r="N145" s="12" t="s">
        <v>396</v>
      </c>
      <c r="P145" s="12" t="s">
        <v>702</v>
      </c>
      <c r="Q145" s="12" t="s">
        <v>763</v>
      </c>
      <c r="R145" s="12" t="s">
        <v>702</v>
      </c>
      <c r="S145" s="12" t="s">
        <v>800</v>
      </c>
      <c r="U145" s="12" t="s">
        <v>861</v>
      </c>
      <c r="W145" s="12" t="s">
        <v>863</v>
      </c>
      <c r="X145" s="25">
        <f t="shared" ca="1" si="12"/>
        <v>41961.617838425926</v>
      </c>
      <c r="Y145" s="12" t="s">
        <v>864</v>
      </c>
      <c r="Z145" s="25">
        <f t="shared" ca="1" si="13"/>
        <v>41961.617838425926</v>
      </c>
      <c r="AA145" s="12" t="s">
        <v>864</v>
      </c>
    </row>
    <row r="146" spans="1:27">
      <c r="A146" s="12" t="s">
        <v>856</v>
      </c>
      <c r="B146" s="12" t="s">
        <v>701</v>
      </c>
      <c r="C146" s="12" t="s">
        <v>1525</v>
      </c>
      <c r="D146" s="12" t="s">
        <v>704</v>
      </c>
      <c r="E146" s="12" t="s">
        <v>1525</v>
      </c>
      <c r="F146" s="12" t="s">
        <v>418</v>
      </c>
      <c r="H146" s="12" t="s">
        <v>419</v>
      </c>
      <c r="J146" s="12" t="s">
        <v>1526</v>
      </c>
      <c r="M146" s="12" t="str">
        <f t="shared" si="11"/>
        <v>[NDAP DW to NDAP DM]:TM_OP_ACCDTEXAMINBULDSTATS_D</v>
      </c>
      <c r="N146" s="12" t="s">
        <v>396</v>
      </c>
      <c r="P146" s="12" t="s">
        <v>702</v>
      </c>
      <c r="Q146" s="12" t="s">
        <v>764</v>
      </c>
      <c r="R146" s="12" t="s">
        <v>702</v>
      </c>
      <c r="S146" s="12" t="s">
        <v>801</v>
      </c>
      <c r="U146" s="12" t="s">
        <v>861</v>
      </c>
      <c r="W146" s="12" t="s">
        <v>863</v>
      </c>
      <c r="X146" s="25">
        <f t="shared" ca="1" si="12"/>
        <v>41961.617838425926</v>
      </c>
      <c r="Y146" s="12" t="s">
        <v>864</v>
      </c>
      <c r="Z146" s="25">
        <f t="shared" ca="1" si="13"/>
        <v>41961.617838425926</v>
      </c>
      <c r="AA146" s="12" t="s">
        <v>864</v>
      </c>
    </row>
    <row r="147" spans="1:27">
      <c r="A147" s="12" t="s">
        <v>857</v>
      </c>
      <c r="B147" s="12" t="s">
        <v>701</v>
      </c>
      <c r="C147" s="12" t="s">
        <v>1525</v>
      </c>
      <c r="D147" s="12" t="s">
        <v>704</v>
      </c>
      <c r="E147" s="12" t="s">
        <v>1525</v>
      </c>
      <c r="F147" s="12" t="s">
        <v>625</v>
      </c>
      <c r="H147" s="12" t="s">
        <v>626</v>
      </c>
      <c r="J147" s="12" t="s">
        <v>1526</v>
      </c>
      <c r="M147" s="12" t="str">
        <f t="shared" si="11"/>
        <v>[NDAP DW to NDAP DM]:TM_RG_LADREGSTR</v>
      </c>
      <c r="N147" s="12" t="s">
        <v>396</v>
      </c>
      <c r="P147" s="12" t="s">
        <v>702</v>
      </c>
      <c r="Q147" s="12" t="s">
        <v>765</v>
      </c>
      <c r="R147" s="12" t="s">
        <v>702</v>
      </c>
      <c r="S147" s="12" t="s">
        <v>1786</v>
      </c>
      <c r="U147" s="12" t="s">
        <v>861</v>
      </c>
      <c r="W147" s="12" t="s">
        <v>863</v>
      </c>
      <c r="X147" s="25">
        <f t="shared" ca="1" si="12"/>
        <v>41961.617838425926</v>
      </c>
      <c r="Y147" s="12" t="s">
        <v>864</v>
      </c>
      <c r="Z147" s="25">
        <f t="shared" ca="1" si="13"/>
        <v>41961.617838425926</v>
      </c>
      <c r="AA147" s="12" t="s">
        <v>864</v>
      </c>
    </row>
    <row r="148" spans="1:27">
      <c r="A148" s="12" t="s">
        <v>858</v>
      </c>
      <c r="B148" s="12" t="s">
        <v>701</v>
      </c>
      <c r="C148" s="12" t="s">
        <v>1525</v>
      </c>
      <c r="D148" s="12" t="s">
        <v>704</v>
      </c>
      <c r="E148" s="12" t="s">
        <v>1525</v>
      </c>
      <c r="F148" s="12" t="s">
        <v>403</v>
      </c>
      <c r="H148" s="12" t="s">
        <v>404</v>
      </c>
      <c r="J148" s="12" t="s">
        <v>1526</v>
      </c>
      <c r="M148" s="12" t="str">
        <f t="shared" si="11"/>
        <v>[NDAP DW to NDAP DM]:TM_AQ_ACQSIRDSSTTUS</v>
      </c>
      <c r="N148" s="12" t="s">
        <v>396</v>
      </c>
      <c r="P148" s="12" t="s">
        <v>702</v>
      </c>
      <c r="Q148" s="12" t="s">
        <v>766</v>
      </c>
      <c r="R148" s="12" t="s">
        <v>702</v>
      </c>
      <c r="S148" s="12" t="s">
        <v>802</v>
      </c>
      <c r="U148" s="12" t="s">
        <v>861</v>
      </c>
      <c r="W148" s="12" t="s">
        <v>863</v>
      </c>
      <c r="X148" s="25">
        <f t="shared" ca="1" si="12"/>
        <v>41961.617838425926</v>
      </c>
      <c r="Y148" s="12" t="s">
        <v>864</v>
      </c>
      <c r="Z148" s="25">
        <f t="shared" ca="1" si="13"/>
        <v>41961.617838425926</v>
      </c>
      <c r="AA148" s="12" t="s">
        <v>864</v>
      </c>
    </row>
    <row r="149" spans="1:27">
      <c r="A149" s="12" t="s">
        <v>859</v>
      </c>
      <c r="B149" s="12" t="s">
        <v>701</v>
      </c>
      <c r="C149" s="12" t="s">
        <v>1525</v>
      </c>
      <c r="D149" s="12" t="s">
        <v>704</v>
      </c>
      <c r="E149" s="12" t="s">
        <v>1525</v>
      </c>
      <c r="F149" s="12" t="s">
        <v>622</v>
      </c>
      <c r="H149" s="12" t="s">
        <v>623</v>
      </c>
      <c r="J149" s="12" t="s">
        <v>1526</v>
      </c>
      <c r="M149" s="12" t="str">
        <f t="shared" si="11"/>
        <v>[NDAP DW to NDAP DM]:TM_RG_IRDSREGSTR</v>
      </c>
      <c r="N149" s="12" t="s">
        <v>396</v>
      </c>
      <c r="P149" s="12" t="s">
        <v>702</v>
      </c>
      <c r="Q149" s="12" t="s">
        <v>767</v>
      </c>
      <c r="R149" s="12" t="s">
        <v>702</v>
      </c>
      <c r="S149" s="12" t="s">
        <v>1787</v>
      </c>
      <c r="U149" s="12" t="s">
        <v>861</v>
      </c>
      <c r="W149" s="12" t="s">
        <v>863</v>
      </c>
      <c r="X149" s="25">
        <f t="shared" ca="1" si="12"/>
        <v>41961.617838425926</v>
      </c>
      <c r="Y149" s="12" t="s">
        <v>864</v>
      </c>
      <c r="Z149" s="25">
        <f t="shared" ca="1" si="13"/>
        <v>41961.617838425926</v>
      </c>
      <c r="AA149" s="12" t="s">
        <v>864</v>
      </c>
    </row>
    <row r="150" spans="1:27">
      <c r="A150" s="12" t="s">
        <v>860</v>
      </c>
      <c r="B150" s="12" t="s">
        <v>701</v>
      </c>
      <c r="C150" s="12" t="s">
        <v>1525</v>
      </c>
      <c r="D150" s="12" t="s">
        <v>704</v>
      </c>
      <c r="E150" s="12" t="s">
        <v>1525</v>
      </c>
      <c r="F150" s="12" t="s">
        <v>406</v>
      </c>
      <c r="H150" s="12" t="s">
        <v>407</v>
      </c>
      <c r="J150" s="12" t="s">
        <v>1526</v>
      </c>
      <c r="M150" s="12" t="str">
        <f t="shared" si="11"/>
        <v>[NDAP DW to NDAP DM]:TM_AQ_ASSETSCL_SM_D</v>
      </c>
      <c r="N150" s="12" t="s">
        <v>396</v>
      </c>
      <c r="P150" s="12" t="s">
        <v>702</v>
      </c>
      <c r="Q150" s="12" t="s">
        <v>768</v>
      </c>
      <c r="R150" s="12" t="s">
        <v>702</v>
      </c>
      <c r="S150" s="12" t="s">
        <v>803</v>
      </c>
      <c r="U150" s="12" t="s">
        <v>861</v>
      </c>
      <c r="W150" s="12" t="s">
        <v>863</v>
      </c>
      <c r="X150" s="25">
        <f t="shared" ca="1" si="12"/>
        <v>41961.617838425926</v>
      </c>
      <c r="Y150" s="12" t="s">
        <v>864</v>
      </c>
      <c r="Z150" s="25">
        <f t="shared" ca="1" si="13"/>
        <v>41961.617838425926</v>
      </c>
      <c r="AA150" s="12" t="s">
        <v>864</v>
      </c>
    </row>
    <row r="151" spans="1:27">
      <c r="A151" s="12" t="s">
        <v>865</v>
      </c>
      <c r="B151" s="12" t="s">
        <v>701</v>
      </c>
      <c r="C151" s="12" t="s">
        <v>1526</v>
      </c>
      <c r="D151" s="12" t="s">
        <v>704</v>
      </c>
      <c r="E151" s="12" t="s">
        <v>1526</v>
      </c>
      <c r="F151" s="12" t="s">
        <v>866</v>
      </c>
      <c r="H151" s="12" t="s">
        <v>1094</v>
      </c>
      <c r="J151" s="12" t="s">
        <v>1851</v>
      </c>
      <c r="K151" s="12" t="s">
        <v>1300</v>
      </c>
      <c r="L151" s="12" t="s">
        <v>1094</v>
      </c>
      <c r="M151" s="12" t="str">
        <f>"[NPIMS to NDAP DW]:"&amp;F151</f>
        <v>[NPIMS to NDAP DW]:TW_OP_ACCDT_TY_CL_K</v>
      </c>
      <c r="N151" s="12" t="s">
        <v>396</v>
      </c>
      <c r="P151" s="12" t="s">
        <v>702</v>
      </c>
      <c r="Q151" s="12" t="str">
        <f>"SELECT COUNT(*) FROM DW."&amp;F151&amp;" WHERE DW_STDR_DE = '${today}'"</f>
        <v>SELECT COUNT(*) FROM DW.TW_OP_ACCDT_TY_CL_K WHERE DW_STDR_DE = '${today}'</v>
      </c>
      <c r="R151" s="12" t="s">
        <v>1530</v>
      </c>
      <c r="S151" s="12" t="str">
        <f>"SELECT COUNT(*) FROM "&amp;K151</f>
        <v>SELECT COUNT(*) FROM TNID_ACCDT_TY_CL_K</v>
      </c>
      <c r="U151" s="12" t="s">
        <v>1765</v>
      </c>
      <c r="W151" s="12" t="s">
        <v>863</v>
      </c>
      <c r="X151" s="25">
        <f t="shared" ref="X151:X194" ca="1" si="14">NOW()-10</f>
        <v>41961.617838425926</v>
      </c>
      <c r="Y151" s="12" t="s">
        <v>864</v>
      </c>
      <c r="Z151" s="25">
        <f t="shared" ca="1" si="13"/>
        <v>41961.617838425926</v>
      </c>
      <c r="AA151" s="12" t="s">
        <v>864</v>
      </c>
    </row>
    <row r="152" spans="1:27">
      <c r="A152" s="12" t="s">
        <v>1533</v>
      </c>
      <c r="B152" s="12" t="s">
        <v>701</v>
      </c>
      <c r="C152" s="12" t="s">
        <v>1526</v>
      </c>
      <c r="D152" s="12" t="s">
        <v>704</v>
      </c>
      <c r="E152" s="12" t="s">
        <v>1526</v>
      </c>
      <c r="F152" s="12" t="s">
        <v>867</v>
      </c>
      <c r="H152" s="12" t="s">
        <v>1095</v>
      </c>
      <c r="J152" s="12" t="s">
        <v>1851</v>
      </c>
      <c r="K152" s="12" t="s">
        <v>1301</v>
      </c>
      <c r="L152" s="12" t="s">
        <v>1095</v>
      </c>
      <c r="M152" s="12" t="str">
        <f t="shared" ref="M152:M215" si="15">"[NPIMS to NDAP DW]:"&amp;F152</f>
        <v>[NPIMS to NDAP DW]:TW_OP_ACCDTEXAMIN_K</v>
      </c>
      <c r="N152" s="12" t="s">
        <v>396</v>
      </c>
      <c r="P152" s="12" t="s">
        <v>702</v>
      </c>
      <c r="Q152" s="12" t="str">
        <f t="shared" ref="Q152:Q215" si="16">"SELECT COUNT(*) FROM DW."&amp;F152&amp;" WHERE DW_STDR_DE = '${today}'"</f>
        <v>SELECT COUNT(*) FROM DW.TW_OP_ACCDTEXAMIN_K WHERE DW_STDR_DE = '${today}'</v>
      </c>
      <c r="R152" s="12" t="s">
        <v>1530</v>
      </c>
      <c r="S152" s="12" t="str">
        <f t="shared" ref="S152:S215" si="17">"SELECT COUNT(*) FROM "&amp;K152</f>
        <v>SELECT COUNT(*) FROM TNID_ACCDTEXAMIN_K</v>
      </c>
      <c r="U152" s="12" t="s">
        <v>1765</v>
      </c>
      <c r="W152" s="12" t="s">
        <v>863</v>
      </c>
      <c r="X152" s="25">
        <f t="shared" ca="1" si="14"/>
        <v>41961.617838425926</v>
      </c>
      <c r="Y152" s="12" t="s">
        <v>864</v>
      </c>
      <c r="Z152" s="25">
        <f t="shared" ca="1" si="13"/>
        <v>41961.617838425926</v>
      </c>
      <c r="AA152" s="12" t="s">
        <v>864</v>
      </c>
    </row>
    <row r="153" spans="1:27">
      <c r="A153" s="12" t="s">
        <v>1534</v>
      </c>
      <c r="B153" s="12" t="s">
        <v>701</v>
      </c>
      <c r="C153" s="12" t="s">
        <v>1526</v>
      </c>
      <c r="D153" s="12" t="s">
        <v>704</v>
      </c>
      <c r="E153" s="12" t="s">
        <v>1526</v>
      </c>
      <c r="F153" s="12" t="s">
        <v>868</v>
      </c>
      <c r="H153" s="12" t="s">
        <v>1096</v>
      </c>
      <c r="J153" s="12" t="s">
        <v>1851</v>
      </c>
      <c r="K153" s="12" t="s">
        <v>1302</v>
      </c>
      <c r="L153" s="12" t="s">
        <v>1096</v>
      </c>
      <c r="M153" s="12" t="str">
        <f t="shared" si="15"/>
        <v>[NPIMS to NDAP DW]:TW_OP_ACCDTEXAMINATCN</v>
      </c>
      <c r="N153" s="12" t="s">
        <v>396</v>
      </c>
      <c r="P153" s="12" t="s">
        <v>702</v>
      </c>
      <c r="Q153" s="12" t="str">
        <f t="shared" si="16"/>
        <v>SELECT COUNT(*) FROM DW.TW_OP_ACCDTEXAMINATCN WHERE DW_STDR_DE = '${today}'</v>
      </c>
      <c r="R153" s="12" t="s">
        <v>1530</v>
      </c>
      <c r="S153" s="12" t="str">
        <f t="shared" si="17"/>
        <v>SELECT COUNT(*) FROM TNID_ACCDTEXAMINATCN</v>
      </c>
      <c r="U153" s="12" t="s">
        <v>1765</v>
      </c>
      <c r="W153" s="12" t="s">
        <v>863</v>
      </c>
      <c r="X153" s="25">
        <f t="shared" ca="1" si="14"/>
        <v>41961.617838425926</v>
      </c>
      <c r="Y153" s="12" t="s">
        <v>864</v>
      </c>
      <c r="Z153" s="25">
        <f t="shared" ca="1" si="13"/>
        <v>41961.617838425926</v>
      </c>
      <c r="AA153" s="12" t="s">
        <v>864</v>
      </c>
    </row>
    <row r="154" spans="1:27">
      <c r="A154" s="12" t="s">
        <v>1535</v>
      </c>
      <c r="B154" s="12" t="s">
        <v>701</v>
      </c>
      <c r="C154" s="12" t="s">
        <v>1526</v>
      </c>
      <c r="D154" s="12" t="s">
        <v>704</v>
      </c>
      <c r="E154" s="12" t="s">
        <v>1526</v>
      </c>
      <c r="F154" s="12" t="s">
        <v>869</v>
      </c>
      <c r="H154" s="12" t="s">
        <v>1097</v>
      </c>
      <c r="J154" s="12" t="s">
        <v>1851</v>
      </c>
      <c r="K154" s="12" t="s">
        <v>1303</v>
      </c>
      <c r="L154" s="12" t="s">
        <v>1097</v>
      </c>
      <c r="M154" s="12" t="str">
        <f t="shared" si="15"/>
        <v>[NPIMS to NDAP DW]:TW_OP_ACCDTEXAMINBD3M_D</v>
      </c>
      <c r="N154" s="12" t="s">
        <v>396</v>
      </c>
      <c r="P154" s="12" t="s">
        <v>702</v>
      </c>
      <c r="Q154" s="12" t="str">
        <f t="shared" si="16"/>
        <v>SELECT COUNT(*) FROM DW.TW_OP_ACCDTEXAMINBD3M_D WHERE DW_STDR_DE = '${today}'</v>
      </c>
      <c r="R154" s="12" t="s">
        <v>1530</v>
      </c>
      <c r="S154" s="12" t="str">
        <f t="shared" si="17"/>
        <v>SELECT COUNT(*) FROM TNID_ACCDTEXAMINBD3M_D</v>
      </c>
      <c r="U154" s="12" t="s">
        <v>1765</v>
      </c>
      <c r="W154" s="12" t="s">
        <v>863</v>
      </c>
      <c r="X154" s="25">
        <f t="shared" ca="1" si="14"/>
        <v>41961.617838425926</v>
      </c>
      <c r="Y154" s="12" t="s">
        <v>864</v>
      </c>
      <c r="Z154" s="25">
        <f t="shared" ca="1" si="13"/>
        <v>41961.617838425926</v>
      </c>
      <c r="AA154" s="12" t="s">
        <v>864</v>
      </c>
    </row>
    <row r="155" spans="1:27">
      <c r="A155" s="12" t="s">
        <v>1536</v>
      </c>
      <c r="B155" s="12" t="s">
        <v>701</v>
      </c>
      <c r="C155" s="12" t="s">
        <v>1526</v>
      </c>
      <c r="D155" s="12" t="s">
        <v>704</v>
      </c>
      <c r="E155" s="12" t="s">
        <v>1526</v>
      </c>
      <c r="F155" s="12" t="s">
        <v>870</v>
      </c>
      <c r="H155" s="12" t="s">
        <v>1098</v>
      </c>
      <c r="J155" s="12" t="s">
        <v>1851</v>
      </c>
      <c r="K155" s="12" t="s">
        <v>1304</v>
      </c>
      <c r="L155" s="12" t="s">
        <v>1098</v>
      </c>
      <c r="M155" s="12" t="str">
        <f t="shared" si="15"/>
        <v>[NPIMS to NDAP DW]:TW_OP_ACCDTEXAMINBULD</v>
      </c>
      <c r="N155" s="12" t="s">
        <v>396</v>
      </c>
      <c r="P155" s="12" t="s">
        <v>702</v>
      </c>
      <c r="Q155" s="12" t="str">
        <f t="shared" si="16"/>
        <v>SELECT COUNT(*) FROM DW.TW_OP_ACCDTEXAMINBULD WHERE DW_STDR_DE = '${today}'</v>
      </c>
      <c r="R155" s="12" t="s">
        <v>1530</v>
      </c>
      <c r="S155" s="12" t="str">
        <f t="shared" si="17"/>
        <v>SELECT COUNT(*) FROM TNID_ACCDTEXAMINBULD</v>
      </c>
      <c r="U155" s="12" t="s">
        <v>1765</v>
      </c>
      <c r="W155" s="12" t="s">
        <v>863</v>
      </c>
      <c r="X155" s="25">
        <f t="shared" ca="1" si="14"/>
        <v>41961.617838425926</v>
      </c>
      <c r="Y155" s="12" t="s">
        <v>864</v>
      </c>
      <c r="Z155" s="25">
        <f t="shared" ca="1" si="13"/>
        <v>41961.617838425926</v>
      </c>
      <c r="AA155" s="12" t="s">
        <v>864</v>
      </c>
    </row>
    <row r="156" spans="1:27">
      <c r="A156" s="12" t="s">
        <v>1537</v>
      </c>
      <c r="B156" s="12" t="s">
        <v>701</v>
      </c>
      <c r="C156" s="12" t="s">
        <v>1526</v>
      </c>
      <c r="D156" s="12" t="s">
        <v>704</v>
      </c>
      <c r="E156" s="12" t="s">
        <v>1526</v>
      </c>
      <c r="F156" s="12" t="s">
        <v>871</v>
      </c>
      <c r="H156" s="12" t="s">
        <v>1099</v>
      </c>
      <c r="J156" s="12" t="s">
        <v>1851</v>
      </c>
      <c r="K156" s="12" t="s">
        <v>1305</v>
      </c>
      <c r="L156" s="12" t="s">
        <v>1099</v>
      </c>
      <c r="M156" s="12" t="str">
        <f t="shared" si="15"/>
        <v>[NPIMS to NDAP DW]:TW_OP_ACCDTEXAMINBULDSTATS_D</v>
      </c>
      <c r="N156" s="12" t="s">
        <v>396</v>
      </c>
      <c r="P156" s="12" t="s">
        <v>702</v>
      </c>
      <c r="Q156" s="12" t="str">
        <f t="shared" si="16"/>
        <v>SELECT COUNT(*) FROM DW.TW_OP_ACCDTEXAMINBULDSTATS_D WHERE DW_STDR_DE = '${today}'</v>
      </c>
      <c r="R156" s="12" t="s">
        <v>1530</v>
      </c>
      <c r="S156" s="12" t="str">
        <f t="shared" si="17"/>
        <v>SELECT COUNT(*) FROM TNID_ACCDTEXAMINBULDSTATS_D</v>
      </c>
      <c r="U156" s="12" t="s">
        <v>1765</v>
      </c>
      <c r="W156" s="12" t="s">
        <v>863</v>
      </c>
      <c r="X156" s="25">
        <f t="shared" ca="1" si="14"/>
        <v>41961.617838425926</v>
      </c>
      <c r="Y156" s="12" t="s">
        <v>864</v>
      </c>
      <c r="Z156" s="25">
        <f t="shared" ca="1" si="13"/>
        <v>41961.617838425926</v>
      </c>
      <c r="AA156" s="12" t="s">
        <v>864</v>
      </c>
    </row>
    <row r="157" spans="1:27">
      <c r="A157" s="12" t="s">
        <v>1538</v>
      </c>
      <c r="B157" s="12" t="s">
        <v>701</v>
      </c>
      <c r="C157" s="12" t="s">
        <v>1526</v>
      </c>
      <c r="D157" s="12" t="s">
        <v>704</v>
      </c>
      <c r="E157" s="12" t="s">
        <v>1526</v>
      </c>
      <c r="F157" s="12" t="s">
        <v>872</v>
      </c>
      <c r="H157" s="12" t="s">
        <v>1100</v>
      </c>
      <c r="J157" s="12" t="s">
        <v>1851</v>
      </c>
      <c r="K157" s="12" t="s">
        <v>1306</v>
      </c>
      <c r="L157" s="12" t="s">
        <v>1100</v>
      </c>
      <c r="M157" s="12" t="str">
        <f t="shared" si="15"/>
        <v>[NPIMS to NDAP DW]:TW_OP_ACCDTEXAMINFILE</v>
      </c>
      <c r="N157" s="12" t="s">
        <v>396</v>
      </c>
      <c r="P157" s="12" t="s">
        <v>702</v>
      </c>
      <c r="Q157" s="12" t="str">
        <f t="shared" si="16"/>
        <v>SELECT COUNT(*) FROM DW.TW_OP_ACCDTEXAMINFILE WHERE DW_STDR_DE = '${today}'</v>
      </c>
      <c r="R157" s="12" t="s">
        <v>1530</v>
      </c>
      <c r="S157" s="12" t="str">
        <f t="shared" si="17"/>
        <v>SELECT COUNT(*) FROM TNID_ACCDTEXAMINFILE</v>
      </c>
      <c r="U157" s="12" t="s">
        <v>1765</v>
      </c>
      <c r="W157" s="12" t="s">
        <v>863</v>
      </c>
      <c r="X157" s="25">
        <f t="shared" ca="1" si="14"/>
        <v>41961.617838425926</v>
      </c>
      <c r="Y157" s="12" t="s">
        <v>864</v>
      </c>
      <c r="Z157" s="25">
        <f t="shared" ca="1" si="13"/>
        <v>41961.617838425926</v>
      </c>
      <c r="AA157" s="12" t="s">
        <v>864</v>
      </c>
    </row>
    <row r="158" spans="1:27">
      <c r="A158" s="12" t="s">
        <v>1539</v>
      </c>
      <c r="B158" s="12" t="s">
        <v>701</v>
      </c>
      <c r="C158" s="12" t="s">
        <v>1526</v>
      </c>
      <c r="D158" s="12" t="s">
        <v>704</v>
      </c>
      <c r="E158" s="12" t="s">
        <v>1526</v>
      </c>
      <c r="F158" s="12" t="s">
        <v>873</v>
      </c>
      <c r="H158" s="12" t="s">
        <v>1101</v>
      </c>
      <c r="J158" s="12" t="s">
        <v>1851</v>
      </c>
      <c r="K158" s="12" t="s">
        <v>1307</v>
      </c>
      <c r="L158" s="12" t="s">
        <v>1101</v>
      </c>
      <c r="M158" s="12" t="str">
        <f t="shared" si="15"/>
        <v>[NPIMS to NDAP DW]:TW_OP_ACCDTEXAMINFRSTREBAM</v>
      </c>
      <c r="N158" s="12" t="s">
        <v>396</v>
      </c>
      <c r="P158" s="12" t="s">
        <v>702</v>
      </c>
      <c r="Q158" s="12" t="str">
        <f t="shared" si="16"/>
        <v>SELECT COUNT(*) FROM DW.TW_OP_ACCDTEXAMINFRSTREBAM WHERE DW_STDR_DE = '${today}'</v>
      </c>
      <c r="R158" s="12" t="s">
        <v>1530</v>
      </c>
      <c r="S158" s="12" t="str">
        <f t="shared" si="17"/>
        <v>SELECT COUNT(*) FROM TNID_ACCDTEXAMINFRSTREBAM</v>
      </c>
      <c r="U158" s="12" t="s">
        <v>1765</v>
      </c>
      <c r="W158" s="12" t="s">
        <v>863</v>
      </c>
      <c r="X158" s="25">
        <f t="shared" ca="1" si="14"/>
        <v>41961.617838425926</v>
      </c>
      <c r="Y158" s="12" t="s">
        <v>864</v>
      </c>
      <c r="Z158" s="25">
        <f t="shared" ca="1" si="13"/>
        <v>41961.617838425926</v>
      </c>
      <c r="AA158" s="12" t="s">
        <v>864</v>
      </c>
    </row>
    <row r="159" spans="1:27">
      <c r="A159" s="12" t="s">
        <v>1540</v>
      </c>
      <c r="B159" s="12" t="s">
        <v>701</v>
      </c>
      <c r="C159" s="12" t="s">
        <v>1526</v>
      </c>
      <c r="D159" s="12" t="s">
        <v>704</v>
      </c>
      <c r="E159" s="12" t="s">
        <v>1526</v>
      </c>
      <c r="F159" s="12" t="s">
        <v>874</v>
      </c>
      <c r="H159" s="12" t="s">
        <v>1102</v>
      </c>
      <c r="J159" s="12" t="s">
        <v>1851</v>
      </c>
      <c r="K159" s="12" t="s">
        <v>1308</v>
      </c>
      <c r="L159" s="12" t="s">
        <v>1102</v>
      </c>
      <c r="M159" s="12" t="str">
        <f t="shared" si="15"/>
        <v>[NPIMS to NDAP DW]:TW_OP_ACCDTEXAMINLAD</v>
      </c>
      <c r="N159" s="12" t="s">
        <v>396</v>
      </c>
      <c r="P159" s="12" t="s">
        <v>702</v>
      </c>
      <c r="Q159" s="12" t="str">
        <f t="shared" si="16"/>
        <v>SELECT COUNT(*) FROM DW.TW_OP_ACCDTEXAMINLAD WHERE DW_STDR_DE = '${today}'</v>
      </c>
      <c r="R159" s="12" t="s">
        <v>1530</v>
      </c>
      <c r="S159" s="12" t="str">
        <f t="shared" si="17"/>
        <v>SELECT COUNT(*) FROM TNID_ACCDTEXAMINLAD</v>
      </c>
      <c r="U159" s="12" t="s">
        <v>1765</v>
      </c>
      <c r="W159" s="12" t="s">
        <v>863</v>
      </c>
      <c r="X159" s="25">
        <f t="shared" ca="1" si="14"/>
        <v>41961.617838425926</v>
      </c>
      <c r="Y159" s="12" t="s">
        <v>864</v>
      </c>
      <c r="Z159" s="25">
        <f t="shared" ca="1" si="13"/>
        <v>41961.617838425926</v>
      </c>
      <c r="AA159" s="12" t="s">
        <v>864</v>
      </c>
    </row>
    <row r="160" spans="1:27">
      <c r="A160" s="12" t="s">
        <v>1541</v>
      </c>
      <c r="B160" s="12" t="s">
        <v>701</v>
      </c>
      <c r="C160" s="12" t="s">
        <v>1526</v>
      </c>
      <c r="D160" s="12" t="s">
        <v>704</v>
      </c>
      <c r="E160" s="12" t="s">
        <v>1526</v>
      </c>
      <c r="F160" s="12" t="s">
        <v>875</v>
      </c>
      <c r="H160" s="12" t="s">
        <v>1103</v>
      </c>
      <c r="J160" s="12" t="s">
        <v>1851</v>
      </c>
      <c r="K160" s="12" t="s">
        <v>1309</v>
      </c>
      <c r="L160" s="12" t="s">
        <v>1103</v>
      </c>
      <c r="M160" s="12" t="str">
        <f t="shared" si="15"/>
        <v>[NPIMS to NDAP DW]:TW_OP_ACCDTEXAMINLNGRF_D</v>
      </c>
      <c r="N160" s="12" t="s">
        <v>396</v>
      </c>
      <c r="P160" s="12" t="s">
        <v>702</v>
      </c>
      <c r="Q160" s="12" t="str">
        <f t="shared" si="16"/>
        <v>SELECT COUNT(*) FROM DW.TW_OP_ACCDTEXAMINLNGRF_D WHERE DW_STDR_DE = '${today}'</v>
      </c>
      <c r="R160" s="12" t="s">
        <v>1530</v>
      </c>
      <c r="S160" s="12" t="str">
        <f t="shared" si="17"/>
        <v>SELECT COUNT(*) FROM TNID_ACCDTEXAMINLNGRF_D</v>
      </c>
      <c r="U160" s="12" t="s">
        <v>1765</v>
      </c>
      <c r="W160" s="12" t="s">
        <v>863</v>
      </c>
      <c r="X160" s="25">
        <f t="shared" ca="1" si="14"/>
        <v>41961.617838425926</v>
      </c>
      <c r="Y160" s="12" t="s">
        <v>864</v>
      </c>
      <c r="Z160" s="25">
        <f t="shared" ca="1" si="13"/>
        <v>41961.617838425926</v>
      </c>
      <c r="AA160" s="12" t="s">
        <v>864</v>
      </c>
    </row>
    <row r="161" spans="1:27">
      <c r="A161" s="12" t="s">
        <v>1542</v>
      </c>
      <c r="B161" s="12" t="s">
        <v>701</v>
      </c>
      <c r="C161" s="12" t="s">
        <v>1526</v>
      </c>
      <c r="D161" s="12" t="s">
        <v>704</v>
      </c>
      <c r="E161" s="12" t="s">
        <v>1526</v>
      </c>
      <c r="F161" s="12" t="s">
        <v>876</v>
      </c>
      <c r="H161" s="12" t="s">
        <v>1104</v>
      </c>
      <c r="J161" s="12" t="s">
        <v>1851</v>
      </c>
      <c r="K161" s="12" t="s">
        <v>1310</v>
      </c>
      <c r="L161" s="12" t="s">
        <v>1104</v>
      </c>
      <c r="M161" s="12" t="str">
        <f t="shared" si="15"/>
        <v>[NPIMS to NDAP DW]:TW_OP_ACCDTEXAMINLWST</v>
      </c>
      <c r="N161" s="12" t="s">
        <v>396</v>
      </c>
      <c r="P161" s="12" t="s">
        <v>702</v>
      </c>
      <c r="Q161" s="12" t="str">
        <f t="shared" si="16"/>
        <v>SELECT COUNT(*) FROM DW.TW_OP_ACCDTEXAMINLWST WHERE DW_STDR_DE = '${today}'</v>
      </c>
      <c r="R161" s="12" t="s">
        <v>1530</v>
      </c>
      <c r="S161" s="12" t="str">
        <f t="shared" si="17"/>
        <v>SELECT COUNT(*) FROM TNID_ACCDTEXAMINLWST</v>
      </c>
      <c r="U161" s="12" t="s">
        <v>1765</v>
      </c>
      <c r="W161" s="12" t="s">
        <v>863</v>
      </c>
      <c r="X161" s="25">
        <f t="shared" ca="1" si="14"/>
        <v>41961.617838425926</v>
      </c>
      <c r="Y161" s="12" t="s">
        <v>864</v>
      </c>
      <c r="Z161" s="25">
        <f t="shared" ca="1" si="13"/>
        <v>41961.617838425926</v>
      </c>
      <c r="AA161" s="12" t="s">
        <v>864</v>
      </c>
    </row>
    <row r="162" spans="1:27">
      <c r="A162" s="12" t="s">
        <v>1543</v>
      </c>
      <c r="B162" s="12" t="s">
        <v>701</v>
      </c>
      <c r="C162" s="12" t="s">
        <v>1526</v>
      </c>
      <c r="D162" s="12" t="s">
        <v>704</v>
      </c>
      <c r="E162" s="12" t="s">
        <v>1526</v>
      </c>
      <c r="F162" s="12" t="s">
        <v>877</v>
      </c>
      <c r="H162" s="12" t="s">
        <v>1105</v>
      </c>
      <c r="J162" s="12" t="s">
        <v>1851</v>
      </c>
      <c r="K162" s="12" t="s">
        <v>1311</v>
      </c>
      <c r="L162" s="12" t="s">
        <v>1105</v>
      </c>
      <c r="M162" s="12" t="str">
        <f t="shared" si="15"/>
        <v>[NPIMS to NDAP DW]:TW_OP_ACCDTEXAMINOLNLP_D</v>
      </c>
      <c r="N162" s="12" t="s">
        <v>396</v>
      </c>
      <c r="P162" s="12" t="s">
        <v>702</v>
      </c>
      <c r="Q162" s="12" t="str">
        <f t="shared" si="16"/>
        <v>SELECT COUNT(*) FROM DW.TW_OP_ACCDTEXAMINOLNLP_D WHERE DW_STDR_DE = '${today}'</v>
      </c>
      <c r="R162" s="12" t="s">
        <v>1530</v>
      </c>
      <c r="S162" s="12" t="str">
        <f t="shared" si="17"/>
        <v>SELECT COUNT(*) FROM TNID_ACCDTEXAMINOLNLP_D</v>
      </c>
      <c r="U162" s="12" t="s">
        <v>1765</v>
      </c>
      <c r="W162" s="12" t="s">
        <v>863</v>
      </c>
      <c r="X162" s="25">
        <f t="shared" ca="1" si="14"/>
        <v>41961.617838425926</v>
      </c>
      <c r="Y162" s="12" t="s">
        <v>864</v>
      </c>
      <c r="Z162" s="25">
        <f t="shared" ca="1" si="13"/>
        <v>41961.617838425926</v>
      </c>
      <c r="AA162" s="12" t="s">
        <v>864</v>
      </c>
    </row>
    <row r="163" spans="1:27">
      <c r="A163" s="12" t="s">
        <v>1544</v>
      </c>
      <c r="B163" s="12" t="s">
        <v>701</v>
      </c>
      <c r="C163" s="12" t="s">
        <v>1526</v>
      </c>
      <c r="D163" s="12" t="s">
        <v>704</v>
      </c>
      <c r="E163" s="12" t="s">
        <v>1526</v>
      </c>
      <c r="F163" s="12" t="s">
        <v>878</v>
      </c>
      <c r="H163" s="12" t="s">
        <v>1106</v>
      </c>
      <c r="J163" s="12" t="s">
        <v>1851</v>
      </c>
      <c r="K163" s="12" t="s">
        <v>1312</v>
      </c>
      <c r="L163" s="12" t="s">
        <v>1106</v>
      </c>
      <c r="M163" s="12" t="str">
        <f t="shared" si="15"/>
        <v>[NPIMS to NDAP DW]:TW_OP_ACCDTEXAMINONSTGLAD</v>
      </c>
      <c r="N163" s="12" t="s">
        <v>396</v>
      </c>
      <c r="P163" s="12" t="s">
        <v>702</v>
      </c>
      <c r="Q163" s="12" t="str">
        <f t="shared" si="16"/>
        <v>SELECT COUNT(*) FROM DW.TW_OP_ACCDTEXAMINONSTGLAD WHERE DW_STDR_DE = '${today}'</v>
      </c>
      <c r="R163" s="12" t="s">
        <v>1530</v>
      </c>
      <c r="S163" s="12" t="str">
        <f t="shared" si="17"/>
        <v>SELECT COUNT(*) FROM TNID_ACCDTEXAMINONSTGLAD</v>
      </c>
      <c r="U163" s="12" t="s">
        <v>1765</v>
      </c>
      <c r="W163" s="12" t="s">
        <v>863</v>
      </c>
      <c r="X163" s="25">
        <f t="shared" ca="1" si="14"/>
        <v>41961.617838425926</v>
      </c>
      <c r="Y163" s="12" t="s">
        <v>864</v>
      </c>
      <c r="Z163" s="25">
        <f t="shared" ca="1" si="13"/>
        <v>41961.617838425926</v>
      </c>
      <c r="AA163" s="12" t="s">
        <v>864</v>
      </c>
    </row>
    <row r="164" spans="1:27">
      <c r="A164" s="12" t="s">
        <v>1545</v>
      </c>
      <c r="B164" s="12" t="s">
        <v>701</v>
      </c>
      <c r="C164" s="12" t="s">
        <v>1526</v>
      </c>
      <c r="D164" s="12" t="s">
        <v>704</v>
      </c>
      <c r="E164" s="12" t="s">
        <v>1526</v>
      </c>
      <c r="F164" s="12" t="s">
        <v>879</v>
      </c>
      <c r="H164" s="12" t="s">
        <v>1107</v>
      </c>
      <c r="J164" s="12" t="s">
        <v>1851</v>
      </c>
      <c r="K164" s="12" t="s">
        <v>1313</v>
      </c>
      <c r="L164" s="12" t="s">
        <v>1107</v>
      </c>
      <c r="M164" s="12" t="str">
        <f t="shared" si="15"/>
        <v>[NPIMS to NDAP DW]:TW_OP_ACCDTEXAMINPOESD_DAMO</v>
      </c>
      <c r="N164" s="12" t="s">
        <v>396</v>
      </c>
      <c r="P164" s="12" t="s">
        <v>702</v>
      </c>
      <c r="Q164" s="12" t="str">
        <f t="shared" si="16"/>
        <v>SELECT COUNT(*) FROM DW.TW_OP_ACCDTEXAMINPOESD_DAMO WHERE DW_STDR_DE = '${today}'</v>
      </c>
      <c r="R164" s="12" t="s">
        <v>1530</v>
      </c>
      <c r="S164" s="12" t="str">
        <f t="shared" si="17"/>
        <v>SELECT COUNT(*) FROM TNID_ACCDTEXAMINPOESD_DAMO</v>
      </c>
      <c r="U164" s="12" t="s">
        <v>1765</v>
      </c>
      <c r="W164" s="12" t="s">
        <v>863</v>
      </c>
      <c r="X164" s="25">
        <f t="shared" ca="1" si="14"/>
        <v>41961.617838425926</v>
      </c>
      <c r="Y164" s="12" t="s">
        <v>864</v>
      </c>
      <c r="Z164" s="25">
        <f t="shared" ca="1" si="13"/>
        <v>41961.617838425926</v>
      </c>
      <c r="AA164" s="12" t="s">
        <v>864</v>
      </c>
    </row>
    <row r="165" spans="1:27">
      <c r="A165" s="12" t="s">
        <v>1546</v>
      </c>
      <c r="B165" s="12" t="s">
        <v>701</v>
      </c>
      <c r="C165" s="12" t="s">
        <v>1526</v>
      </c>
      <c r="D165" s="12" t="s">
        <v>704</v>
      </c>
      <c r="E165" s="12" t="s">
        <v>1526</v>
      </c>
      <c r="F165" s="12" t="s">
        <v>880</v>
      </c>
      <c r="H165" s="12" t="s">
        <v>1108</v>
      </c>
      <c r="J165" s="12" t="s">
        <v>1851</v>
      </c>
      <c r="K165" s="12" t="s">
        <v>1314</v>
      </c>
      <c r="L165" s="12" t="s">
        <v>1108</v>
      </c>
      <c r="M165" s="12" t="str">
        <f t="shared" si="15"/>
        <v>[NPIMS to NDAP DW]:TW_OP_ACCDTEXAMINPOSD</v>
      </c>
      <c r="N165" s="12" t="s">
        <v>396</v>
      </c>
      <c r="P165" s="12" t="s">
        <v>702</v>
      </c>
      <c r="Q165" s="12" t="str">
        <f t="shared" si="16"/>
        <v>SELECT COUNT(*) FROM DW.TW_OP_ACCDTEXAMINPOSD WHERE DW_STDR_DE = '${today}'</v>
      </c>
      <c r="R165" s="12" t="s">
        <v>1530</v>
      </c>
      <c r="S165" s="12" t="str">
        <f t="shared" si="17"/>
        <v>SELECT COUNT(*) FROM TNID_ACCDTEXAMINPOSD</v>
      </c>
      <c r="U165" s="12" t="s">
        <v>1765</v>
      </c>
      <c r="W165" s="12" t="s">
        <v>863</v>
      </c>
      <c r="X165" s="25">
        <f t="shared" ca="1" si="14"/>
        <v>41961.617838425926</v>
      </c>
      <c r="Y165" s="12" t="s">
        <v>864</v>
      </c>
      <c r="Z165" s="25">
        <f t="shared" ca="1" si="13"/>
        <v>41961.617838425926</v>
      </c>
      <c r="AA165" s="12" t="s">
        <v>864</v>
      </c>
    </row>
    <row r="166" spans="1:27">
      <c r="A166" s="12" t="s">
        <v>1547</v>
      </c>
      <c r="B166" s="12" t="s">
        <v>701</v>
      </c>
      <c r="C166" s="12" t="s">
        <v>1526</v>
      </c>
      <c r="D166" s="12" t="s">
        <v>704</v>
      </c>
      <c r="E166" s="12" t="s">
        <v>1526</v>
      </c>
      <c r="F166" s="12" t="s">
        <v>881</v>
      </c>
      <c r="H166" s="12" t="s">
        <v>1109</v>
      </c>
      <c r="J166" s="12" t="s">
        <v>1851</v>
      </c>
      <c r="K166" s="12" t="s">
        <v>1315</v>
      </c>
      <c r="L166" s="12" t="s">
        <v>1109</v>
      </c>
      <c r="M166" s="12" t="str">
        <f t="shared" si="15"/>
        <v>[NPIMS to NDAP DW]:TW_OP_ACCDTEXAMINPOSSDELST_D</v>
      </c>
      <c r="N166" s="12" t="s">
        <v>396</v>
      </c>
      <c r="P166" s="12" t="s">
        <v>702</v>
      </c>
      <c r="Q166" s="12" t="str">
        <f t="shared" si="16"/>
        <v>SELECT COUNT(*) FROM DW.TW_OP_ACCDTEXAMINPOSSDELST_D WHERE DW_STDR_DE = '${today}'</v>
      </c>
      <c r="R166" s="12" t="s">
        <v>1530</v>
      </c>
      <c r="S166" s="12" t="str">
        <f t="shared" si="17"/>
        <v>SELECT COUNT(*) FROM TNID_ACCDTEXAMINPOSSDELST_D</v>
      </c>
      <c r="U166" s="12" t="s">
        <v>1765</v>
      </c>
      <c r="W166" s="12" t="s">
        <v>863</v>
      </c>
      <c r="X166" s="25">
        <f t="shared" ca="1" si="14"/>
        <v>41961.617838425926</v>
      </c>
      <c r="Y166" s="12" t="s">
        <v>864</v>
      </c>
      <c r="Z166" s="25">
        <f t="shared" ca="1" si="13"/>
        <v>41961.617838425926</v>
      </c>
      <c r="AA166" s="12" t="s">
        <v>864</v>
      </c>
    </row>
    <row r="167" spans="1:27">
      <c r="A167" s="12" t="s">
        <v>1548</v>
      </c>
      <c r="B167" s="12" t="s">
        <v>701</v>
      </c>
      <c r="C167" s="12" t="s">
        <v>1526</v>
      </c>
      <c r="D167" s="12" t="s">
        <v>704</v>
      </c>
      <c r="E167" s="12" t="s">
        <v>1526</v>
      </c>
      <c r="F167" s="12" t="s">
        <v>882</v>
      </c>
      <c r="H167" s="12" t="s">
        <v>1110</v>
      </c>
      <c r="J167" s="12" t="s">
        <v>1851</v>
      </c>
      <c r="K167" s="12" t="s">
        <v>1316</v>
      </c>
      <c r="L167" s="12" t="s">
        <v>1110</v>
      </c>
      <c r="M167" s="12" t="str">
        <f t="shared" si="15"/>
        <v>[NPIMS to NDAP DW]:TW_OP_ACCDTEXAMINPOSSE</v>
      </c>
      <c r="N167" s="12" t="s">
        <v>396</v>
      </c>
      <c r="P167" s="12" t="s">
        <v>702</v>
      </c>
      <c r="Q167" s="12" t="str">
        <f t="shared" si="16"/>
        <v>SELECT COUNT(*) FROM DW.TW_OP_ACCDTEXAMINPOSSE WHERE DW_STDR_DE = '${today}'</v>
      </c>
      <c r="R167" s="12" t="s">
        <v>1530</v>
      </c>
      <c r="S167" s="12" t="str">
        <f t="shared" si="17"/>
        <v>SELECT COUNT(*) FROM TNID_ACCDTEXAMINPOSSE</v>
      </c>
      <c r="U167" s="12" t="s">
        <v>1765</v>
      </c>
      <c r="W167" s="12" t="s">
        <v>863</v>
      </c>
      <c r="X167" s="25">
        <f t="shared" ca="1" si="14"/>
        <v>41961.617838425926</v>
      </c>
      <c r="Y167" s="12" t="s">
        <v>864</v>
      </c>
      <c r="Z167" s="25">
        <f t="shared" ca="1" si="13"/>
        <v>41961.617838425926</v>
      </c>
      <c r="AA167" s="12" t="s">
        <v>864</v>
      </c>
    </row>
    <row r="168" spans="1:27">
      <c r="A168" s="12" t="s">
        <v>1549</v>
      </c>
      <c r="B168" s="12" t="s">
        <v>701</v>
      </c>
      <c r="C168" s="12" t="s">
        <v>1526</v>
      </c>
      <c r="D168" s="12" t="s">
        <v>704</v>
      </c>
      <c r="E168" s="12" t="s">
        <v>1526</v>
      </c>
      <c r="F168" s="12" t="s">
        <v>883</v>
      </c>
      <c r="H168" s="12" t="s">
        <v>1111</v>
      </c>
      <c r="J168" s="12" t="s">
        <v>1851</v>
      </c>
      <c r="K168" s="12" t="s">
        <v>1317</v>
      </c>
      <c r="L168" s="12" t="s">
        <v>1111</v>
      </c>
      <c r="M168" s="12" t="str">
        <f t="shared" si="15"/>
        <v>[NPIMS to NDAP DW]:TW_OP_ACCDTEXAMINPOSSESN</v>
      </c>
      <c r="N168" s="12" t="s">
        <v>396</v>
      </c>
      <c r="P168" s="12" t="s">
        <v>702</v>
      </c>
      <c r="Q168" s="12" t="str">
        <f t="shared" si="16"/>
        <v>SELECT COUNT(*) FROM DW.TW_OP_ACCDTEXAMINPOSSESN WHERE DW_STDR_DE = '${today}'</v>
      </c>
      <c r="R168" s="12" t="s">
        <v>1530</v>
      </c>
      <c r="S168" s="12" t="str">
        <f t="shared" si="17"/>
        <v>SELECT COUNT(*) FROM TNID_ACCDTEXAMINPOSSESN</v>
      </c>
      <c r="U168" s="12" t="s">
        <v>1765</v>
      </c>
      <c r="W168" s="12" t="s">
        <v>863</v>
      </c>
      <c r="X168" s="25">
        <f t="shared" ca="1" si="14"/>
        <v>41961.617838425926</v>
      </c>
      <c r="Y168" s="12" t="s">
        <v>864</v>
      </c>
      <c r="Z168" s="25">
        <f t="shared" ca="1" si="13"/>
        <v>41961.617838425926</v>
      </c>
      <c r="AA168" s="12" t="s">
        <v>864</v>
      </c>
    </row>
    <row r="169" spans="1:27">
      <c r="A169" s="12" t="s">
        <v>1550</v>
      </c>
      <c r="B169" s="12" t="s">
        <v>701</v>
      </c>
      <c r="C169" s="12" t="s">
        <v>1526</v>
      </c>
      <c r="D169" s="12" t="s">
        <v>704</v>
      </c>
      <c r="E169" s="12" t="s">
        <v>1526</v>
      </c>
      <c r="F169" s="12" t="s">
        <v>884</v>
      </c>
      <c r="H169" s="12" t="s">
        <v>1112</v>
      </c>
      <c r="J169" s="12" t="s">
        <v>1851</v>
      </c>
      <c r="K169" s="12" t="s">
        <v>1318</v>
      </c>
      <c r="L169" s="12" t="s">
        <v>1112</v>
      </c>
      <c r="M169" s="12" t="str">
        <f t="shared" si="15"/>
        <v>[NPIMS to NDAP DW]:TW_OP_ACCDTEXAMINPROGD_D</v>
      </c>
      <c r="N169" s="12" t="s">
        <v>396</v>
      </c>
      <c r="P169" s="12" t="s">
        <v>702</v>
      </c>
      <c r="Q169" s="12" t="str">
        <f t="shared" si="16"/>
        <v>SELECT COUNT(*) FROM DW.TW_OP_ACCDTEXAMINPROGD_D WHERE DW_STDR_DE = '${today}'</v>
      </c>
      <c r="R169" s="12" t="s">
        <v>1530</v>
      </c>
      <c r="S169" s="12" t="str">
        <f t="shared" si="17"/>
        <v>SELECT COUNT(*) FROM TNID_ACCDTEXAMINPROGD_D</v>
      </c>
      <c r="U169" s="12" t="s">
        <v>1765</v>
      </c>
      <c r="W169" s="12" t="s">
        <v>863</v>
      </c>
      <c r="X169" s="25">
        <f t="shared" ca="1" si="14"/>
        <v>41961.617838425926</v>
      </c>
      <c r="Y169" s="12" t="s">
        <v>864</v>
      </c>
      <c r="Z169" s="25">
        <f t="shared" ca="1" si="13"/>
        <v>41961.617838425926</v>
      </c>
      <c r="AA169" s="12" t="s">
        <v>864</v>
      </c>
    </row>
    <row r="170" spans="1:27">
      <c r="A170" s="12" t="s">
        <v>1551</v>
      </c>
      <c r="B170" s="12" t="s">
        <v>701</v>
      </c>
      <c r="C170" s="12" t="s">
        <v>1526</v>
      </c>
      <c r="D170" s="12" t="s">
        <v>704</v>
      </c>
      <c r="E170" s="12" t="s">
        <v>1526</v>
      </c>
      <c r="F170" s="12" t="s">
        <v>885</v>
      </c>
      <c r="H170" s="12" t="s">
        <v>1113</v>
      </c>
      <c r="J170" s="12" t="s">
        <v>1851</v>
      </c>
      <c r="K170" s="12" t="s">
        <v>1319</v>
      </c>
      <c r="L170" s="12" t="s">
        <v>1113</v>
      </c>
      <c r="M170" s="12" t="str">
        <f t="shared" si="15"/>
        <v>[NPIMS to NDAP DW]:TW_OP_ACCDTEXAMINPROGRS_D</v>
      </c>
      <c r="N170" s="12" t="s">
        <v>396</v>
      </c>
      <c r="P170" s="12" t="s">
        <v>702</v>
      </c>
      <c r="Q170" s="12" t="str">
        <f t="shared" si="16"/>
        <v>SELECT COUNT(*) FROM DW.TW_OP_ACCDTEXAMINPROGRS_D WHERE DW_STDR_DE = '${today}'</v>
      </c>
      <c r="R170" s="12" t="s">
        <v>1530</v>
      </c>
      <c r="S170" s="12" t="str">
        <f t="shared" si="17"/>
        <v>SELECT COUNT(*) FROM TNID_ACCDTEXAMINPROGRS_D</v>
      </c>
      <c r="U170" s="12" t="s">
        <v>1765</v>
      </c>
      <c r="W170" s="12" t="s">
        <v>863</v>
      </c>
      <c r="X170" s="25">
        <f t="shared" ca="1" si="14"/>
        <v>41961.617838425926</v>
      </c>
      <c r="Y170" s="12" t="s">
        <v>864</v>
      </c>
      <c r="Z170" s="25">
        <f t="shared" ca="1" si="13"/>
        <v>41961.617838425926</v>
      </c>
      <c r="AA170" s="12" t="s">
        <v>864</v>
      </c>
    </row>
    <row r="171" spans="1:27">
      <c r="A171" s="12" t="s">
        <v>1552</v>
      </c>
      <c r="B171" s="12" t="s">
        <v>701</v>
      </c>
      <c r="C171" s="12" t="s">
        <v>1526</v>
      </c>
      <c r="D171" s="12" t="s">
        <v>704</v>
      </c>
      <c r="E171" s="12" t="s">
        <v>1526</v>
      </c>
      <c r="F171" s="12" t="s">
        <v>886</v>
      </c>
      <c r="H171" s="12" t="s">
        <v>1114</v>
      </c>
      <c r="J171" s="12" t="s">
        <v>1851</v>
      </c>
      <c r="K171" s="12" t="s">
        <v>1320</v>
      </c>
      <c r="L171" s="12" t="s">
        <v>1114</v>
      </c>
      <c r="M171" s="12" t="str">
        <f t="shared" si="15"/>
        <v>[NPIMS to NDAP DW]:TW_OP_ACCDTEXAMINRESULT</v>
      </c>
      <c r="N171" s="12" t="s">
        <v>396</v>
      </c>
      <c r="P171" s="12" t="s">
        <v>702</v>
      </c>
      <c r="Q171" s="12" t="str">
        <f t="shared" si="16"/>
        <v>SELECT COUNT(*) FROM DW.TW_OP_ACCDTEXAMINRESULT WHERE DW_STDR_DE = '${today}'</v>
      </c>
      <c r="R171" s="12" t="s">
        <v>1530</v>
      </c>
      <c r="S171" s="12" t="str">
        <f t="shared" si="17"/>
        <v>SELECT COUNT(*) FROM TNID_ACCDTEXAMINRESULT</v>
      </c>
      <c r="U171" s="12" t="s">
        <v>1765</v>
      </c>
      <c r="W171" s="12" t="s">
        <v>863</v>
      </c>
      <c r="X171" s="25">
        <f t="shared" ca="1" si="14"/>
        <v>41961.617838425926</v>
      </c>
      <c r="Y171" s="12" t="s">
        <v>864</v>
      </c>
      <c r="Z171" s="25">
        <f t="shared" ca="1" si="13"/>
        <v>41961.617838425926</v>
      </c>
      <c r="AA171" s="12" t="s">
        <v>864</v>
      </c>
    </row>
    <row r="172" spans="1:27">
      <c r="A172" s="12" t="s">
        <v>1553</v>
      </c>
      <c r="B172" s="12" t="s">
        <v>701</v>
      </c>
      <c r="C172" s="12" t="s">
        <v>1526</v>
      </c>
      <c r="D172" s="12" t="s">
        <v>704</v>
      </c>
      <c r="E172" s="12" t="s">
        <v>1526</v>
      </c>
      <c r="F172" s="12" t="s">
        <v>887</v>
      </c>
      <c r="H172" s="12" t="s">
        <v>1115</v>
      </c>
      <c r="J172" s="12" t="s">
        <v>1851</v>
      </c>
      <c r="K172" s="12" t="s">
        <v>1321</v>
      </c>
      <c r="L172" s="12" t="s">
        <v>1115</v>
      </c>
      <c r="M172" s="12" t="str">
        <f t="shared" si="15"/>
        <v>[NPIMS to NDAP DW]:TW_OP_ACCDTEXAMINRESULTSTATS_D</v>
      </c>
      <c r="N172" s="12" t="s">
        <v>396</v>
      </c>
      <c r="P172" s="12" t="s">
        <v>702</v>
      </c>
      <c r="Q172" s="12" t="str">
        <f t="shared" si="16"/>
        <v>SELECT COUNT(*) FROM DW.TW_OP_ACCDTEXAMINRESULTSTATS_D WHERE DW_STDR_DE = '${today}'</v>
      </c>
      <c r="R172" s="12" t="s">
        <v>1530</v>
      </c>
      <c r="S172" s="12" t="str">
        <f t="shared" si="17"/>
        <v>SELECT COUNT(*) FROM TNID_ACCDTEXAMINRESULTSTATS_D</v>
      </c>
      <c r="U172" s="12" t="s">
        <v>1765</v>
      </c>
      <c r="W172" s="12" t="s">
        <v>863</v>
      </c>
      <c r="X172" s="25">
        <f t="shared" ca="1" si="14"/>
        <v>41961.617838425926</v>
      </c>
      <c r="Y172" s="12" t="s">
        <v>864</v>
      </c>
      <c r="Z172" s="25">
        <f t="shared" ca="1" si="13"/>
        <v>41961.617838425926</v>
      </c>
      <c r="AA172" s="12" t="s">
        <v>864</v>
      </c>
    </row>
    <row r="173" spans="1:27">
      <c r="A173" s="12" t="s">
        <v>1554</v>
      </c>
      <c r="B173" s="12" t="s">
        <v>701</v>
      </c>
      <c r="C173" s="12" t="s">
        <v>1526</v>
      </c>
      <c r="D173" s="12" t="s">
        <v>704</v>
      </c>
      <c r="E173" s="12" t="s">
        <v>1526</v>
      </c>
      <c r="F173" s="12" t="s">
        <v>888</v>
      </c>
      <c r="H173" s="12" t="s">
        <v>1116</v>
      </c>
      <c r="J173" s="12" t="s">
        <v>1851</v>
      </c>
      <c r="K173" s="12" t="s">
        <v>1322</v>
      </c>
      <c r="L173" s="12" t="s">
        <v>1116</v>
      </c>
      <c r="M173" s="12" t="str">
        <f t="shared" si="15"/>
        <v>[NPIMS to NDAP DW]:TW_OP_ACCDTEXAMINTRGET</v>
      </c>
      <c r="N173" s="12" t="s">
        <v>396</v>
      </c>
      <c r="P173" s="12" t="s">
        <v>702</v>
      </c>
      <c r="Q173" s="12" t="str">
        <f t="shared" si="16"/>
        <v>SELECT COUNT(*) FROM DW.TW_OP_ACCDTEXAMINTRGET WHERE DW_STDR_DE = '${today}'</v>
      </c>
      <c r="R173" s="12" t="s">
        <v>1530</v>
      </c>
      <c r="S173" s="12" t="str">
        <f t="shared" si="17"/>
        <v>SELECT COUNT(*) FROM TNID_ACCDTEXAMINTRGET</v>
      </c>
      <c r="U173" s="12" t="s">
        <v>1765</v>
      </c>
      <c r="W173" s="12" t="s">
        <v>863</v>
      </c>
      <c r="X173" s="25">
        <f t="shared" ca="1" si="14"/>
        <v>41961.617838425926</v>
      </c>
      <c r="Y173" s="12" t="s">
        <v>864</v>
      </c>
      <c r="Z173" s="25">
        <f t="shared" ca="1" si="13"/>
        <v>41961.617838425926</v>
      </c>
      <c r="AA173" s="12" t="s">
        <v>864</v>
      </c>
    </row>
    <row r="174" spans="1:27">
      <c r="A174" s="12" t="s">
        <v>1555</v>
      </c>
      <c r="B174" s="12" t="s">
        <v>701</v>
      </c>
      <c r="C174" s="12" t="s">
        <v>1526</v>
      </c>
      <c r="D174" s="12" t="s">
        <v>704</v>
      </c>
      <c r="E174" s="12" t="s">
        <v>1526</v>
      </c>
      <c r="F174" s="12" t="s">
        <v>889</v>
      </c>
      <c r="H174" s="12" t="s">
        <v>1117</v>
      </c>
      <c r="J174" s="12" t="s">
        <v>1851</v>
      </c>
      <c r="K174" s="12" t="s">
        <v>1323</v>
      </c>
      <c r="L174" s="12" t="s">
        <v>1117</v>
      </c>
      <c r="M174" s="12" t="str">
        <f t="shared" si="15"/>
        <v>[NPIMS to NDAP DW]:TW_CM_ACCNUTACNTCODE</v>
      </c>
      <c r="N174" s="12" t="s">
        <v>396</v>
      </c>
      <c r="P174" s="12" t="s">
        <v>702</v>
      </c>
      <c r="Q174" s="12" t="str">
        <f t="shared" si="16"/>
        <v>SELECT COUNT(*) FROM DW.TW_CM_ACCNUTACNTCODE WHERE DW_STDR_DE = '${today}'</v>
      </c>
      <c r="R174" s="12" t="s">
        <v>1530</v>
      </c>
      <c r="S174" s="12" t="str">
        <f t="shared" si="17"/>
        <v>SELECT COUNT(*) FROM TNID_ACCNUTACNTCODE</v>
      </c>
      <c r="U174" s="12" t="s">
        <v>1765</v>
      </c>
      <c r="W174" s="12" t="s">
        <v>863</v>
      </c>
      <c r="X174" s="25">
        <f t="shared" ca="1" si="14"/>
        <v>41961.617838425926</v>
      </c>
      <c r="Y174" s="12" t="s">
        <v>864</v>
      </c>
      <c r="Z174" s="25">
        <f t="shared" ca="1" si="13"/>
        <v>41961.617838425926</v>
      </c>
      <c r="AA174" s="12" t="s">
        <v>864</v>
      </c>
    </row>
    <row r="175" spans="1:27">
      <c r="A175" s="12" t="s">
        <v>1556</v>
      </c>
      <c r="B175" s="12" t="s">
        <v>701</v>
      </c>
      <c r="C175" s="12" t="s">
        <v>1526</v>
      </c>
      <c r="D175" s="12" t="s">
        <v>704</v>
      </c>
      <c r="E175" s="12" t="s">
        <v>1526</v>
      </c>
      <c r="F175" s="12" t="s">
        <v>890</v>
      </c>
      <c r="H175" s="12" t="s">
        <v>1118</v>
      </c>
      <c r="J175" s="12" t="s">
        <v>1851</v>
      </c>
      <c r="K175" s="12" t="s">
        <v>1324</v>
      </c>
      <c r="L175" s="12" t="s">
        <v>1118</v>
      </c>
      <c r="M175" s="12" t="str">
        <f t="shared" si="15"/>
        <v>[NPIMS to NDAP DW]:TW_CM_ACCNUTACNTSBJECTCODE</v>
      </c>
      <c r="N175" s="12" t="s">
        <v>396</v>
      </c>
      <c r="P175" s="12" t="s">
        <v>702</v>
      </c>
      <c r="Q175" s="12" t="str">
        <f t="shared" si="16"/>
        <v>SELECT COUNT(*) FROM DW.TW_CM_ACCNUTACNTSBJECTCODE WHERE DW_STDR_DE = '${today}'</v>
      </c>
      <c r="R175" s="12" t="s">
        <v>1530</v>
      </c>
      <c r="S175" s="12" t="str">
        <f t="shared" si="17"/>
        <v>SELECT COUNT(*) FROM TNID_ACCNUTACNTSBJECTCODE</v>
      </c>
      <c r="U175" s="12" t="s">
        <v>1765</v>
      </c>
      <c r="W175" s="12" t="s">
        <v>863</v>
      </c>
      <c r="X175" s="25">
        <f t="shared" ca="1" si="14"/>
        <v>41961.617838425926</v>
      </c>
      <c r="Y175" s="12" t="s">
        <v>864</v>
      </c>
      <c r="Z175" s="25">
        <f t="shared" ca="1" si="13"/>
        <v>41961.617838425926</v>
      </c>
      <c r="AA175" s="12" t="s">
        <v>864</v>
      </c>
    </row>
    <row r="176" spans="1:27">
      <c r="A176" s="12" t="s">
        <v>1557</v>
      </c>
      <c r="B176" s="12" t="s">
        <v>701</v>
      </c>
      <c r="C176" s="12" t="s">
        <v>1526</v>
      </c>
      <c r="D176" s="12" t="s">
        <v>704</v>
      </c>
      <c r="E176" s="12" t="s">
        <v>1526</v>
      </c>
      <c r="F176" s="12" t="s">
        <v>891</v>
      </c>
      <c r="H176" s="12" t="s">
        <v>1119</v>
      </c>
      <c r="J176" s="12" t="s">
        <v>1851</v>
      </c>
      <c r="K176" s="12" t="s">
        <v>1325</v>
      </c>
      <c r="L176" s="12" t="s">
        <v>1119</v>
      </c>
      <c r="M176" s="12" t="str">
        <f t="shared" si="15"/>
        <v>[NPIMS to NDAP DW]:TW_CM_ACCNUTCODE</v>
      </c>
      <c r="N176" s="12" t="s">
        <v>396</v>
      </c>
      <c r="P176" s="12" t="s">
        <v>702</v>
      </c>
      <c r="Q176" s="12" t="str">
        <f t="shared" si="16"/>
        <v>SELECT COUNT(*) FROM DW.TW_CM_ACCNUTCODE WHERE DW_STDR_DE = '${today}'</v>
      </c>
      <c r="R176" s="12" t="s">
        <v>1530</v>
      </c>
      <c r="S176" s="12" t="str">
        <f t="shared" si="17"/>
        <v>SELECT COUNT(*) FROM TNID_ACCNUTCODE</v>
      </c>
      <c r="U176" s="12" t="s">
        <v>1765</v>
      </c>
      <c r="W176" s="12" t="s">
        <v>863</v>
      </c>
      <c r="X176" s="25">
        <f t="shared" ca="1" si="14"/>
        <v>41961.617838425926</v>
      </c>
      <c r="Y176" s="12" t="s">
        <v>864</v>
      </c>
      <c r="Z176" s="25">
        <f t="shared" ca="1" si="13"/>
        <v>41961.617838425926</v>
      </c>
      <c r="AA176" s="12" t="s">
        <v>864</v>
      </c>
    </row>
    <row r="177" spans="1:27">
      <c r="A177" s="12" t="s">
        <v>1558</v>
      </c>
      <c r="B177" s="12" t="s">
        <v>701</v>
      </c>
      <c r="C177" s="12" t="s">
        <v>1526</v>
      </c>
      <c r="D177" s="12" t="s">
        <v>704</v>
      </c>
      <c r="E177" s="12" t="s">
        <v>1526</v>
      </c>
      <c r="F177" s="12" t="s">
        <v>892</v>
      </c>
      <c r="H177" s="12" t="s">
        <v>1120</v>
      </c>
      <c r="J177" s="12" t="s">
        <v>1851</v>
      </c>
      <c r="K177" s="12" t="s">
        <v>1326</v>
      </c>
      <c r="L177" s="12" t="s">
        <v>1120</v>
      </c>
      <c r="M177" s="12" t="str">
        <f t="shared" si="15"/>
        <v>[NPIMS to NDAP DW]:TW_OP_ACPTNCDTLS_D</v>
      </c>
      <c r="N177" s="12" t="s">
        <v>396</v>
      </c>
      <c r="P177" s="12" t="s">
        <v>702</v>
      </c>
      <c r="Q177" s="12" t="str">
        <f t="shared" si="16"/>
        <v>SELECT COUNT(*) FROM DW.TW_OP_ACPTNCDTLS_D WHERE DW_STDR_DE = '${today}'</v>
      </c>
      <c r="R177" s="12" t="s">
        <v>1530</v>
      </c>
      <c r="S177" s="12" t="str">
        <f t="shared" si="17"/>
        <v>SELECT COUNT(*) FROM TNID_ACPTNCDTLS_D</v>
      </c>
      <c r="U177" s="12" t="s">
        <v>1765</v>
      </c>
      <c r="W177" s="12" t="s">
        <v>863</v>
      </c>
      <c r="X177" s="25">
        <f t="shared" ca="1" si="14"/>
        <v>41961.617838425926</v>
      </c>
      <c r="Y177" s="12" t="s">
        <v>864</v>
      </c>
      <c r="Z177" s="25">
        <f t="shared" ca="1" si="13"/>
        <v>41961.617838425926</v>
      </c>
      <c r="AA177" s="12" t="s">
        <v>864</v>
      </c>
    </row>
    <row r="178" spans="1:27">
      <c r="A178" s="12" t="s">
        <v>1559</v>
      </c>
      <c r="B178" s="12" t="s">
        <v>701</v>
      </c>
      <c r="C178" s="12" t="s">
        <v>1526</v>
      </c>
      <c r="D178" s="12" t="s">
        <v>704</v>
      </c>
      <c r="E178" s="12" t="s">
        <v>1526</v>
      </c>
      <c r="F178" s="12" t="s">
        <v>893</v>
      </c>
      <c r="H178" s="12" t="s">
        <v>1121</v>
      </c>
      <c r="J178" s="12" t="s">
        <v>1851</v>
      </c>
      <c r="K178" s="12" t="s">
        <v>1327</v>
      </c>
      <c r="L178" s="12" t="s">
        <v>1121</v>
      </c>
      <c r="M178" s="12" t="str">
        <f t="shared" si="15"/>
        <v>[NPIMS to NDAP DW]:TW_OP_ACPTNCINFO_D_DAMO</v>
      </c>
      <c r="N178" s="12" t="s">
        <v>396</v>
      </c>
      <c r="P178" s="12" t="s">
        <v>702</v>
      </c>
      <c r="Q178" s="12" t="str">
        <f t="shared" si="16"/>
        <v>SELECT COUNT(*) FROM DW.TW_OP_ACPTNCINFO_D_DAMO WHERE DW_STDR_DE = '${today}'</v>
      </c>
      <c r="R178" s="12" t="s">
        <v>1530</v>
      </c>
      <c r="S178" s="12" t="str">
        <f t="shared" si="17"/>
        <v>SELECT COUNT(*) FROM TNID_ACPTNCINFO_D_DAMO</v>
      </c>
      <c r="U178" s="12" t="s">
        <v>1765</v>
      </c>
      <c r="W178" s="12" t="s">
        <v>863</v>
      </c>
      <c r="X178" s="25">
        <f t="shared" ca="1" si="14"/>
        <v>41961.617838425926</v>
      </c>
      <c r="Y178" s="12" t="s">
        <v>864</v>
      </c>
      <c r="Z178" s="25">
        <f t="shared" ca="1" si="13"/>
        <v>41961.617838425926</v>
      </c>
      <c r="AA178" s="12" t="s">
        <v>864</v>
      </c>
    </row>
    <row r="179" spans="1:27">
      <c r="A179" s="12" t="s">
        <v>1560</v>
      </c>
      <c r="B179" s="12" t="s">
        <v>701</v>
      </c>
      <c r="C179" s="12" t="s">
        <v>1526</v>
      </c>
      <c r="D179" s="12" t="s">
        <v>704</v>
      </c>
      <c r="E179" s="12" t="s">
        <v>1526</v>
      </c>
      <c r="F179" s="12" t="s">
        <v>894</v>
      </c>
      <c r="H179" s="12" t="s">
        <v>1122</v>
      </c>
      <c r="J179" s="12" t="s">
        <v>1851</v>
      </c>
      <c r="K179" s="12" t="s">
        <v>1328</v>
      </c>
      <c r="L179" s="12" t="s">
        <v>1122</v>
      </c>
      <c r="M179" s="12" t="str">
        <f t="shared" si="15"/>
        <v>[NPIMS to NDAP DW]:TW_OP_APPRSLEVL_D</v>
      </c>
      <c r="N179" s="12" t="s">
        <v>396</v>
      </c>
      <c r="P179" s="12" t="s">
        <v>702</v>
      </c>
      <c r="Q179" s="12" t="str">
        <f t="shared" si="16"/>
        <v>SELECT COUNT(*) FROM DW.TW_OP_APPRSLEVL_D WHERE DW_STDR_DE = '${today}'</v>
      </c>
      <c r="R179" s="12" t="s">
        <v>1530</v>
      </c>
      <c r="S179" s="12" t="str">
        <f t="shared" si="17"/>
        <v>SELECT COUNT(*) FROM TNID_APPRSLEVL_D</v>
      </c>
      <c r="U179" s="12" t="s">
        <v>1765</v>
      </c>
      <c r="W179" s="12" t="s">
        <v>863</v>
      </c>
      <c r="X179" s="25">
        <f t="shared" ca="1" si="14"/>
        <v>41961.617838425926</v>
      </c>
      <c r="Y179" s="12" t="s">
        <v>864</v>
      </c>
      <c r="Z179" s="25">
        <f t="shared" ca="1" si="13"/>
        <v>41961.617838425926</v>
      </c>
      <c r="AA179" s="12" t="s">
        <v>864</v>
      </c>
    </row>
    <row r="180" spans="1:27">
      <c r="A180" s="12" t="s">
        <v>1561</v>
      </c>
      <c r="B180" s="12" t="s">
        <v>701</v>
      </c>
      <c r="C180" s="12" t="s">
        <v>1526</v>
      </c>
      <c r="D180" s="12" t="s">
        <v>704</v>
      </c>
      <c r="E180" s="12" t="s">
        <v>1526</v>
      </c>
      <c r="F180" s="12" t="s">
        <v>895</v>
      </c>
      <c r="H180" s="12" t="s">
        <v>1123</v>
      </c>
      <c r="J180" s="12" t="s">
        <v>1851</v>
      </c>
      <c r="K180" s="12" t="s">
        <v>1329</v>
      </c>
      <c r="L180" s="12" t="s">
        <v>1123</v>
      </c>
      <c r="M180" s="12" t="str">
        <f t="shared" si="15"/>
        <v>[NPIMS to NDAP DW]:TW_OP_APPRSLEVL_K</v>
      </c>
      <c r="N180" s="12" t="s">
        <v>396</v>
      </c>
      <c r="P180" s="12" t="s">
        <v>702</v>
      </c>
      <c r="Q180" s="12" t="str">
        <f t="shared" si="16"/>
        <v>SELECT COUNT(*) FROM DW.TW_OP_APPRSLEVL_K WHERE DW_STDR_DE = '${today}'</v>
      </c>
      <c r="R180" s="12" t="s">
        <v>1530</v>
      </c>
      <c r="S180" s="12" t="str">
        <f t="shared" si="17"/>
        <v>SELECT COUNT(*) FROM TNID_APPRSLEVL_K</v>
      </c>
      <c r="U180" s="12" t="s">
        <v>1765</v>
      </c>
      <c r="W180" s="12" t="s">
        <v>863</v>
      </c>
      <c r="X180" s="25">
        <f t="shared" ca="1" si="14"/>
        <v>41961.617838425926</v>
      </c>
      <c r="Y180" s="12" t="s">
        <v>864</v>
      </c>
      <c r="Z180" s="25">
        <f t="shared" ca="1" si="13"/>
        <v>41961.617838425926</v>
      </c>
      <c r="AA180" s="12" t="s">
        <v>864</v>
      </c>
    </row>
    <row r="181" spans="1:27">
      <c r="A181" s="12" t="s">
        <v>1562</v>
      </c>
      <c r="B181" s="12" t="s">
        <v>701</v>
      </c>
      <c r="C181" s="12" t="s">
        <v>1526</v>
      </c>
      <c r="D181" s="12" t="s">
        <v>704</v>
      </c>
      <c r="E181" s="12" t="s">
        <v>1526</v>
      </c>
      <c r="F181" s="12" t="s">
        <v>896</v>
      </c>
      <c r="H181" s="12" t="s">
        <v>1124</v>
      </c>
      <c r="J181" s="12" t="s">
        <v>1851</v>
      </c>
      <c r="K181" s="12" t="s">
        <v>1330</v>
      </c>
      <c r="L181" s="12" t="s">
        <v>1124</v>
      </c>
      <c r="M181" s="12" t="str">
        <f t="shared" si="15"/>
        <v>[NPIMS to NDAP DW]:TW_OP_APPRSLREQEST_K</v>
      </c>
      <c r="N181" s="12" t="s">
        <v>396</v>
      </c>
      <c r="P181" s="12" t="s">
        <v>702</v>
      </c>
      <c r="Q181" s="12" t="str">
        <f t="shared" si="16"/>
        <v>SELECT COUNT(*) FROM DW.TW_OP_APPRSLREQEST_K WHERE DW_STDR_DE = '${today}'</v>
      </c>
      <c r="R181" s="12" t="s">
        <v>1530</v>
      </c>
      <c r="S181" s="12" t="str">
        <f t="shared" si="17"/>
        <v>SELECT COUNT(*) FROM TNID_APPRSLREQEST_K</v>
      </c>
      <c r="U181" s="12" t="s">
        <v>1765</v>
      </c>
      <c r="W181" s="12" t="s">
        <v>863</v>
      </c>
      <c r="X181" s="25">
        <f t="shared" ca="1" si="14"/>
        <v>41961.617838425926</v>
      </c>
      <c r="Y181" s="12" t="s">
        <v>864</v>
      </c>
      <c r="Z181" s="25">
        <f t="shared" ca="1" si="13"/>
        <v>41961.617838425926</v>
      </c>
      <c r="AA181" s="12" t="s">
        <v>864</v>
      </c>
    </row>
    <row r="182" spans="1:27">
      <c r="A182" s="12" t="s">
        <v>1563</v>
      </c>
      <c r="B182" s="12" t="s">
        <v>701</v>
      </c>
      <c r="C182" s="12" t="s">
        <v>1526</v>
      </c>
      <c r="D182" s="12" t="s">
        <v>704</v>
      </c>
      <c r="E182" s="12" t="s">
        <v>1526</v>
      </c>
      <c r="F182" s="12" t="s">
        <v>897</v>
      </c>
      <c r="H182" s="12" t="s">
        <v>1125</v>
      </c>
      <c r="J182" s="12" t="s">
        <v>1851</v>
      </c>
      <c r="K182" s="12" t="s">
        <v>1331</v>
      </c>
      <c r="L182" s="12" t="s">
        <v>1125</v>
      </c>
      <c r="M182" s="12" t="str">
        <f t="shared" si="15"/>
        <v>[NPIMS to NDAP DW]:TW_CM_AREACODE</v>
      </c>
      <c r="N182" s="12" t="s">
        <v>396</v>
      </c>
      <c r="P182" s="12" t="s">
        <v>702</v>
      </c>
      <c r="Q182" s="12" t="str">
        <f t="shared" si="16"/>
        <v>SELECT COUNT(*) FROM DW.TW_CM_AREACODE WHERE DW_STDR_DE = '${today}'</v>
      </c>
      <c r="R182" s="12" t="s">
        <v>1530</v>
      </c>
      <c r="S182" s="12" t="str">
        <f t="shared" si="17"/>
        <v>SELECT COUNT(*) FROM TNID_AREACODE</v>
      </c>
      <c r="U182" s="12" t="s">
        <v>1765</v>
      </c>
      <c r="W182" s="12" t="s">
        <v>863</v>
      </c>
      <c r="X182" s="25">
        <f t="shared" ca="1" si="14"/>
        <v>41961.617838425926</v>
      </c>
      <c r="Y182" s="12" t="s">
        <v>864</v>
      </c>
      <c r="Z182" s="25">
        <f t="shared" ca="1" si="13"/>
        <v>41961.617838425926</v>
      </c>
      <c r="AA182" s="12" t="s">
        <v>864</v>
      </c>
    </row>
    <row r="183" spans="1:27">
      <c r="A183" s="12" t="s">
        <v>1564</v>
      </c>
      <c r="B183" s="12" t="s">
        <v>701</v>
      </c>
      <c r="C183" s="12" t="s">
        <v>1526</v>
      </c>
      <c r="D183" s="12" t="s">
        <v>704</v>
      </c>
      <c r="E183" s="12" t="s">
        <v>1526</v>
      </c>
      <c r="F183" s="12" t="s">
        <v>898</v>
      </c>
      <c r="H183" s="12" t="s">
        <v>1126</v>
      </c>
      <c r="J183" s="12" t="s">
        <v>1851</v>
      </c>
      <c r="K183" s="12" t="s">
        <v>1332</v>
      </c>
      <c r="L183" s="12" t="s">
        <v>1126</v>
      </c>
      <c r="M183" s="12" t="str">
        <f t="shared" si="15"/>
        <v>[NPIMS to NDAP DW]:TW_AQ_ASSETS_GRP_D</v>
      </c>
      <c r="N183" s="12" t="s">
        <v>396</v>
      </c>
      <c r="P183" s="12" t="s">
        <v>702</v>
      </c>
      <c r="Q183" s="12" t="str">
        <f t="shared" si="16"/>
        <v>SELECT COUNT(*) FROM DW.TW_AQ_ASSETS_GRP_D WHERE DW_STDR_DE = '${today}'</v>
      </c>
      <c r="R183" s="12" t="s">
        <v>1530</v>
      </c>
      <c r="S183" s="12" t="str">
        <f t="shared" si="17"/>
        <v>SELECT COUNT(*) FROM TNID_ASSETS_GRP_D</v>
      </c>
      <c r="U183" s="12" t="s">
        <v>1765</v>
      </c>
      <c r="W183" s="12" t="s">
        <v>863</v>
      </c>
      <c r="X183" s="25">
        <f t="shared" ca="1" si="14"/>
        <v>41961.617838425926</v>
      </c>
      <c r="Y183" s="12" t="s">
        <v>864</v>
      </c>
      <c r="Z183" s="25">
        <f t="shared" ca="1" si="13"/>
        <v>41961.617838425926</v>
      </c>
      <c r="AA183" s="12" t="s">
        <v>864</v>
      </c>
    </row>
    <row r="184" spans="1:27">
      <c r="A184" s="12" t="s">
        <v>1565</v>
      </c>
      <c r="B184" s="12" t="s">
        <v>701</v>
      </c>
      <c r="C184" s="12" t="s">
        <v>1526</v>
      </c>
      <c r="D184" s="12" t="s">
        <v>704</v>
      </c>
      <c r="E184" s="12" t="s">
        <v>1526</v>
      </c>
      <c r="F184" s="12" t="s">
        <v>899</v>
      </c>
      <c r="H184" s="12" t="s">
        <v>1127</v>
      </c>
      <c r="J184" s="12" t="s">
        <v>1851</v>
      </c>
      <c r="K184" s="12" t="s">
        <v>1333</v>
      </c>
      <c r="L184" s="12" t="s">
        <v>1127</v>
      </c>
      <c r="M184" s="12" t="str">
        <f t="shared" si="15"/>
        <v>[NPIMS to NDAP DW]:TW_AQ_ASSETSCL_SM_D</v>
      </c>
      <c r="N184" s="12" t="s">
        <v>396</v>
      </c>
      <c r="P184" s="12" t="s">
        <v>702</v>
      </c>
      <c r="Q184" s="12" t="str">
        <f t="shared" si="16"/>
        <v>SELECT COUNT(*) FROM DW.TW_AQ_ASSETSCL_SM_D WHERE DW_STDR_DE = '${today}'</v>
      </c>
      <c r="R184" s="12" t="s">
        <v>1530</v>
      </c>
      <c r="S184" s="12" t="str">
        <f t="shared" si="17"/>
        <v>SELECT COUNT(*) FROM TNID_ASSETSCL_SM_D</v>
      </c>
      <c r="U184" s="12" t="s">
        <v>1765</v>
      </c>
      <c r="W184" s="12" t="s">
        <v>863</v>
      </c>
      <c r="X184" s="25">
        <f t="shared" ca="1" si="14"/>
        <v>41961.617838425926</v>
      </c>
      <c r="Y184" s="12" t="s">
        <v>864</v>
      </c>
      <c r="Z184" s="25">
        <f t="shared" ca="1" si="13"/>
        <v>41961.617838425926</v>
      </c>
      <c r="AA184" s="12" t="s">
        <v>864</v>
      </c>
    </row>
    <row r="185" spans="1:27">
      <c r="A185" s="12" t="s">
        <v>1566</v>
      </c>
      <c r="B185" s="12" t="s">
        <v>701</v>
      </c>
      <c r="C185" s="12" t="s">
        <v>1526</v>
      </c>
      <c r="D185" s="12" t="s">
        <v>704</v>
      </c>
      <c r="E185" s="12" t="s">
        <v>1526</v>
      </c>
      <c r="F185" s="12" t="s">
        <v>900</v>
      </c>
      <c r="H185" s="12" t="s">
        <v>1128</v>
      </c>
      <c r="J185" s="12" t="s">
        <v>1851</v>
      </c>
      <c r="K185" s="12" t="s">
        <v>1334</v>
      </c>
      <c r="L185" s="12" t="s">
        <v>1128</v>
      </c>
      <c r="M185" s="12" t="str">
        <f t="shared" si="15"/>
        <v>[NPIMS to NDAP DW]:TW_OP_ASSETSREQUSTDTLS_D</v>
      </c>
      <c r="N185" s="12" t="s">
        <v>396</v>
      </c>
      <c r="P185" s="12" t="s">
        <v>702</v>
      </c>
      <c r="Q185" s="12" t="str">
        <f t="shared" si="16"/>
        <v>SELECT COUNT(*) FROM DW.TW_OP_ASSETSREQUSTDTLS_D WHERE DW_STDR_DE = '${today}'</v>
      </c>
      <c r="R185" s="12" t="s">
        <v>1530</v>
      </c>
      <c r="S185" s="12" t="str">
        <f t="shared" si="17"/>
        <v>SELECT COUNT(*) FROM TNID_ASSETSREQUSTDTLS_D</v>
      </c>
      <c r="U185" s="12" t="s">
        <v>1765</v>
      </c>
      <c r="W185" s="12" t="s">
        <v>863</v>
      </c>
      <c r="X185" s="25">
        <f t="shared" ca="1" si="14"/>
        <v>41961.617838425926</v>
      </c>
      <c r="Y185" s="12" t="s">
        <v>864</v>
      </c>
      <c r="Z185" s="25">
        <f t="shared" ca="1" si="13"/>
        <v>41961.617838425926</v>
      </c>
      <c r="AA185" s="12" t="s">
        <v>864</v>
      </c>
    </row>
    <row r="186" spans="1:27">
      <c r="A186" s="12" t="s">
        <v>1567</v>
      </c>
      <c r="B186" s="12" t="s">
        <v>701</v>
      </c>
      <c r="C186" s="12" t="s">
        <v>1526</v>
      </c>
      <c r="D186" s="12" t="s">
        <v>704</v>
      </c>
      <c r="E186" s="12" t="s">
        <v>1526</v>
      </c>
      <c r="F186" s="12" t="s">
        <v>901</v>
      </c>
      <c r="H186" s="12" t="s">
        <v>1129</v>
      </c>
      <c r="J186" s="12" t="s">
        <v>1851</v>
      </c>
      <c r="K186" s="12" t="s">
        <v>1335</v>
      </c>
      <c r="L186" s="12" t="s">
        <v>1129</v>
      </c>
      <c r="M186" s="12" t="str">
        <f t="shared" si="15"/>
        <v>[NPIMS to NDAP DW]:TW_OP_ASSETSREQUSTINFO_D_DAMO</v>
      </c>
      <c r="N186" s="12" t="s">
        <v>396</v>
      </c>
      <c r="P186" s="12" t="s">
        <v>702</v>
      </c>
      <c r="Q186" s="12" t="str">
        <f t="shared" si="16"/>
        <v>SELECT COUNT(*) FROM DW.TW_OP_ASSETSREQUSTINFO_D_DAMO WHERE DW_STDR_DE = '${today}'</v>
      </c>
      <c r="R186" s="12" t="s">
        <v>1530</v>
      </c>
      <c r="S186" s="12" t="str">
        <f t="shared" si="17"/>
        <v>SELECT COUNT(*) FROM TNID_ASSETSREQUSTINFO_D_DAMO</v>
      </c>
      <c r="U186" s="12" t="s">
        <v>1765</v>
      </c>
      <c r="W186" s="12" t="s">
        <v>863</v>
      </c>
      <c r="X186" s="25">
        <f t="shared" ca="1" si="14"/>
        <v>41961.617838425926</v>
      </c>
      <c r="Y186" s="12" t="s">
        <v>864</v>
      </c>
      <c r="Z186" s="25">
        <f t="shared" ca="1" si="13"/>
        <v>41961.617838425926</v>
      </c>
      <c r="AA186" s="12" t="s">
        <v>864</v>
      </c>
    </row>
    <row r="187" spans="1:27">
      <c r="A187" s="12" t="s">
        <v>1568</v>
      </c>
      <c r="B187" s="12" t="s">
        <v>701</v>
      </c>
      <c r="C187" s="12" t="s">
        <v>1526</v>
      </c>
      <c r="D187" s="12" t="s">
        <v>704</v>
      </c>
      <c r="E187" s="12" t="s">
        <v>1526</v>
      </c>
      <c r="F187" s="12" t="s">
        <v>902</v>
      </c>
      <c r="H187" s="12" t="s">
        <v>24</v>
      </c>
      <c r="J187" s="12" t="s">
        <v>1851</v>
      </c>
      <c r="K187" s="12" t="s">
        <v>21</v>
      </c>
      <c r="L187" s="12" t="s">
        <v>24</v>
      </c>
      <c r="M187" s="12" t="str">
        <f t="shared" si="15"/>
        <v>[NPIMS to NDAP DW]:TW_RG_ATCNREGSTR</v>
      </c>
      <c r="N187" s="12" t="s">
        <v>396</v>
      </c>
      <c r="P187" s="12" t="s">
        <v>702</v>
      </c>
      <c r="Q187" s="12" t="str">
        <f t="shared" si="16"/>
        <v>SELECT COUNT(*) FROM DW.TW_RG_ATCNREGSTR WHERE DW_STDR_DE = '${today}'</v>
      </c>
      <c r="R187" s="12" t="s">
        <v>1530</v>
      </c>
      <c r="S187" s="12" t="str">
        <f t="shared" si="17"/>
        <v>SELECT COUNT(*) FROM TNID_ATCNREGSTR</v>
      </c>
      <c r="U187" s="12" t="s">
        <v>1765</v>
      </c>
      <c r="W187" s="12" t="s">
        <v>863</v>
      </c>
      <c r="X187" s="25">
        <f t="shared" ca="1" si="14"/>
        <v>41961.617838425926</v>
      </c>
      <c r="Y187" s="12" t="s">
        <v>864</v>
      </c>
      <c r="Z187" s="25">
        <f t="shared" ca="1" si="13"/>
        <v>41961.617838425926</v>
      </c>
      <c r="AA187" s="12" t="s">
        <v>864</v>
      </c>
    </row>
    <row r="188" spans="1:27">
      <c r="A188" s="12" t="s">
        <v>1569</v>
      </c>
      <c r="B188" s="12" t="s">
        <v>701</v>
      </c>
      <c r="C188" s="12" t="s">
        <v>1526</v>
      </c>
      <c r="D188" s="12" t="s">
        <v>704</v>
      </c>
      <c r="E188" s="12" t="s">
        <v>1526</v>
      </c>
      <c r="F188" s="12" t="s">
        <v>903</v>
      </c>
      <c r="H188" s="12" t="s">
        <v>1130</v>
      </c>
      <c r="J188" s="12" t="s">
        <v>1851</v>
      </c>
      <c r="K188" s="12" t="s">
        <v>1336</v>
      </c>
      <c r="L188" s="12" t="s">
        <v>1130</v>
      </c>
      <c r="M188" s="12" t="str">
        <f t="shared" si="15"/>
        <v>[NPIMS to NDAP DW]:TW_OP_ATCT_TRMN_LST_K</v>
      </c>
      <c r="N188" s="12" t="s">
        <v>396</v>
      </c>
      <c r="P188" s="12" t="s">
        <v>702</v>
      </c>
      <c r="Q188" s="12" t="str">
        <f t="shared" si="16"/>
        <v>SELECT COUNT(*) FROM DW.TW_OP_ATCT_TRMN_LST_K WHERE DW_STDR_DE = '${today}'</v>
      </c>
      <c r="R188" s="12" t="s">
        <v>1530</v>
      </c>
      <c r="S188" s="12" t="str">
        <f t="shared" si="17"/>
        <v>SELECT COUNT(*) FROM TNID_ATCT_TRMN_LST_K</v>
      </c>
      <c r="U188" s="12" t="s">
        <v>1765</v>
      </c>
      <c r="W188" s="12" t="s">
        <v>863</v>
      </c>
      <c r="X188" s="25">
        <f t="shared" ca="1" si="14"/>
        <v>41961.617838425926</v>
      </c>
      <c r="Y188" s="12" t="s">
        <v>864</v>
      </c>
      <c r="Z188" s="25">
        <f t="shared" ca="1" si="13"/>
        <v>41961.617838425926</v>
      </c>
      <c r="AA188" s="12" t="s">
        <v>864</v>
      </c>
    </row>
    <row r="189" spans="1:27">
      <c r="A189" s="12" t="s">
        <v>1570</v>
      </c>
      <c r="B189" s="12" t="s">
        <v>701</v>
      </c>
      <c r="C189" s="12" t="s">
        <v>1526</v>
      </c>
      <c r="D189" s="12" t="s">
        <v>704</v>
      </c>
      <c r="E189" s="12" t="s">
        <v>1526</v>
      </c>
      <c r="F189" s="12" t="s">
        <v>904</v>
      </c>
      <c r="H189" s="12" t="s">
        <v>25</v>
      </c>
      <c r="J189" s="12" t="s">
        <v>1851</v>
      </c>
      <c r="K189" s="12" t="s">
        <v>1337</v>
      </c>
      <c r="L189" s="12" t="s">
        <v>25</v>
      </c>
      <c r="M189" s="12" t="str">
        <f t="shared" si="15"/>
        <v>[NPIMS to NDAP DW]:TW_RG_BASSREGSTR</v>
      </c>
      <c r="N189" s="12" t="s">
        <v>396</v>
      </c>
      <c r="P189" s="12" t="s">
        <v>702</v>
      </c>
      <c r="Q189" s="12" t="str">
        <f t="shared" si="16"/>
        <v>SELECT COUNT(*) FROM DW.TW_RG_BASSREGSTR WHERE DW_STDR_DE = '${today}'</v>
      </c>
      <c r="R189" s="12" t="s">
        <v>1530</v>
      </c>
      <c r="S189" s="12" t="str">
        <f t="shared" si="17"/>
        <v>SELECT COUNT(*) FROM TNID_BASSREGSTR</v>
      </c>
      <c r="U189" s="12" t="s">
        <v>1765</v>
      </c>
      <c r="W189" s="12" t="s">
        <v>863</v>
      </c>
      <c r="X189" s="25">
        <f t="shared" ca="1" si="14"/>
        <v>41961.617838425926</v>
      </c>
      <c r="Y189" s="12" t="s">
        <v>864</v>
      </c>
      <c r="Z189" s="25">
        <f t="shared" ca="1" si="13"/>
        <v>41961.617838425926</v>
      </c>
      <c r="AA189" s="12" t="s">
        <v>864</v>
      </c>
    </row>
    <row r="190" spans="1:27">
      <c r="A190" s="12" t="s">
        <v>1571</v>
      </c>
      <c r="B190" s="12" t="s">
        <v>701</v>
      </c>
      <c r="C190" s="12" t="s">
        <v>1526</v>
      </c>
      <c r="D190" s="12" t="s">
        <v>704</v>
      </c>
      <c r="E190" s="12" t="s">
        <v>1526</v>
      </c>
      <c r="F190" s="12" t="s">
        <v>905</v>
      </c>
      <c r="H190" s="12" t="s">
        <v>25</v>
      </c>
      <c r="J190" s="12" t="s">
        <v>1851</v>
      </c>
      <c r="K190" s="12" t="s">
        <v>1338</v>
      </c>
      <c r="L190" s="12" t="s">
        <v>25</v>
      </c>
      <c r="M190" s="12" t="str">
        <f t="shared" si="15"/>
        <v>[NPIMS to NDAP DW]:TW_RG_BASSREGSTR_K</v>
      </c>
      <c r="N190" s="12" t="s">
        <v>396</v>
      </c>
      <c r="P190" s="12" t="s">
        <v>702</v>
      </c>
      <c r="Q190" s="12" t="str">
        <f t="shared" si="16"/>
        <v>SELECT COUNT(*) FROM DW.TW_RG_BASSREGSTR_K WHERE DW_STDR_DE = '${today}'</v>
      </c>
      <c r="R190" s="12" t="s">
        <v>1530</v>
      </c>
      <c r="S190" s="12" t="str">
        <f t="shared" si="17"/>
        <v>SELECT COUNT(*) FROM TNID_BASSREGSTR_K</v>
      </c>
      <c r="U190" s="12" t="s">
        <v>1765</v>
      </c>
      <c r="W190" s="12" t="s">
        <v>863</v>
      </c>
      <c r="X190" s="25">
        <f t="shared" ca="1" si="14"/>
        <v>41961.617838425926</v>
      </c>
      <c r="Y190" s="12" t="s">
        <v>864</v>
      </c>
      <c r="Z190" s="25">
        <f t="shared" ca="1" si="13"/>
        <v>41961.617838425926</v>
      </c>
      <c r="AA190" s="12" t="s">
        <v>864</v>
      </c>
    </row>
    <row r="191" spans="1:27">
      <c r="A191" s="12" t="s">
        <v>1572</v>
      </c>
      <c r="B191" s="12" t="s">
        <v>701</v>
      </c>
      <c r="C191" s="12" t="s">
        <v>1526</v>
      </c>
      <c r="D191" s="12" t="s">
        <v>704</v>
      </c>
      <c r="E191" s="12" t="s">
        <v>1526</v>
      </c>
      <c r="F191" s="12" t="s">
        <v>906</v>
      </c>
      <c r="H191" s="12" t="s">
        <v>26</v>
      </c>
      <c r="J191" s="12" t="s">
        <v>1851</v>
      </c>
      <c r="K191" s="12" t="s">
        <v>20</v>
      </c>
      <c r="L191" s="12" t="s">
        <v>26</v>
      </c>
      <c r="M191" s="12" t="str">
        <f t="shared" si="15"/>
        <v>[NPIMS to NDAP DW]:TW_RG_BULDREGSTR</v>
      </c>
      <c r="N191" s="12" t="s">
        <v>396</v>
      </c>
      <c r="P191" s="12" t="s">
        <v>702</v>
      </c>
      <c r="Q191" s="12" t="str">
        <f t="shared" si="16"/>
        <v>SELECT COUNT(*) FROM DW.TW_RG_BULDREGSTR WHERE DW_STDR_DE = '${today}'</v>
      </c>
      <c r="R191" s="12" t="s">
        <v>1530</v>
      </c>
      <c r="S191" s="12" t="str">
        <f t="shared" si="17"/>
        <v>SELECT COUNT(*) FROM TNID_BULDREGSTR</v>
      </c>
      <c r="U191" s="12" t="s">
        <v>1765</v>
      </c>
      <c r="W191" s="12" t="s">
        <v>863</v>
      </c>
      <c r="X191" s="25">
        <f t="shared" ca="1" si="14"/>
        <v>41961.617838425926</v>
      </c>
      <c r="Y191" s="12" t="s">
        <v>864</v>
      </c>
      <c r="Z191" s="25">
        <f t="shared" ca="1" si="13"/>
        <v>41961.617838425926</v>
      </c>
      <c r="AA191" s="12" t="s">
        <v>864</v>
      </c>
    </row>
    <row r="192" spans="1:27">
      <c r="A192" s="12" t="s">
        <v>1573</v>
      </c>
      <c r="B192" s="12" t="s">
        <v>701</v>
      </c>
      <c r="C192" s="12" t="s">
        <v>1526</v>
      </c>
      <c r="D192" s="12" t="s">
        <v>704</v>
      </c>
      <c r="E192" s="12" t="s">
        <v>1526</v>
      </c>
      <c r="F192" s="12" t="s">
        <v>907</v>
      </c>
      <c r="H192" s="12" t="s">
        <v>1131</v>
      </c>
      <c r="J192" s="12" t="s">
        <v>1851</v>
      </c>
      <c r="K192" s="12" t="s">
        <v>1339</v>
      </c>
      <c r="L192" s="12" t="s">
        <v>1131</v>
      </c>
      <c r="M192" s="12" t="str">
        <f t="shared" si="15"/>
        <v>[NPIMS to NDAP DW]:TW_CM_BYTFC_BASS_K</v>
      </c>
      <c r="N192" s="12" t="s">
        <v>396</v>
      </c>
      <c r="P192" s="12" t="s">
        <v>702</v>
      </c>
      <c r="Q192" s="12" t="str">
        <f t="shared" si="16"/>
        <v>SELECT COUNT(*) FROM DW.TW_CM_BYTFC_BASS_K WHERE DW_STDR_DE = '${today}'</v>
      </c>
      <c r="R192" s="12" t="s">
        <v>1530</v>
      </c>
      <c r="S192" s="12" t="str">
        <f t="shared" si="17"/>
        <v>SELECT COUNT(*) FROM TNID_BYTFC_BASS_K</v>
      </c>
      <c r="U192" s="12" t="s">
        <v>1765</v>
      </c>
      <c r="W192" s="12" t="s">
        <v>863</v>
      </c>
      <c r="X192" s="25">
        <f t="shared" ca="1" si="14"/>
        <v>41961.617838425926</v>
      </c>
      <c r="Y192" s="12" t="s">
        <v>864</v>
      </c>
      <c r="Z192" s="25">
        <f t="shared" ca="1" si="13"/>
        <v>41961.617838425926</v>
      </c>
      <c r="AA192" s="12" t="s">
        <v>864</v>
      </c>
    </row>
    <row r="193" spans="1:27">
      <c r="A193" s="12" t="s">
        <v>1574</v>
      </c>
      <c r="B193" s="12" t="s">
        <v>701</v>
      </c>
      <c r="C193" s="12" t="s">
        <v>1526</v>
      </c>
      <c r="D193" s="12" t="s">
        <v>704</v>
      </c>
      <c r="E193" s="12" t="s">
        <v>1526</v>
      </c>
      <c r="F193" s="12" t="s">
        <v>908</v>
      </c>
      <c r="H193" s="12" t="s">
        <v>1132</v>
      </c>
      <c r="J193" s="12" t="s">
        <v>1851</v>
      </c>
      <c r="K193" s="12" t="s">
        <v>1340</v>
      </c>
      <c r="L193" s="12" t="s">
        <v>1132</v>
      </c>
      <c r="M193" s="12" t="str">
        <f t="shared" si="15"/>
        <v>[NPIMS to NDAP DW]:TW_OP_CLM_STK_DPSL_LST_K</v>
      </c>
      <c r="N193" s="12" t="s">
        <v>396</v>
      </c>
      <c r="P193" s="12" t="s">
        <v>702</v>
      </c>
      <c r="Q193" s="12" t="str">
        <f t="shared" si="16"/>
        <v>SELECT COUNT(*) FROM DW.TW_OP_CLM_STK_DPSL_LST_K WHERE DW_STDR_DE = '${today}'</v>
      </c>
      <c r="R193" s="12" t="s">
        <v>1530</v>
      </c>
      <c r="S193" s="12" t="str">
        <f t="shared" si="17"/>
        <v>SELECT COUNT(*) FROM TNID_CLM_STK_DPSL_LST_K</v>
      </c>
      <c r="U193" s="12" t="s">
        <v>1765</v>
      </c>
      <c r="W193" s="12" t="s">
        <v>863</v>
      </c>
      <c r="X193" s="25">
        <f t="shared" ca="1" si="14"/>
        <v>41961.617838425926</v>
      </c>
      <c r="Y193" s="12" t="s">
        <v>864</v>
      </c>
      <c r="Z193" s="25">
        <f t="shared" ca="1" si="13"/>
        <v>41961.617838425926</v>
      </c>
      <c r="AA193" s="12" t="s">
        <v>864</v>
      </c>
    </row>
    <row r="194" spans="1:27">
      <c r="A194" s="12" t="s">
        <v>1575</v>
      </c>
      <c r="B194" s="12" t="s">
        <v>701</v>
      </c>
      <c r="C194" s="12" t="s">
        <v>1526</v>
      </c>
      <c r="D194" s="12" t="s">
        <v>704</v>
      </c>
      <c r="E194" s="12" t="s">
        <v>1526</v>
      </c>
      <c r="F194" s="12" t="s">
        <v>909</v>
      </c>
      <c r="H194" s="12" t="s">
        <v>1133</v>
      </c>
      <c r="J194" s="12" t="s">
        <v>1851</v>
      </c>
      <c r="K194" s="12" t="s">
        <v>1341</v>
      </c>
      <c r="L194" s="12" t="s">
        <v>1133</v>
      </c>
      <c r="M194" s="12" t="str">
        <f t="shared" si="15"/>
        <v>[NPIMS to NDAP DW]:TW_CM_CMMNDETAILCODE</v>
      </c>
      <c r="N194" s="12" t="s">
        <v>396</v>
      </c>
      <c r="P194" s="12" t="s">
        <v>702</v>
      </c>
      <c r="Q194" s="12" t="str">
        <f t="shared" si="16"/>
        <v>SELECT COUNT(*) FROM DW.TW_CM_CMMNDETAILCODE WHERE DW_STDR_DE = '${today}'</v>
      </c>
      <c r="R194" s="12" t="s">
        <v>1530</v>
      </c>
      <c r="S194" s="12" t="str">
        <f t="shared" si="17"/>
        <v>SELECT COUNT(*) FROM TNID_CMMNDETAILCODE</v>
      </c>
      <c r="U194" s="12" t="s">
        <v>1765</v>
      </c>
      <c r="W194" s="12" t="s">
        <v>863</v>
      </c>
      <c r="X194" s="25">
        <f t="shared" ca="1" si="14"/>
        <v>41961.617838425926</v>
      </c>
      <c r="Y194" s="12" t="s">
        <v>864</v>
      </c>
      <c r="Z194" s="25">
        <f t="shared" ca="1" si="13"/>
        <v>41961.617838425926</v>
      </c>
      <c r="AA194" s="12" t="s">
        <v>864</v>
      </c>
    </row>
    <row r="195" spans="1:27">
      <c r="A195" s="12" t="s">
        <v>1576</v>
      </c>
      <c r="B195" s="12" t="s">
        <v>701</v>
      </c>
      <c r="C195" s="12" t="s">
        <v>1526</v>
      </c>
      <c r="D195" s="12" t="s">
        <v>704</v>
      </c>
      <c r="E195" s="12" t="s">
        <v>1526</v>
      </c>
      <c r="F195" s="12" t="s">
        <v>910</v>
      </c>
      <c r="H195" s="12" t="s">
        <v>1134</v>
      </c>
      <c r="J195" s="12" t="s">
        <v>1851</v>
      </c>
      <c r="K195" s="12" t="s">
        <v>281</v>
      </c>
      <c r="L195" s="12" t="s">
        <v>1134</v>
      </c>
      <c r="M195" s="12" t="str">
        <f t="shared" si="15"/>
        <v>[NPIMS to NDAP DW]:TW_CM_CMMNSECODE</v>
      </c>
      <c r="N195" s="12" t="s">
        <v>396</v>
      </c>
      <c r="P195" s="12" t="s">
        <v>702</v>
      </c>
      <c r="Q195" s="12" t="str">
        <f t="shared" si="16"/>
        <v>SELECT COUNT(*) FROM DW.TW_CM_CMMNSECODE WHERE DW_STDR_DE = '${today}'</v>
      </c>
      <c r="R195" s="12" t="s">
        <v>1530</v>
      </c>
      <c r="S195" s="12" t="str">
        <f t="shared" si="17"/>
        <v>SELECT COUNT(*) FROM TNID_CMMNSECODE</v>
      </c>
      <c r="U195" s="12" t="s">
        <v>1765</v>
      </c>
      <c r="W195" s="12" t="s">
        <v>863</v>
      </c>
      <c r="X195" s="25">
        <f t="shared" ref="X195:X258" ca="1" si="18">NOW()-10</f>
        <v>41961.617838425926</v>
      </c>
      <c r="Y195" s="12" t="s">
        <v>864</v>
      </c>
      <c r="Z195" s="25">
        <f t="shared" ref="Z195:Z258" ca="1" si="19">NOW()-10</f>
        <v>41961.617838425926</v>
      </c>
      <c r="AA195" s="12" t="s">
        <v>864</v>
      </c>
    </row>
    <row r="196" spans="1:27">
      <c r="A196" s="12" t="s">
        <v>1577</v>
      </c>
      <c r="B196" s="12" t="s">
        <v>701</v>
      </c>
      <c r="C196" s="12" t="s">
        <v>1526</v>
      </c>
      <c r="D196" s="12" t="s">
        <v>704</v>
      </c>
      <c r="E196" s="12" t="s">
        <v>1526</v>
      </c>
      <c r="F196" s="12" t="s">
        <v>911</v>
      </c>
      <c r="H196" s="12" t="s">
        <v>1135</v>
      </c>
      <c r="J196" s="12" t="s">
        <v>1851</v>
      </c>
      <c r="K196" s="12" t="s">
        <v>1342</v>
      </c>
      <c r="L196" s="12" t="s">
        <v>1135</v>
      </c>
      <c r="M196" s="12" t="str">
        <f t="shared" si="15"/>
        <v>[NPIMS to NDAP DW]:TW_ET_CNTCERROR</v>
      </c>
      <c r="N196" s="12" t="s">
        <v>396</v>
      </c>
      <c r="P196" s="12" t="s">
        <v>702</v>
      </c>
      <c r="Q196" s="12" t="str">
        <f t="shared" si="16"/>
        <v>SELECT COUNT(*) FROM DW.TW_ET_CNTCERROR WHERE DW_STDR_DE = '${today}'</v>
      </c>
      <c r="R196" s="12" t="s">
        <v>1530</v>
      </c>
      <c r="S196" s="12" t="str">
        <f t="shared" si="17"/>
        <v>SELECT COUNT(*) FROM TNID_CNTCERROR</v>
      </c>
      <c r="U196" s="12" t="s">
        <v>1765</v>
      </c>
      <c r="W196" s="12" t="s">
        <v>863</v>
      </c>
      <c r="X196" s="25">
        <f t="shared" ca="1" si="18"/>
        <v>41961.617838425926</v>
      </c>
      <c r="Y196" s="12" t="s">
        <v>864</v>
      </c>
      <c r="Z196" s="25">
        <f t="shared" ca="1" si="19"/>
        <v>41961.617838425926</v>
      </c>
      <c r="AA196" s="12" t="s">
        <v>864</v>
      </c>
    </row>
    <row r="197" spans="1:27">
      <c r="A197" s="12" t="s">
        <v>1578</v>
      </c>
      <c r="B197" s="12" t="s">
        <v>701</v>
      </c>
      <c r="C197" s="12" t="s">
        <v>1526</v>
      </c>
      <c r="D197" s="12" t="s">
        <v>704</v>
      </c>
      <c r="E197" s="12" t="s">
        <v>1526</v>
      </c>
      <c r="F197" s="12" t="s">
        <v>912</v>
      </c>
      <c r="H197" s="12" t="s">
        <v>1136</v>
      </c>
      <c r="J197" s="12" t="s">
        <v>1851</v>
      </c>
      <c r="K197" s="12" t="s">
        <v>1343</v>
      </c>
      <c r="L197" s="12" t="s">
        <v>1136</v>
      </c>
      <c r="M197" s="12" t="str">
        <f t="shared" si="15"/>
        <v>[NPIMS to NDAP DW]:TW_ET_CNTCSTDR</v>
      </c>
      <c r="N197" s="12" t="s">
        <v>396</v>
      </c>
      <c r="P197" s="12" t="s">
        <v>702</v>
      </c>
      <c r="Q197" s="12" t="str">
        <f t="shared" si="16"/>
        <v>SELECT COUNT(*) FROM DW.TW_ET_CNTCSTDR WHERE DW_STDR_DE = '${today}'</v>
      </c>
      <c r="R197" s="12" t="s">
        <v>1530</v>
      </c>
      <c r="S197" s="12" t="str">
        <f t="shared" si="17"/>
        <v>SELECT COUNT(*) FROM TNID_CNTCSTDR</v>
      </c>
      <c r="U197" s="12" t="s">
        <v>1765</v>
      </c>
      <c r="W197" s="12" t="s">
        <v>863</v>
      </c>
      <c r="X197" s="25">
        <f t="shared" ca="1" si="18"/>
        <v>41961.617838425926</v>
      </c>
      <c r="Y197" s="12" t="s">
        <v>864</v>
      </c>
      <c r="Z197" s="25">
        <f t="shared" ca="1" si="19"/>
        <v>41961.617838425926</v>
      </c>
      <c r="AA197" s="12" t="s">
        <v>864</v>
      </c>
    </row>
    <row r="198" spans="1:27">
      <c r="A198" s="12" t="s">
        <v>1579</v>
      </c>
      <c r="B198" s="12" t="s">
        <v>701</v>
      </c>
      <c r="C198" s="12" t="s">
        <v>1526</v>
      </c>
      <c r="D198" s="12" t="s">
        <v>704</v>
      </c>
      <c r="E198" s="12" t="s">
        <v>1526</v>
      </c>
      <c r="F198" s="12" t="s">
        <v>913</v>
      </c>
      <c r="H198" s="12" t="s">
        <v>1137</v>
      </c>
      <c r="J198" s="12" t="s">
        <v>1851</v>
      </c>
      <c r="K198" s="12" t="s">
        <v>1344</v>
      </c>
      <c r="L198" s="12" t="s">
        <v>1137</v>
      </c>
      <c r="M198" s="12" t="str">
        <f t="shared" si="15"/>
        <v>[NPIMS to NDAP DW]:TW_ET_CNTCTRGET_INFO</v>
      </c>
      <c r="N198" s="12" t="s">
        <v>396</v>
      </c>
      <c r="P198" s="12" t="s">
        <v>702</v>
      </c>
      <c r="Q198" s="12" t="str">
        <f t="shared" si="16"/>
        <v>SELECT COUNT(*) FROM DW.TW_ET_CNTCTRGET_INFO WHERE DW_STDR_DE = '${today}'</v>
      </c>
      <c r="R198" s="12" t="s">
        <v>1530</v>
      </c>
      <c r="S198" s="12" t="str">
        <f t="shared" si="17"/>
        <v>SELECT COUNT(*) FROM TNID_CNTCTRGET_INFO</v>
      </c>
      <c r="U198" s="12" t="s">
        <v>1765</v>
      </c>
      <c r="W198" s="12" t="s">
        <v>863</v>
      </c>
      <c r="X198" s="25">
        <f t="shared" ca="1" si="18"/>
        <v>41961.617838425926</v>
      </c>
      <c r="Y198" s="12" t="s">
        <v>864</v>
      </c>
      <c r="Z198" s="25">
        <f t="shared" ca="1" si="19"/>
        <v>41961.617838425926</v>
      </c>
      <c r="AA198" s="12" t="s">
        <v>864</v>
      </c>
    </row>
    <row r="199" spans="1:27">
      <c r="A199" s="12" t="s">
        <v>1580</v>
      </c>
      <c r="B199" s="12" t="s">
        <v>701</v>
      </c>
      <c r="C199" s="12" t="s">
        <v>1526</v>
      </c>
      <c r="D199" s="12" t="s">
        <v>704</v>
      </c>
      <c r="E199" s="12" t="s">
        <v>1526</v>
      </c>
      <c r="F199" s="12" t="s">
        <v>914</v>
      </c>
      <c r="H199" s="12" t="s">
        <v>1138</v>
      </c>
      <c r="J199" s="12" t="s">
        <v>1851</v>
      </c>
      <c r="K199" s="12" t="s">
        <v>1345</v>
      </c>
      <c r="L199" s="12" t="s">
        <v>1138</v>
      </c>
      <c r="M199" s="12" t="str">
        <f t="shared" si="15"/>
        <v>[NPIMS to NDAP DW]:TW_OP_CNTGRFC_APN_EXMPLN_J</v>
      </c>
      <c r="N199" s="12" t="s">
        <v>396</v>
      </c>
      <c r="P199" s="12" t="s">
        <v>702</v>
      </c>
      <c r="Q199" s="12" t="str">
        <f t="shared" si="16"/>
        <v>SELECT COUNT(*) FROM DW.TW_OP_CNTGRFC_APN_EXMPLN_J WHERE DW_STDR_DE = '${today}'</v>
      </c>
      <c r="R199" s="12" t="s">
        <v>1530</v>
      </c>
      <c r="S199" s="12" t="str">
        <f t="shared" si="17"/>
        <v>SELECT COUNT(*) FROM TNID_CNTGRFC_APN_EXMPLN_J</v>
      </c>
      <c r="U199" s="12" t="s">
        <v>1765</v>
      </c>
      <c r="W199" s="12" t="s">
        <v>863</v>
      </c>
      <c r="X199" s="25">
        <f t="shared" ca="1" si="18"/>
        <v>41961.617838425926</v>
      </c>
      <c r="Y199" s="12" t="s">
        <v>864</v>
      </c>
      <c r="Z199" s="25">
        <f t="shared" ca="1" si="19"/>
        <v>41961.617838425926</v>
      </c>
      <c r="AA199" s="12" t="s">
        <v>864</v>
      </c>
    </row>
    <row r="200" spans="1:27">
      <c r="A200" s="12" t="s">
        <v>1581</v>
      </c>
      <c r="B200" s="12" t="s">
        <v>701</v>
      </c>
      <c r="C200" s="12" t="s">
        <v>1526</v>
      </c>
      <c r="D200" s="12" t="s">
        <v>704</v>
      </c>
      <c r="E200" s="12" t="s">
        <v>1526</v>
      </c>
      <c r="F200" s="12" t="s">
        <v>915</v>
      </c>
      <c r="H200" s="12" t="s">
        <v>1139</v>
      </c>
      <c r="J200" s="12" t="s">
        <v>1851</v>
      </c>
      <c r="K200" s="12" t="s">
        <v>1346</v>
      </c>
      <c r="L200" s="12" t="s">
        <v>1139</v>
      </c>
      <c r="M200" s="12" t="str">
        <f t="shared" si="15"/>
        <v>[NPIMS to NDAP DW]:TW_OP_CNTRCT_K</v>
      </c>
      <c r="N200" s="12" t="s">
        <v>396</v>
      </c>
      <c r="P200" s="12" t="s">
        <v>702</v>
      </c>
      <c r="Q200" s="12" t="str">
        <f t="shared" si="16"/>
        <v>SELECT COUNT(*) FROM DW.TW_OP_CNTRCT_K WHERE DW_STDR_DE = '${today}'</v>
      </c>
      <c r="R200" s="12" t="s">
        <v>1530</v>
      </c>
      <c r="S200" s="12" t="str">
        <f t="shared" si="17"/>
        <v>SELECT COUNT(*) FROM TNID_CNTRCT_K</v>
      </c>
      <c r="U200" s="12" t="s">
        <v>1765</v>
      </c>
      <c r="W200" s="12" t="s">
        <v>863</v>
      </c>
      <c r="X200" s="25">
        <f t="shared" ca="1" si="18"/>
        <v>41961.617838425926</v>
      </c>
      <c r="Y200" s="12" t="s">
        <v>864</v>
      </c>
      <c r="Z200" s="25">
        <f t="shared" ca="1" si="19"/>
        <v>41961.617838425926</v>
      </c>
      <c r="AA200" s="12" t="s">
        <v>864</v>
      </c>
    </row>
    <row r="201" spans="1:27">
      <c r="A201" s="12" t="s">
        <v>1582</v>
      </c>
      <c r="B201" s="12" t="s">
        <v>701</v>
      </c>
      <c r="C201" s="12" t="s">
        <v>1526</v>
      </c>
      <c r="D201" s="12" t="s">
        <v>704</v>
      </c>
      <c r="E201" s="12" t="s">
        <v>1526</v>
      </c>
      <c r="F201" s="12" t="s">
        <v>916</v>
      </c>
      <c r="H201" s="12" t="s">
        <v>1140</v>
      </c>
      <c r="J201" s="12" t="s">
        <v>1851</v>
      </c>
      <c r="K201" s="12" t="s">
        <v>1347</v>
      </c>
      <c r="L201" s="12" t="s">
        <v>1140</v>
      </c>
      <c r="M201" s="12" t="str">
        <f t="shared" si="15"/>
        <v>[NPIMS to NDAP DW]:TW_OP_CNTRCTDTLS_D</v>
      </c>
      <c r="N201" s="12" t="s">
        <v>396</v>
      </c>
      <c r="P201" s="12" t="s">
        <v>702</v>
      </c>
      <c r="Q201" s="12" t="str">
        <f t="shared" si="16"/>
        <v>SELECT COUNT(*) FROM DW.TW_OP_CNTRCTDTLS_D WHERE DW_STDR_DE = '${today}'</v>
      </c>
      <c r="R201" s="12" t="s">
        <v>1530</v>
      </c>
      <c r="S201" s="12" t="str">
        <f t="shared" si="17"/>
        <v>SELECT COUNT(*) FROM TNID_CNTRCTDTLS_D</v>
      </c>
      <c r="U201" s="12" t="s">
        <v>1765</v>
      </c>
      <c r="W201" s="12" t="s">
        <v>863</v>
      </c>
      <c r="X201" s="25">
        <f t="shared" ca="1" si="18"/>
        <v>41961.617838425926</v>
      </c>
      <c r="Y201" s="12" t="s">
        <v>864</v>
      </c>
      <c r="Z201" s="25">
        <f t="shared" ca="1" si="19"/>
        <v>41961.617838425926</v>
      </c>
      <c r="AA201" s="12" t="s">
        <v>864</v>
      </c>
    </row>
    <row r="202" spans="1:27">
      <c r="A202" s="12" t="s">
        <v>1583</v>
      </c>
      <c r="B202" s="12" t="s">
        <v>701</v>
      </c>
      <c r="C202" s="12" t="s">
        <v>1526</v>
      </c>
      <c r="D202" s="12" t="s">
        <v>704</v>
      </c>
      <c r="E202" s="12" t="s">
        <v>1526</v>
      </c>
      <c r="F202" s="12" t="s">
        <v>917</v>
      </c>
      <c r="H202" s="12" t="s">
        <v>1141</v>
      </c>
      <c r="J202" s="12" t="s">
        <v>1851</v>
      </c>
      <c r="K202" s="12" t="s">
        <v>1348</v>
      </c>
      <c r="L202" s="12" t="s">
        <v>1141</v>
      </c>
      <c r="M202" s="12" t="str">
        <f t="shared" si="15"/>
        <v>[NPIMS to NDAP DW]:TW_OP_CNTRCTINFO_D</v>
      </c>
      <c r="N202" s="12" t="s">
        <v>396</v>
      </c>
      <c r="P202" s="12" t="s">
        <v>702</v>
      </c>
      <c r="Q202" s="12" t="str">
        <f t="shared" si="16"/>
        <v>SELECT COUNT(*) FROM DW.TW_OP_CNTRCTINFO_D WHERE DW_STDR_DE = '${today}'</v>
      </c>
      <c r="R202" s="12" t="s">
        <v>1530</v>
      </c>
      <c r="S202" s="12" t="str">
        <f t="shared" si="17"/>
        <v>SELECT COUNT(*) FROM TNID_CNTRCTINFO_D</v>
      </c>
      <c r="U202" s="12" t="s">
        <v>1765</v>
      </c>
      <c r="W202" s="12" t="s">
        <v>863</v>
      </c>
      <c r="X202" s="25">
        <f t="shared" ca="1" si="18"/>
        <v>41961.617838425926</v>
      </c>
      <c r="Y202" s="12" t="s">
        <v>864</v>
      </c>
      <c r="Z202" s="25">
        <f t="shared" ca="1" si="19"/>
        <v>41961.617838425926</v>
      </c>
      <c r="AA202" s="12" t="s">
        <v>864</v>
      </c>
    </row>
    <row r="203" spans="1:27">
      <c r="A203" s="12" t="s">
        <v>1584</v>
      </c>
      <c r="B203" s="12" t="s">
        <v>701</v>
      </c>
      <c r="C203" s="12" t="s">
        <v>1526</v>
      </c>
      <c r="D203" s="12" t="s">
        <v>704</v>
      </c>
      <c r="E203" s="12" t="s">
        <v>1526</v>
      </c>
      <c r="F203" s="12" t="s">
        <v>918</v>
      </c>
      <c r="H203" s="12" t="s">
        <v>1142</v>
      </c>
      <c r="J203" s="12" t="s">
        <v>1851</v>
      </c>
      <c r="K203" s="12" t="s">
        <v>1349</v>
      </c>
      <c r="L203" s="12" t="s">
        <v>1142</v>
      </c>
      <c r="M203" s="12" t="str">
        <f t="shared" si="15"/>
        <v>[NPIMS to NDAP DW]:TW_ET_CODE_INTO</v>
      </c>
      <c r="N203" s="12" t="s">
        <v>396</v>
      </c>
      <c r="P203" s="12" t="s">
        <v>702</v>
      </c>
      <c r="Q203" s="12" t="str">
        <f t="shared" si="16"/>
        <v>SELECT COUNT(*) FROM DW.TW_ET_CODE_INTO WHERE DW_STDR_DE = '${today}'</v>
      </c>
      <c r="R203" s="12" t="s">
        <v>1530</v>
      </c>
      <c r="S203" s="12" t="str">
        <f t="shared" si="17"/>
        <v>SELECT COUNT(*) FROM TNID_CODE_INTO</v>
      </c>
      <c r="U203" s="12" t="s">
        <v>1765</v>
      </c>
      <c r="W203" s="12" t="s">
        <v>863</v>
      </c>
      <c r="X203" s="25">
        <f t="shared" ca="1" si="18"/>
        <v>41961.617838425926</v>
      </c>
      <c r="Y203" s="12" t="s">
        <v>864</v>
      </c>
      <c r="Z203" s="25">
        <f t="shared" ca="1" si="19"/>
        <v>41961.617838425926</v>
      </c>
      <c r="AA203" s="12" t="s">
        <v>864</v>
      </c>
    </row>
    <row r="204" spans="1:27">
      <c r="A204" s="12" t="s">
        <v>1585</v>
      </c>
      <c r="B204" s="12" t="s">
        <v>701</v>
      </c>
      <c r="C204" s="12" t="s">
        <v>1526</v>
      </c>
      <c r="D204" s="12" t="s">
        <v>704</v>
      </c>
      <c r="E204" s="12" t="s">
        <v>1526</v>
      </c>
      <c r="F204" s="12" t="s">
        <v>919</v>
      </c>
      <c r="H204" s="12" t="s">
        <v>1143</v>
      </c>
      <c r="J204" s="12" t="s">
        <v>1851</v>
      </c>
      <c r="K204" s="12" t="s">
        <v>1350</v>
      </c>
      <c r="L204" s="12" t="s">
        <v>1143</v>
      </c>
      <c r="M204" s="12" t="str">
        <f t="shared" si="15"/>
        <v>[NPIMS to NDAP DW]:TW_ET_CODE_LOG</v>
      </c>
      <c r="N204" s="12" t="s">
        <v>396</v>
      </c>
      <c r="P204" s="12" t="s">
        <v>702</v>
      </c>
      <c r="Q204" s="12" t="str">
        <f t="shared" si="16"/>
        <v>SELECT COUNT(*) FROM DW.TW_ET_CODE_LOG WHERE DW_STDR_DE = '${today}'</v>
      </c>
      <c r="R204" s="12" t="s">
        <v>1530</v>
      </c>
      <c r="S204" s="12" t="str">
        <f t="shared" si="17"/>
        <v>SELECT COUNT(*) FROM TNID_CODE_LOG</v>
      </c>
      <c r="U204" s="12" t="s">
        <v>1765</v>
      </c>
      <c r="W204" s="12" t="s">
        <v>863</v>
      </c>
      <c r="X204" s="25">
        <f t="shared" ca="1" si="18"/>
        <v>41961.617838425926</v>
      </c>
      <c r="Y204" s="12" t="s">
        <v>864</v>
      </c>
      <c r="Z204" s="25">
        <f t="shared" ca="1" si="19"/>
        <v>41961.617838425926</v>
      </c>
      <c r="AA204" s="12" t="s">
        <v>864</v>
      </c>
    </row>
    <row r="205" spans="1:27">
      <c r="A205" s="12" t="s">
        <v>1586</v>
      </c>
      <c r="B205" s="12" t="s">
        <v>701</v>
      </c>
      <c r="C205" s="12" t="s">
        <v>1526</v>
      </c>
      <c r="D205" s="12" t="s">
        <v>704</v>
      </c>
      <c r="E205" s="12" t="s">
        <v>1526</v>
      </c>
      <c r="F205" s="12" t="s">
        <v>920</v>
      </c>
      <c r="H205" s="12" t="s">
        <v>1144</v>
      </c>
      <c r="J205" s="12" t="s">
        <v>1851</v>
      </c>
      <c r="K205" s="12" t="s">
        <v>1351</v>
      </c>
      <c r="L205" s="12" t="s">
        <v>1144</v>
      </c>
      <c r="M205" s="12" t="str">
        <f t="shared" si="15"/>
        <v>[NPIMS to NDAP DW]:TW_CM_COPR_INF_K</v>
      </c>
      <c r="N205" s="12" t="s">
        <v>396</v>
      </c>
      <c r="P205" s="12" t="s">
        <v>702</v>
      </c>
      <c r="Q205" s="12" t="str">
        <f t="shared" si="16"/>
        <v>SELECT COUNT(*) FROM DW.TW_CM_COPR_INF_K WHERE DW_STDR_DE = '${today}'</v>
      </c>
      <c r="R205" s="12" t="s">
        <v>1530</v>
      </c>
      <c r="S205" s="12" t="str">
        <f t="shared" si="17"/>
        <v>SELECT COUNT(*) FROM TNID_COPR_INF_K</v>
      </c>
      <c r="U205" s="12" t="s">
        <v>1765</v>
      </c>
      <c r="W205" s="12" t="s">
        <v>863</v>
      </c>
      <c r="X205" s="25">
        <f t="shared" ca="1" si="18"/>
        <v>41961.617838425926</v>
      </c>
      <c r="Y205" s="12" t="s">
        <v>864</v>
      </c>
      <c r="Z205" s="25">
        <f t="shared" ca="1" si="19"/>
        <v>41961.617838425926</v>
      </c>
      <c r="AA205" s="12" t="s">
        <v>864</v>
      </c>
    </row>
    <row r="206" spans="1:27">
      <c r="A206" s="12" t="s">
        <v>1587</v>
      </c>
      <c r="B206" s="12" t="s">
        <v>701</v>
      </c>
      <c r="C206" s="12" t="s">
        <v>1526</v>
      </c>
      <c r="D206" s="12" t="s">
        <v>704</v>
      </c>
      <c r="E206" s="12" t="s">
        <v>1526</v>
      </c>
      <c r="F206" s="12" t="s">
        <v>921</v>
      </c>
      <c r="H206" s="12" t="s">
        <v>1145</v>
      </c>
      <c r="J206" s="12" t="s">
        <v>1851</v>
      </c>
      <c r="K206" s="12" t="s">
        <v>1352</v>
      </c>
      <c r="L206" s="12" t="s">
        <v>1145</v>
      </c>
      <c r="M206" s="12" t="str">
        <f t="shared" si="15"/>
        <v>[NPIMS to NDAP DW]:TW_OP_CREDITINFO_K</v>
      </c>
      <c r="N206" s="12" t="s">
        <v>396</v>
      </c>
      <c r="P206" s="12" t="s">
        <v>702</v>
      </c>
      <c r="Q206" s="12" t="str">
        <f t="shared" si="16"/>
        <v>SELECT COUNT(*) FROM DW.TW_OP_CREDITINFO_K WHERE DW_STDR_DE = '${today}'</v>
      </c>
      <c r="R206" s="12" t="s">
        <v>1530</v>
      </c>
      <c r="S206" s="12" t="str">
        <f t="shared" si="17"/>
        <v>SELECT COUNT(*) FROM TNID_CREDITINFO_K</v>
      </c>
      <c r="U206" s="12" t="s">
        <v>1765</v>
      </c>
      <c r="W206" s="12" t="s">
        <v>863</v>
      </c>
      <c r="X206" s="25">
        <f t="shared" ca="1" si="18"/>
        <v>41961.617838425926</v>
      </c>
      <c r="Y206" s="12" t="s">
        <v>864</v>
      </c>
      <c r="Z206" s="25">
        <f t="shared" ca="1" si="19"/>
        <v>41961.617838425926</v>
      </c>
      <c r="AA206" s="12" t="s">
        <v>864</v>
      </c>
    </row>
    <row r="207" spans="1:27">
      <c r="A207" s="12" t="s">
        <v>1588</v>
      </c>
      <c r="B207" s="12" t="s">
        <v>701</v>
      </c>
      <c r="C207" s="12" t="s">
        <v>1526</v>
      </c>
      <c r="D207" s="12" t="s">
        <v>704</v>
      </c>
      <c r="E207" s="12" t="s">
        <v>1526</v>
      </c>
      <c r="F207" s="12" t="s">
        <v>922</v>
      </c>
      <c r="H207" s="12" t="s">
        <v>1146</v>
      </c>
      <c r="J207" s="12" t="s">
        <v>1851</v>
      </c>
      <c r="K207" s="12" t="s">
        <v>1353</v>
      </c>
      <c r="L207" s="12" t="s">
        <v>1146</v>
      </c>
      <c r="M207" s="12" t="str">
        <f t="shared" si="15"/>
        <v>[NPIMS to NDAP DW]:TW_OP_CTYMANAGEEXAMINLNDPCL_J</v>
      </c>
      <c r="N207" s="12" t="s">
        <v>396</v>
      </c>
      <c r="P207" s="12" t="s">
        <v>702</v>
      </c>
      <c r="Q207" s="12" t="str">
        <f t="shared" si="16"/>
        <v>SELECT COUNT(*) FROM DW.TW_OP_CTYMANAGEEXAMINLNDPCL_J WHERE DW_STDR_DE = '${today}'</v>
      </c>
      <c r="R207" s="12" t="s">
        <v>1530</v>
      </c>
      <c r="S207" s="12" t="str">
        <f t="shared" si="17"/>
        <v>SELECT COUNT(*) FROM TNID_CTYMANAGEEXAMINLNDPCL_J</v>
      </c>
      <c r="U207" s="12" t="s">
        <v>1765</v>
      </c>
      <c r="W207" s="12" t="s">
        <v>863</v>
      </c>
      <c r="X207" s="25">
        <f t="shared" ca="1" si="18"/>
        <v>41961.617838425926</v>
      </c>
      <c r="Y207" s="12" t="s">
        <v>864</v>
      </c>
      <c r="Z207" s="25">
        <f t="shared" ca="1" si="19"/>
        <v>41961.617838425926</v>
      </c>
      <c r="AA207" s="12" t="s">
        <v>864</v>
      </c>
    </row>
    <row r="208" spans="1:27">
      <c r="A208" s="12" t="s">
        <v>1589</v>
      </c>
      <c r="B208" s="12" t="s">
        <v>701</v>
      </c>
      <c r="C208" s="12" t="s">
        <v>1526</v>
      </c>
      <c r="D208" s="12" t="s">
        <v>704</v>
      </c>
      <c r="E208" s="12" t="s">
        <v>1526</v>
      </c>
      <c r="F208" s="12" t="s">
        <v>923</v>
      </c>
      <c r="H208" s="12" t="s">
        <v>1147</v>
      </c>
      <c r="J208" s="12" t="s">
        <v>1851</v>
      </c>
      <c r="K208" s="12" t="s">
        <v>1354</v>
      </c>
      <c r="L208" s="12" t="s">
        <v>1147</v>
      </c>
      <c r="M208" s="12" t="str">
        <f t="shared" si="15"/>
        <v>[NPIMS to NDAP DW]:TW_OP_CTYMANAGEEXAMINPLAN_J</v>
      </c>
      <c r="N208" s="12" t="s">
        <v>396</v>
      </c>
      <c r="P208" s="12" t="s">
        <v>702</v>
      </c>
      <c r="Q208" s="12" t="str">
        <f t="shared" si="16"/>
        <v>SELECT COUNT(*) FROM DW.TW_OP_CTYMANAGEEXAMINPLAN_J WHERE DW_STDR_DE = '${today}'</v>
      </c>
      <c r="R208" s="12" t="s">
        <v>1530</v>
      </c>
      <c r="S208" s="12" t="str">
        <f t="shared" si="17"/>
        <v>SELECT COUNT(*) FROM TNID_CTYMANAGEEXAMINPLAN_J</v>
      </c>
      <c r="U208" s="12" t="s">
        <v>1765</v>
      </c>
      <c r="W208" s="12" t="s">
        <v>863</v>
      </c>
      <c r="X208" s="25">
        <f t="shared" ca="1" si="18"/>
        <v>41961.617838425926</v>
      </c>
      <c r="Y208" s="12" t="s">
        <v>864</v>
      </c>
      <c r="Z208" s="25">
        <f t="shared" ca="1" si="19"/>
        <v>41961.617838425926</v>
      </c>
      <c r="AA208" s="12" t="s">
        <v>864</v>
      </c>
    </row>
    <row r="209" spans="1:27">
      <c r="A209" s="12" t="s">
        <v>1590</v>
      </c>
      <c r="B209" s="12" t="s">
        <v>701</v>
      </c>
      <c r="C209" s="12" t="s">
        <v>1526</v>
      </c>
      <c r="D209" s="12" t="s">
        <v>704</v>
      </c>
      <c r="E209" s="12" t="s">
        <v>1526</v>
      </c>
      <c r="F209" s="12" t="s">
        <v>924</v>
      </c>
      <c r="H209" s="12" t="s">
        <v>1148</v>
      </c>
      <c r="J209" s="12" t="s">
        <v>1851</v>
      </c>
      <c r="K209" s="12" t="s">
        <v>1355</v>
      </c>
      <c r="L209" s="12" t="s">
        <v>1148</v>
      </c>
      <c r="M209" s="12" t="str">
        <f t="shared" si="15"/>
        <v>[NPIMS to NDAP DW]:TW_DV_DEV_AST_D</v>
      </c>
      <c r="N209" s="12" t="s">
        <v>396</v>
      </c>
      <c r="P209" s="12" t="s">
        <v>702</v>
      </c>
      <c r="Q209" s="12" t="str">
        <f t="shared" si="16"/>
        <v>SELECT COUNT(*) FROM DW.TW_DV_DEV_AST_D WHERE DW_STDR_DE = '${today}'</v>
      </c>
      <c r="R209" s="12" t="s">
        <v>1530</v>
      </c>
      <c r="S209" s="12" t="str">
        <f t="shared" si="17"/>
        <v>SELECT COUNT(*) FROM TNID_DEV_AST_D</v>
      </c>
      <c r="U209" s="12" t="s">
        <v>1765</v>
      </c>
      <c r="W209" s="12" t="s">
        <v>863</v>
      </c>
      <c r="X209" s="25">
        <f t="shared" ca="1" si="18"/>
        <v>41961.617838425926</v>
      </c>
      <c r="Y209" s="12" t="s">
        <v>864</v>
      </c>
      <c r="Z209" s="25">
        <f t="shared" ca="1" si="19"/>
        <v>41961.617838425926</v>
      </c>
      <c r="AA209" s="12" t="s">
        <v>864</v>
      </c>
    </row>
    <row r="210" spans="1:27">
      <c r="A210" s="12" t="s">
        <v>1591</v>
      </c>
      <c r="B210" s="12" t="s">
        <v>701</v>
      </c>
      <c r="C210" s="12" t="s">
        <v>1526</v>
      </c>
      <c r="D210" s="12" t="s">
        <v>704</v>
      </c>
      <c r="E210" s="12" t="s">
        <v>1526</v>
      </c>
      <c r="F210" s="12" t="s">
        <v>925</v>
      </c>
      <c r="H210" s="12" t="s">
        <v>1149</v>
      </c>
      <c r="J210" s="12" t="s">
        <v>1851</v>
      </c>
      <c r="K210" s="12" t="s">
        <v>1356</v>
      </c>
      <c r="L210" s="12" t="s">
        <v>1149</v>
      </c>
      <c r="M210" s="12" t="str">
        <f t="shared" si="15"/>
        <v>[NPIMS to NDAP DW]:TW_DV_DEV_PLN_D</v>
      </c>
      <c r="N210" s="12" t="s">
        <v>396</v>
      </c>
      <c r="P210" s="12" t="s">
        <v>702</v>
      </c>
      <c r="Q210" s="12" t="str">
        <f t="shared" si="16"/>
        <v>SELECT COUNT(*) FROM DW.TW_DV_DEV_PLN_D WHERE DW_STDR_DE = '${today}'</v>
      </c>
      <c r="R210" s="12" t="s">
        <v>1530</v>
      </c>
      <c r="S210" s="12" t="str">
        <f t="shared" si="17"/>
        <v>SELECT COUNT(*) FROM TNID_DEV_PLN_D</v>
      </c>
      <c r="U210" s="12" t="s">
        <v>1765</v>
      </c>
      <c r="W210" s="12" t="s">
        <v>863</v>
      </c>
      <c r="X210" s="25">
        <f t="shared" ca="1" si="18"/>
        <v>41961.617838425926</v>
      </c>
      <c r="Y210" s="12" t="s">
        <v>864</v>
      </c>
      <c r="Z210" s="25">
        <f t="shared" ca="1" si="19"/>
        <v>41961.617838425926</v>
      </c>
      <c r="AA210" s="12" t="s">
        <v>864</v>
      </c>
    </row>
    <row r="211" spans="1:27">
      <c r="A211" s="12" t="s">
        <v>1592</v>
      </c>
      <c r="B211" s="12" t="s">
        <v>701</v>
      </c>
      <c r="C211" s="12" t="s">
        <v>1526</v>
      </c>
      <c r="D211" s="12" t="s">
        <v>704</v>
      </c>
      <c r="E211" s="12" t="s">
        <v>1526</v>
      </c>
      <c r="F211" s="12" t="s">
        <v>926</v>
      </c>
      <c r="H211" s="12" t="s">
        <v>1150</v>
      </c>
      <c r="J211" s="12" t="s">
        <v>1851</v>
      </c>
      <c r="K211" s="12" t="s">
        <v>1357</v>
      </c>
      <c r="L211" s="12" t="s">
        <v>1150</v>
      </c>
      <c r="M211" s="12" t="str">
        <f t="shared" si="15"/>
        <v>[NPIMS to NDAP DW]:TW_RG_DJY_ATCH_JIBUN</v>
      </c>
      <c r="N211" s="12" t="s">
        <v>396</v>
      </c>
      <c r="P211" s="12" t="s">
        <v>702</v>
      </c>
      <c r="Q211" s="12" t="str">
        <f t="shared" si="16"/>
        <v>SELECT COUNT(*) FROM DW.TW_RG_DJY_ATCH_JIBUN WHERE DW_STDR_DE = '${today}'</v>
      </c>
      <c r="R211" s="12" t="s">
        <v>1530</v>
      </c>
      <c r="S211" s="12" t="str">
        <f t="shared" si="17"/>
        <v>SELECT COUNT(*) FROM TNID_DJY_ATCH_JIBUN</v>
      </c>
      <c r="U211" s="12" t="s">
        <v>1765</v>
      </c>
      <c r="W211" s="12" t="s">
        <v>863</v>
      </c>
      <c r="X211" s="25">
        <f t="shared" ca="1" si="18"/>
        <v>41961.617838425926</v>
      </c>
      <c r="Y211" s="12" t="s">
        <v>864</v>
      </c>
      <c r="Z211" s="25">
        <f t="shared" ca="1" si="19"/>
        <v>41961.617838425926</v>
      </c>
      <c r="AA211" s="12" t="s">
        <v>864</v>
      </c>
    </row>
    <row r="212" spans="1:27">
      <c r="A212" s="12" t="s">
        <v>1593</v>
      </c>
      <c r="B212" s="12" t="s">
        <v>701</v>
      </c>
      <c r="C212" s="12" t="s">
        <v>1526</v>
      </c>
      <c r="D212" s="12" t="s">
        <v>704</v>
      </c>
      <c r="E212" s="12" t="s">
        <v>1526</v>
      </c>
      <c r="F212" s="12" t="s">
        <v>927</v>
      </c>
      <c r="H212" s="12" t="s">
        <v>1151</v>
      </c>
      <c r="J212" s="12" t="s">
        <v>1851</v>
      </c>
      <c r="K212" s="12" t="s">
        <v>1358</v>
      </c>
      <c r="L212" s="12" t="s">
        <v>1151</v>
      </c>
      <c r="M212" s="12" t="str">
        <f t="shared" si="15"/>
        <v>[NPIMS to NDAP DW]:TW_RG_DJY_BLDRGST</v>
      </c>
      <c r="N212" s="12" t="s">
        <v>396</v>
      </c>
      <c r="P212" s="12" t="s">
        <v>702</v>
      </c>
      <c r="Q212" s="12" t="str">
        <f t="shared" si="16"/>
        <v>SELECT COUNT(*) FROM DW.TW_RG_DJY_BLDRGST WHERE DW_STDR_DE = '${today}'</v>
      </c>
      <c r="R212" s="12" t="s">
        <v>1530</v>
      </c>
      <c r="S212" s="12" t="str">
        <f t="shared" si="17"/>
        <v>SELECT COUNT(*) FROM TNID_DJY_BLDRGST</v>
      </c>
      <c r="U212" s="12" t="s">
        <v>1765</v>
      </c>
      <c r="W212" s="12" t="s">
        <v>863</v>
      </c>
      <c r="X212" s="25">
        <f t="shared" ca="1" si="18"/>
        <v>41961.617838425926</v>
      </c>
      <c r="Y212" s="12" t="s">
        <v>864</v>
      </c>
      <c r="Z212" s="25">
        <f t="shared" ca="1" si="19"/>
        <v>41961.617838425926</v>
      </c>
      <c r="AA212" s="12" t="s">
        <v>864</v>
      </c>
    </row>
    <row r="213" spans="1:27">
      <c r="A213" s="12" t="s">
        <v>1594</v>
      </c>
      <c r="B213" s="12" t="s">
        <v>701</v>
      </c>
      <c r="C213" s="12" t="s">
        <v>1526</v>
      </c>
      <c r="D213" s="12" t="s">
        <v>704</v>
      </c>
      <c r="E213" s="12" t="s">
        <v>1526</v>
      </c>
      <c r="F213" s="12" t="s">
        <v>928</v>
      </c>
      <c r="H213" s="12" t="s">
        <v>1152</v>
      </c>
      <c r="J213" s="12" t="s">
        <v>1851</v>
      </c>
      <c r="K213" s="12" t="s">
        <v>1359</v>
      </c>
      <c r="L213" s="12" t="s">
        <v>1152</v>
      </c>
      <c r="M213" s="12" t="str">
        <f t="shared" si="15"/>
        <v>[NPIMS to NDAP DW]:TW_RG_DJY_EXPOS</v>
      </c>
      <c r="N213" s="12" t="s">
        <v>396</v>
      </c>
      <c r="P213" s="12" t="s">
        <v>702</v>
      </c>
      <c r="Q213" s="12" t="str">
        <f t="shared" si="16"/>
        <v>SELECT COUNT(*) FROM DW.TW_RG_DJY_EXPOS WHERE DW_STDR_DE = '${today}'</v>
      </c>
      <c r="R213" s="12" t="s">
        <v>1530</v>
      </c>
      <c r="S213" s="12" t="str">
        <f t="shared" si="17"/>
        <v>SELECT COUNT(*) FROM TNID_DJY_EXPOS</v>
      </c>
      <c r="U213" s="12" t="s">
        <v>1765</v>
      </c>
      <c r="W213" s="12" t="s">
        <v>863</v>
      </c>
      <c r="X213" s="25">
        <f t="shared" ca="1" si="18"/>
        <v>41961.617838425926</v>
      </c>
      <c r="Y213" s="12" t="s">
        <v>864</v>
      </c>
      <c r="Z213" s="25">
        <f t="shared" ca="1" si="19"/>
        <v>41961.617838425926</v>
      </c>
      <c r="AA213" s="12" t="s">
        <v>864</v>
      </c>
    </row>
    <row r="214" spans="1:27">
      <c r="A214" s="12" t="s">
        <v>1595</v>
      </c>
      <c r="B214" s="12" t="s">
        <v>701</v>
      </c>
      <c r="C214" s="12" t="s">
        <v>1526</v>
      </c>
      <c r="D214" s="12" t="s">
        <v>704</v>
      </c>
      <c r="E214" s="12" t="s">
        <v>1526</v>
      </c>
      <c r="F214" s="12" t="s">
        <v>929</v>
      </c>
      <c r="H214" s="12" t="s">
        <v>1153</v>
      </c>
      <c r="J214" s="12" t="s">
        <v>1851</v>
      </c>
      <c r="K214" s="12" t="s">
        <v>1360</v>
      </c>
      <c r="L214" s="12" t="s">
        <v>1153</v>
      </c>
      <c r="M214" s="12" t="str">
        <f t="shared" si="15"/>
        <v>[NPIMS to NDAP DW]:TW_RG_DJY_EXPOS_PUBUSE_AREA</v>
      </c>
      <c r="N214" s="12" t="s">
        <v>396</v>
      </c>
      <c r="P214" s="12" t="s">
        <v>702</v>
      </c>
      <c r="Q214" s="12" t="str">
        <f t="shared" si="16"/>
        <v>SELECT COUNT(*) FROM DW.TW_RG_DJY_EXPOS_PUBUSE_AREA WHERE DW_STDR_DE = '${today}'</v>
      </c>
      <c r="R214" s="12" t="s">
        <v>1530</v>
      </c>
      <c r="S214" s="12" t="str">
        <f t="shared" si="17"/>
        <v>SELECT COUNT(*) FROM TNID_DJY_EXPOS_PUBUSE_AREA</v>
      </c>
      <c r="U214" s="12" t="s">
        <v>1765</v>
      </c>
      <c r="W214" s="12" t="s">
        <v>863</v>
      </c>
      <c r="X214" s="25">
        <f t="shared" ca="1" si="18"/>
        <v>41961.617838425926</v>
      </c>
      <c r="Y214" s="12" t="s">
        <v>864</v>
      </c>
      <c r="Z214" s="25">
        <f t="shared" ca="1" si="19"/>
        <v>41961.617838425926</v>
      </c>
      <c r="AA214" s="12" t="s">
        <v>864</v>
      </c>
    </row>
    <row r="215" spans="1:27">
      <c r="A215" s="12" t="s">
        <v>1596</v>
      </c>
      <c r="B215" s="12" t="s">
        <v>701</v>
      </c>
      <c r="C215" s="12" t="s">
        <v>1526</v>
      </c>
      <c r="D215" s="12" t="s">
        <v>704</v>
      </c>
      <c r="E215" s="12" t="s">
        <v>1526</v>
      </c>
      <c r="F215" s="12" t="s">
        <v>930</v>
      </c>
      <c r="H215" s="12" t="s">
        <v>1154</v>
      </c>
      <c r="J215" s="12" t="s">
        <v>1851</v>
      </c>
      <c r="K215" s="12" t="s">
        <v>1361</v>
      </c>
      <c r="L215" s="12" t="s">
        <v>1154</v>
      </c>
      <c r="M215" s="12" t="str">
        <f t="shared" si="15"/>
        <v>[NPIMS to NDAP DW]:TW_RG_DJY_FLR_OULN</v>
      </c>
      <c r="N215" s="12" t="s">
        <v>396</v>
      </c>
      <c r="P215" s="12" t="s">
        <v>702</v>
      </c>
      <c r="Q215" s="12" t="str">
        <f t="shared" si="16"/>
        <v>SELECT COUNT(*) FROM DW.TW_RG_DJY_FLR_OULN WHERE DW_STDR_DE = '${today}'</v>
      </c>
      <c r="R215" s="12" t="s">
        <v>1530</v>
      </c>
      <c r="S215" s="12" t="str">
        <f t="shared" si="17"/>
        <v>SELECT COUNT(*) FROM TNID_DJY_FLR_OULN</v>
      </c>
      <c r="U215" s="12" t="s">
        <v>1765</v>
      </c>
      <c r="W215" s="12" t="s">
        <v>863</v>
      </c>
      <c r="X215" s="25">
        <f t="shared" ca="1" si="18"/>
        <v>41961.617838425926</v>
      </c>
      <c r="Y215" s="12" t="s">
        <v>864</v>
      </c>
      <c r="Z215" s="25">
        <f t="shared" ca="1" si="19"/>
        <v>41961.617838425926</v>
      </c>
      <c r="AA215" s="12" t="s">
        <v>864</v>
      </c>
    </row>
    <row r="216" spans="1:27">
      <c r="A216" s="12" t="s">
        <v>1597</v>
      </c>
      <c r="B216" s="12" t="s">
        <v>701</v>
      </c>
      <c r="C216" s="12" t="s">
        <v>1526</v>
      </c>
      <c r="D216" s="12" t="s">
        <v>704</v>
      </c>
      <c r="E216" s="12" t="s">
        <v>1526</v>
      </c>
      <c r="F216" s="12" t="s">
        <v>931</v>
      </c>
      <c r="H216" s="12" t="s">
        <v>1155</v>
      </c>
      <c r="J216" s="12" t="s">
        <v>1851</v>
      </c>
      <c r="K216" s="12" t="s">
        <v>1362</v>
      </c>
      <c r="L216" s="12" t="s">
        <v>1155</v>
      </c>
      <c r="M216" s="12" t="str">
        <f t="shared" ref="M216:M279" si="20">"[NPIMS to NDAP DW]:"&amp;F216</f>
        <v>[NPIMS to NDAP DW]:TW_RG_DJY_JIJIGU</v>
      </c>
      <c r="N216" s="12" t="s">
        <v>396</v>
      </c>
      <c r="P216" s="12" t="s">
        <v>702</v>
      </c>
      <c r="Q216" s="12" t="str">
        <f t="shared" ref="Q216:Q279" si="21">"SELECT COUNT(*) FROM DW."&amp;F216&amp;" WHERE DW_STDR_DE = '${today}'"</f>
        <v>SELECT COUNT(*) FROM DW.TW_RG_DJY_JIJIGU WHERE DW_STDR_DE = '${today}'</v>
      </c>
      <c r="R216" s="12" t="s">
        <v>1530</v>
      </c>
      <c r="S216" s="12" t="str">
        <f t="shared" ref="S216:S279" si="22">"SELECT COUNT(*) FROM "&amp;K216</f>
        <v>SELECT COUNT(*) FROM TNID_DJY_JIJIGU</v>
      </c>
      <c r="U216" s="12" t="s">
        <v>1765</v>
      </c>
      <c r="W216" s="12" t="s">
        <v>863</v>
      </c>
      <c r="X216" s="25">
        <f t="shared" ca="1" si="18"/>
        <v>41961.617838425926</v>
      </c>
      <c r="Y216" s="12" t="s">
        <v>864</v>
      </c>
      <c r="Z216" s="25">
        <f t="shared" ca="1" si="19"/>
        <v>41961.617838425926</v>
      </c>
      <c r="AA216" s="12" t="s">
        <v>864</v>
      </c>
    </row>
    <row r="217" spans="1:27">
      <c r="A217" s="12" t="s">
        <v>1598</v>
      </c>
      <c r="B217" s="12" t="s">
        <v>701</v>
      </c>
      <c r="C217" s="12" t="s">
        <v>1526</v>
      </c>
      <c r="D217" s="12" t="s">
        <v>704</v>
      </c>
      <c r="E217" s="12" t="s">
        <v>1526</v>
      </c>
      <c r="F217" s="12" t="s">
        <v>932</v>
      </c>
      <c r="H217" s="12" t="s">
        <v>1156</v>
      </c>
      <c r="J217" s="12" t="s">
        <v>1851</v>
      </c>
      <c r="K217" s="12" t="s">
        <v>1363</v>
      </c>
      <c r="L217" s="12" t="s">
        <v>1156</v>
      </c>
      <c r="M217" s="12" t="str">
        <f t="shared" si="20"/>
        <v>[NPIMS to NDAP DW]:TW_RG_DJY_OWNR</v>
      </c>
      <c r="N217" s="12" t="s">
        <v>396</v>
      </c>
      <c r="P217" s="12" t="s">
        <v>702</v>
      </c>
      <c r="Q217" s="12" t="str">
        <f t="shared" si="21"/>
        <v>SELECT COUNT(*) FROM DW.TW_RG_DJY_OWNR WHERE DW_STDR_DE = '${today}'</v>
      </c>
      <c r="R217" s="12" t="s">
        <v>1530</v>
      </c>
      <c r="S217" s="12" t="str">
        <f t="shared" si="22"/>
        <v>SELECT COUNT(*) FROM TNID_DJY_OWNR</v>
      </c>
      <c r="U217" s="12" t="s">
        <v>1765</v>
      </c>
      <c r="W217" s="12" t="s">
        <v>863</v>
      </c>
      <c r="X217" s="25">
        <f t="shared" ca="1" si="18"/>
        <v>41961.617838425926</v>
      </c>
      <c r="Y217" s="12" t="s">
        <v>864</v>
      </c>
      <c r="Z217" s="25">
        <f t="shared" ca="1" si="19"/>
        <v>41961.617838425926</v>
      </c>
      <c r="AA217" s="12" t="s">
        <v>864</v>
      </c>
    </row>
    <row r="218" spans="1:27">
      <c r="A218" s="12" t="s">
        <v>1599</v>
      </c>
      <c r="B218" s="12" t="s">
        <v>701</v>
      </c>
      <c r="C218" s="12" t="s">
        <v>1526</v>
      </c>
      <c r="D218" s="12" t="s">
        <v>704</v>
      </c>
      <c r="E218" s="12" t="s">
        <v>1526</v>
      </c>
      <c r="F218" s="12" t="s">
        <v>933</v>
      </c>
      <c r="H218" s="12" t="s">
        <v>1157</v>
      </c>
      <c r="J218" s="12" t="s">
        <v>1851</v>
      </c>
      <c r="K218" s="12" t="s">
        <v>1364</v>
      </c>
      <c r="L218" s="12" t="s">
        <v>1157</v>
      </c>
      <c r="M218" s="12" t="str">
        <f t="shared" si="20"/>
        <v>[NPIMS to NDAP DW]:TW_RG_DJY_RECAP_TITLE</v>
      </c>
      <c r="N218" s="12" t="s">
        <v>396</v>
      </c>
      <c r="P218" s="12" t="s">
        <v>702</v>
      </c>
      <c r="Q218" s="12" t="str">
        <f t="shared" si="21"/>
        <v>SELECT COUNT(*) FROM DW.TW_RG_DJY_RECAP_TITLE WHERE DW_STDR_DE = '${today}'</v>
      </c>
      <c r="R218" s="12" t="s">
        <v>1530</v>
      </c>
      <c r="S218" s="12" t="str">
        <f t="shared" si="22"/>
        <v>SELECT COUNT(*) FROM TNID_DJY_RECAP_TITLE</v>
      </c>
      <c r="U218" s="12" t="s">
        <v>1765</v>
      </c>
      <c r="W218" s="12" t="s">
        <v>863</v>
      </c>
      <c r="X218" s="25">
        <f t="shared" ca="1" si="18"/>
        <v>41961.617838425926</v>
      </c>
      <c r="Y218" s="12" t="s">
        <v>864</v>
      </c>
      <c r="Z218" s="25">
        <f t="shared" ca="1" si="19"/>
        <v>41961.617838425926</v>
      </c>
      <c r="AA218" s="12" t="s">
        <v>864</v>
      </c>
    </row>
    <row r="219" spans="1:27">
      <c r="A219" s="12" t="s">
        <v>1600</v>
      </c>
      <c r="B219" s="12" t="s">
        <v>701</v>
      </c>
      <c r="C219" s="12" t="s">
        <v>1526</v>
      </c>
      <c r="D219" s="12" t="s">
        <v>704</v>
      </c>
      <c r="E219" s="12" t="s">
        <v>1526</v>
      </c>
      <c r="F219" s="12" t="s">
        <v>934</v>
      </c>
      <c r="H219" s="12" t="s">
        <v>1158</v>
      </c>
      <c r="J219" s="12" t="s">
        <v>1851</v>
      </c>
      <c r="K219" s="12" t="s">
        <v>1365</v>
      </c>
      <c r="L219" s="12" t="s">
        <v>1158</v>
      </c>
      <c r="M219" s="12" t="str">
        <f t="shared" si="20"/>
        <v>[NPIMS to NDAP DW]:TW_RG_DJY_TITLE</v>
      </c>
      <c r="N219" s="12" t="s">
        <v>396</v>
      </c>
      <c r="P219" s="12" t="s">
        <v>702</v>
      </c>
      <c r="Q219" s="12" t="str">
        <f t="shared" si="21"/>
        <v>SELECT COUNT(*) FROM DW.TW_RG_DJY_TITLE WHERE DW_STDR_DE = '${today}'</v>
      </c>
      <c r="R219" s="12" t="s">
        <v>1530</v>
      </c>
      <c r="S219" s="12" t="str">
        <f t="shared" si="22"/>
        <v>SELECT COUNT(*) FROM TNID_DJY_TITLE</v>
      </c>
      <c r="U219" s="12" t="s">
        <v>1765</v>
      </c>
      <c r="W219" s="12" t="s">
        <v>863</v>
      </c>
      <c r="X219" s="25">
        <f t="shared" ca="1" si="18"/>
        <v>41961.617838425926</v>
      </c>
      <c r="Y219" s="12" t="s">
        <v>864</v>
      </c>
      <c r="Z219" s="25">
        <f t="shared" ca="1" si="19"/>
        <v>41961.617838425926</v>
      </c>
      <c r="AA219" s="12" t="s">
        <v>864</v>
      </c>
    </row>
    <row r="220" spans="1:27">
      <c r="A220" s="12" t="s">
        <v>1601</v>
      </c>
      <c r="B220" s="12" t="s">
        <v>701</v>
      </c>
      <c r="C220" s="12" t="s">
        <v>1526</v>
      </c>
      <c r="D220" s="12" t="s">
        <v>704</v>
      </c>
      <c r="E220" s="12" t="s">
        <v>1526</v>
      </c>
      <c r="F220" s="12" t="s">
        <v>935</v>
      </c>
      <c r="H220" s="12" t="s">
        <v>1159</v>
      </c>
      <c r="J220" s="12" t="s">
        <v>1851</v>
      </c>
      <c r="K220" s="12" t="s">
        <v>1366</v>
      </c>
      <c r="L220" s="12" t="s">
        <v>1159</v>
      </c>
      <c r="M220" s="12" t="str">
        <f t="shared" si="20"/>
        <v>[NPIMS to NDAP DW]:TW_AQ_DMANDINFO_J</v>
      </c>
      <c r="N220" s="12" t="s">
        <v>396</v>
      </c>
      <c r="P220" s="12" t="s">
        <v>702</v>
      </c>
      <c r="Q220" s="12" t="str">
        <f t="shared" si="21"/>
        <v>SELECT COUNT(*) FROM DW.TW_AQ_DMANDINFO_J WHERE DW_STDR_DE = '${today}'</v>
      </c>
      <c r="R220" s="12" t="s">
        <v>1530</v>
      </c>
      <c r="S220" s="12" t="str">
        <f t="shared" si="22"/>
        <v>SELECT COUNT(*) FROM TNID_DMANDINFO_J</v>
      </c>
      <c r="U220" s="12" t="s">
        <v>1765</v>
      </c>
      <c r="W220" s="12" t="s">
        <v>863</v>
      </c>
      <c r="X220" s="25">
        <f t="shared" ca="1" si="18"/>
        <v>41961.617838425926</v>
      </c>
      <c r="Y220" s="12" t="s">
        <v>864</v>
      </c>
      <c r="Z220" s="25">
        <f t="shared" ca="1" si="19"/>
        <v>41961.617838425926</v>
      </c>
      <c r="AA220" s="12" t="s">
        <v>864</v>
      </c>
    </row>
    <row r="221" spans="1:27">
      <c r="A221" s="12" t="s">
        <v>1602</v>
      </c>
      <c r="B221" s="12" t="s">
        <v>701</v>
      </c>
      <c r="C221" s="12" t="s">
        <v>1526</v>
      </c>
      <c r="D221" s="12" t="s">
        <v>704</v>
      </c>
      <c r="E221" s="12" t="s">
        <v>1526</v>
      </c>
      <c r="F221" s="12" t="s">
        <v>936</v>
      </c>
      <c r="H221" s="12" t="s">
        <v>1160</v>
      </c>
      <c r="J221" s="12" t="s">
        <v>1851</v>
      </c>
      <c r="K221" s="12" t="s">
        <v>1367</v>
      </c>
      <c r="L221" s="12" t="s">
        <v>1160</v>
      </c>
      <c r="M221" s="12" t="str">
        <f t="shared" si="20"/>
        <v>[NPIMS to NDAP DW]:TW_AQ_DMANDINFOLOT_J</v>
      </c>
      <c r="N221" s="12" t="s">
        <v>396</v>
      </c>
      <c r="P221" s="12" t="s">
        <v>702</v>
      </c>
      <c r="Q221" s="12" t="str">
        <f t="shared" si="21"/>
        <v>SELECT COUNT(*) FROM DW.TW_AQ_DMANDINFOLOT_J WHERE DW_STDR_DE = '${today}'</v>
      </c>
      <c r="R221" s="12" t="s">
        <v>1530</v>
      </c>
      <c r="S221" s="12" t="str">
        <f t="shared" si="22"/>
        <v>SELECT COUNT(*) FROM TNID_DMANDINFOLOT_J</v>
      </c>
      <c r="U221" s="12" t="s">
        <v>1765</v>
      </c>
      <c r="W221" s="12" t="s">
        <v>863</v>
      </c>
      <c r="X221" s="25">
        <f t="shared" ca="1" si="18"/>
        <v>41961.617838425926</v>
      </c>
      <c r="Y221" s="12" t="s">
        <v>864</v>
      </c>
      <c r="Z221" s="25">
        <f t="shared" ca="1" si="19"/>
        <v>41961.617838425926</v>
      </c>
      <c r="AA221" s="12" t="s">
        <v>864</v>
      </c>
    </row>
    <row r="222" spans="1:27">
      <c r="A222" s="12" t="s">
        <v>1603</v>
      </c>
      <c r="B222" s="12" t="s">
        <v>701</v>
      </c>
      <c r="C222" s="12" t="s">
        <v>1526</v>
      </c>
      <c r="D222" s="12" t="s">
        <v>704</v>
      </c>
      <c r="E222" s="12" t="s">
        <v>1526</v>
      </c>
      <c r="F222" s="12" t="s">
        <v>937</v>
      </c>
      <c r="H222" s="12" t="s">
        <v>1161</v>
      </c>
      <c r="J222" s="12" t="s">
        <v>1851</v>
      </c>
      <c r="K222" s="12" t="s">
        <v>1368</v>
      </c>
      <c r="L222" s="12" t="s">
        <v>1161</v>
      </c>
      <c r="M222" s="12" t="str">
        <f t="shared" si="20"/>
        <v>[NPIMS to NDAP DW]:TW_OP_DVDND_DTL_K</v>
      </c>
      <c r="N222" s="12" t="s">
        <v>396</v>
      </c>
      <c r="P222" s="12" t="s">
        <v>702</v>
      </c>
      <c r="Q222" s="12" t="str">
        <f t="shared" si="21"/>
        <v>SELECT COUNT(*) FROM DW.TW_OP_DVDND_DTL_K WHERE DW_STDR_DE = '${today}'</v>
      </c>
      <c r="R222" s="12" t="s">
        <v>1530</v>
      </c>
      <c r="S222" s="12" t="str">
        <f t="shared" si="22"/>
        <v>SELECT COUNT(*) FROM TNID_DVDND_DTL_K</v>
      </c>
      <c r="U222" s="12" t="s">
        <v>1765</v>
      </c>
      <c r="W222" s="12" t="s">
        <v>863</v>
      </c>
      <c r="X222" s="25">
        <f t="shared" ca="1" si="18"/>
        <v>41961.617838425926</v>
      </c>
      <c r="Y222" s="12" t="s">
        <v>864</v>
      </c>
      <c r="Z222" s="25">
        <f t="shared" ca="1" si="19"/>
        <v>41961.617838425926</v>
      </c>
      <c r="AA222" s="12" t="s">
        <v>864</v>
      </c>
    </row>
    <row r="223" spans="1:27">
      <c r="A223" s="12" t="s">
        <v>1604</v>
      </c>
      <c r="B223" s="12" t="s">
        <v>701</v>
      </c>
      <c r="C223" s="12" t="s">
        <v>1526</v>
      </c>
      <c r="D223" s="12" t="s">
        <v>704</v>
      </c>
      <c r="E223" s="12" t="s">
        <v>1526</v>
      </c>
      <c r="F223" s="12" t="s">
        <v>938</v>
      </c>
      <c r="H223" s="12" t="s">
        <v>1162</v>
      </c>
      <c r="J223" s="12" t="s">
        <v>1851</v>
      </c>
      <c r="K223" s="12" t="s">
        <v>1369</v>
      </c>
      <c r="L223" s="12" t="s">
        <v>1162</v>
      </c>
      <c r="M223" s="12" t="str">
        <f t="shared" si="20"/>
        <v>[NPIMS to NDAP DW]:TW_RG_ERNRIGT_D</v>
      </c>
      <c r="N223" s="12" t="s">
        <v>396</v>
      </c>
      <c r="P223" s="12" t="s">
        <v>702</v>
      </c>
      <c r="Q223" s="12" t="str">
        <f t="shared" si="21"/>
        <v>SELECT COUNT(*) FROM DW.TW_RG_ERNRIGT_D WHERE DW_STDR_DE = '${today}'</v>
      </c>
      <c r="R223" s="12" t="s">
        <v>1530</v>
      </c>
      <c r="S223" s="12" t="str">
        <f t="shared" si="22"/>
        <v>SELECT COUNT(*) FROM TNID_ERNRIGT_D</v>
      </c>
      <c r="U223" s="12" t="s">
        <v>1765</v>
      </c>
      <c r="W223" s="12" t="s">
        <v>863</v>
      </c>
      <c r="X223" s="25">
        <f t="shared" ca="1" si="18"/>
        <v>41961.617838425926</v>
      </c>
      <c r="Y223" s="12" t="s">
        <v>864</v>
      </c>
      <c r="Z223" s="25">
        <f t="shared" ca="1" si="19"/>
        <v>41961.617838425926</v>
      </c>
      <c r="AA223" s="12" t="s">
        <v>864</v>
      </c>
    </row>
    <row r="224" spans="1:27">
      <c r="A224" s="12" t="s">
        <v>1605</v>
      </c>
      <c r="B224" s="12" t="s">
        <v>701</v>
      </c>
      <c r="C224" s="12" t="s">
        <v>1526</v>
      </c>
      <c r="D224" s="12" t="s">
        <v>704</v>
      </c>
      <c r="E224" s="12" t="s">
        <v>1526</v>
      </c>
      <c r="F224" s="12" t="s">
        <v>939</v>
      </c>
      <c r="H224" s="12" t="s">
        <v>1163</v>
      </c>
      <c r="J224" s="12" t="s">
        <v>1851</v>
      </c>
      <c r="K224" s="12" t="s">
        <v>1370</v>
      </c>
      <c r="L224" s="12" t="s">
        <v>1163</v>
      </c>
      <c r="M224" s="12" t="str">
        <f t="shared" si="20"/>
        <v>[NPIMS to NDAP DW]:TW_PL_EXCPTOPRATNPLAN_D</v>
      </c>
      <c r="N224" s="12" t="s">
        <v>396</v>
      </c>
      <c r="P224" s="12" t="s">
        <v>702</v>
      </c>
      <c r="Q224" s="12" t="str">
        <f t="shared" si="21"/>
        <v>SELECT COUNT(*) FROM DW.TW_PL_EXCPTOPRATNPLAN_D WHERE DW_STDR_DE = '${today}'</v>
      </c>
      <c r="R224" s="12" t="s">
        <v>1530</v>
      </c>
      <c r="S224" s="12" t="str">
        <f t="shared" si="22"/>
        <v>SELECT COUNT(*) FROM TNID_EXCPTOPRATNPLAN_D</v>
      </c>
      <c r="U224" s="12" t="s">
        <v>1765</v>
      </c>
      <c r="W224" s="12" t="s">
        <v>863</v>
      </c>
      <c r="X224" s="25">
        <f t="shared" ca="1" si="18"/>
        <v>41961.617838425926</v>
      </c>
      <c r="Y224" s="12" t="s">
        <v>864</v>
      </c>
      <c r="Z224" s="25">
        <f t="shared" ca="1" si="19"/>
        <v>41961.617838425926</v>
      </c>
      <c r="AA224" s="12" t="s">
        <v>864</v>
      </c>
    </row>
    <row r="225" spans="1:27">
      <c r="A225" s="12" t="s">
        <v>1606</v>
      </c>
      <c r="B225" s="12" t="s">
        <v>701</v>
      </c>
      <c r="C225" s="12" t="s">
        <v>1526</v>
      </c>
      <c r="D225" s="12" t="s">
        <v>704</v>
      </c>
      <c r="E225" s="12" t="s">
        <v>1526</v>
      </c>
      <c r="F225" s="12" t="s">
        <v>940</v>
      </c>
      <c r="H225" s="12" t="s">
        <v>1164</v>
      </c>
      <c r="J225" s="12" t="s">
        <v>1851</v>
      </c>
      <c r="K225" s="12" t="s">
        <v>1371</v>
      </c>
      <c r="L225" s="12" t="s">
        <v>1164</v>
      </c>
      <c r="M225" s="12" t="str">
        <f t="shared" si="20"/>
        <v>[NPIMS to NDAP DW]:TW_PL_EXCPTPLANEXCUTACMSLT_D</v>
      </c>
      <c r="N225" s="12" t="s">
        <v>396</v>
      </c>
      <c r="P225" s="12" t="s">
        <v>702</v>
      </c>
      <c r="Q225" s="12" t="str">
        <f t="shared" si="21"/>
        <v>SELECT COUNT(*) FROM DW.TW_PL_EXCPTPLANEXCUTACMSLT_D WHERE DW_STDR_DE = '${today}'</v>
      </c>
      <c r="R225" s="12" t="s">
        <v>1530</v>
      </c>
      <c r="S225" s="12" t="str">
        <f t="shared" si="22"/>
        <v>SELECT COUNT(*) FROM TNID_EXCPTPLANEXCUTACMSLT_D</v>
      </c>
      <c r="U225" s="12" t="s">
        <v>1765</v>
      </c>
      <c r="W225" s="12" t="s">
        <v>863</v>
      </c>
      <c r="X225" s="25">
        <f t="shared" ca="1" si="18"/>
        <v>41961.617838425926</v>
      </c>
      <c r="Y225" s="12" t="s">
        <v>864</v>
      </c>
      <c r="Z225" s="25">
        <f t="shared" ca="1" si="19"/>
        <v>41961.617838425926</v>
      </c>
      <c r="AA225" s="12" t="s">
        <v>864</v>
      </c>
    </row>
    <row r="226" spans="1:27">
      <c r="A226" s="12" t="s">
        <v>1607</v>
      </c>
      <c r="B226" s="12" t="s">
        <v>701</v>
      </c>
      <c r="C226" s="12" t="s">
        <v>1526</v>
      </c>
      <c r="D226" s="12" t="s">
        <v>704</v>
      </c>
      <c r="E226" s="12" t="s">
        <v>1526</v>
      </c>
      <c r="F226" s="12" t="s">
        <v>941</v>
      </c>
      <c r="H226" s="12" t="s">
        <v>1165</v>
      </c>
      <c r="J226" s="12" t="s">
        <v>1851</v>
      </c>
      <c r="K226" s="12" t="s">
        <v>1372</v>
      </c>
      <c r="L226" s="12" t="s">
        <v>1165</v>
      </c>
      <c r="M226" s="12" t="str">
        <f t="shared" si="20"/>
        <v>[NPIMS to NDAP DW]:TW_PL_EXCPTPLANPROVACMSLT_D</v>
      </c>
      <c r="N226" s="12" t="s">
        <v>396</v>
      </c>
      <c r="P226" s="12" t="s">
        <v>702</v>
      </c>
      <c r="Q226" s="12" t="str">
        <f t="shared" si="21"/>
        <v>SELECT COUNT(*) FROM DW.TW_PL_EXCPTPLANPROVACMSLT_D WHERE DW_STDR_DE = '${today}'</v>
      </c>
      <c r="R226" s="12" t="s">
        <v>1530</v>
      </c>
      <c r="S226" s="12" t="str">
        <f t="shared" si="22"/>
        <v>SELECT COUNT(*) FROM TNID_EXCPTPLANPROVACMSLT_D</v>
      </c>
      <c r="U226" s="12" t="s">
        <v>1765</v>
      </c>
      <c r="W226" s="12" t="s">
        <v>863</v>
      </c>
      <c r="X226" s="25">
        <f t="shared" ca="1" si="18"/>
        <v>41961.617838425926</v>
      </c>
      <c r="Y226" s="12" t="s">
        <v>864</v>
      </c>
      <c r="Z226" s="25">
        <f t="shared" ca="1" si="19"/>
        <v>41961.617838425926</v>
      </c>
      <c r="AA226" s="12" t="s">
        <v>864</v>
      </c>
    </row>
    <row r="227" spans="1:27">
      <c r="A227" s="12" t="s">
        <v>1608</v>
      </c>
      <c r="B227" s="12" t="s">
        <v>701</v>
      </c>
      <c r="C227" s="12" t="s">
        <v>1526</v>
      </c>
      <c r="D227" s="12" t="s">
        <v>704</v>
      </c>
      <c r="E227" s="12" t="s">
        <v>1526</v>
      </c>
      <c r="F227" s="12" t="s">
        <v>942</v>
      </c>
      <c r="H227" s="12" t="s">
        <v>1166</v>
      </c>
      <c r="J227" s="12" t="s">
        <v>1851</v>
      </c>
      <c r="K227" s="12" t="s">
        <v>1373</v>
      </c>
      <c r="L227" s="12" t="s">
        <v>1166</v>
      </c>
      <c r="M227" s="12" t="str">
        <f t="shared" si="20"/>
        <v>[NPIMS to NDAP DW]:TW_PL_EXCUTPLAN_D</v>
      </c>
      <c r="N227" s="12" t="s">
        <v>396</v>
      </c>
      <c r="P227" s="12" t="s">
        <v>702</v>
      </c>
      <c r="Q227" s="12" t="str">
        <f t="shared" si="21"/>
        <v>SELECT COUNT(*) FROM DW.TW_PL_EXCUTPLAN_D WHERE DW_STDR_DE = '${today}'</v>
      </c>
      <c r="R227" s="12" t="s">
        <v>1530</v>
      </c>
      <c r="S227" s="12" t="str">
        <f t="shared" si="22"/>
        <v>SELECT COUNT(*) FROM TNID_EXCUTPLAN_D</v>
      </c>
      <c r="U227" s="12" t="s">
        <v>1765</v>
      </c>
      <c r="W227" s="12" t="s">
        <v>863</v>
      </c>
      <c r="X227" s="25">
        <f t="shared" ca="1" si="18"/>
        <v>41961.617838425926</v>
      </c>
      <c r="Y227" s="12" t="s">
        <v>864</v>
      </c>
      <c r="Z227" s="25">
        <f t="shared" ca="1" si="19"/>
        <v>41961.617838425926</v>
      </c>
      <c r="AA227" s="12" t="s">
        <v>864</v>
      </c>
    </row>
    <row r="228" spans="1:27">
      <c r="A228" s="12" t="s">
        <v>1609</v>
      </c>
      <c r="B228" s="12" t="s">
        <v>701</v>
      </c>
      <c r="C228" s="12" t="s">
        <v>1526</v>
      </c>
      <c r="D228" s="12" t="s">
        <v>704</v>
      </c>
      <c r="E228" s="12" t="s">
        <v>1526</v>
      </c>
      <c r="F228" s="12" t="s">
        <v>943</v>
      </c>
      <c r="H228" s="12" t="s">
        <v>1167</v>
      </c>
      <c r="J228" s="12" t="s">
        <v>1851</v>
      </c>
      <c r="K228" s="12" t="s">
        <v>1374</v>
      </c>
      <c r="L228" s="12" t="s">
        <v>1167</v>
      </c>
      <c r="M228" s="12" t="str">
        <f t="shared" si="20"/>
        <v>[NPIMS to NDAP DW]:TW_CM_GRADTY_K</v>
      </c>
      <c r="N228" s="12" t="s">
        <v>396</v>
      </c>
      <c r="P228" s="12" t="s">
        <v>702</v>
      </c>
      <c r="Q228" s="12" t="str">
        <f t="shared" si="21"/>
        <v>SELECT COUNT(*) FROM DW.TW_CM_GRADTY_K WHERE DW_STDR_DE = '${today}'</v>
      </c>
      <c r="R228" s="12" t="s">
        <v>1530</v>
      </c>
      <c r="S228" s="12" t="str">
        <f t="shared" si="22"/>
        <v>SELECT COUNT(*) FROM TNID_GRADTY_K</v>
      </c>
      <c r="U228" s="12" t="s">
        <v>1765</v>
      </c>
      <c r="W228" s="12" t="s">
        <v>863</v>
      </c>
      <c r="X228" s="25">
        <f t="shared" ca="1" si="18"/>
        <v>41961.617838425926</v>
      </c>
      <c r="Y228" s="12" t="s">
        <v>864</v>
      </c>
      <c r="Z228" s="25">
        <f t="shared" ca="1" si="19"/>
        <v>41961.617838425926</v>
      </c>
      <c r="AA228" s="12" t="s">
        <v>864</v>
      </c>
    </row>
    <row r="229" spans="1:27">
      <c r="A229" s="12" t="s">
        <v>1610</v>
      </c>
      <c r="B229" s="12" t="s">
        <v>701</v>
      </c>
      <c r="C229" s="12" t="s">
        <v>1526</v>
      </c>
      <c r="D229" s="12" t="s">
        <v>704</v>
      </c>
      <c r="E229" s="12" t="s">
        <v>1526</v>
      </c>
      <c r="F229" s="12" t="s">
        <v>944</v>
      </c>
      <c r="H229" s="12" t="s">
        <v>1168</v>
      </c>
      <c r="J229" s="12" t="s">
        <v>1851</v>
      </c>
      <c r="K229" s="12" t="s">
        <v>1375</v>
      </c>
      <c r="L229" s="12" t="s">
        <v>1168</v>
      </c>
      <c r="M229" s="12" t="str">
        <f t="shared" si="20"/>
        <v>[NPIMS to NDAP DW]:TW_OP_GRRSPEXCL_K</v>
      </c>
      <c r="N229" s="12" t="s">
        <v>396</v>
      </c>
      <c r="P229" s="12" t="s">
        <v>702</v>
      </c>
      <c r="Q229" s="12" t="str">
        <f t="shared" si="21"/>
        <v>SELECT COUNT(*) FROM DW.TW_OP_GRRSPEXCL_K WHERE DW_STDR_DE = '${today}'</v>
      </c>
      <c r="R229" s="12" t="s">
        <v>1530</v>
      </c>
      <c r="S229" s="12" t="str">
        <f t="shared" si="22"/>
        <v>SELECT COUNT(*) FROM TNID_GRRSPEXCL_K</v>
      </c>
      <c r="U229" s="12" t="s">
        <v>1765</v>
      </c>
      <c r="W229" s="12" t="s">
        <v>863</v>
      </c>
      <c r="X229" s="25">
        <f t="shared" ca="1" si="18"/>
        <v>41961.617838425926</v>
      </c>
      <c r="Y229" s="12" t="s">
        <v>864</v>
      </c>
      <c r="Z229" s="25">
        <f t="shared" ca="1" si="19"/>
        <v>41961.617838425926</v>
      </c>
      <c r="AA229" s="12" t="s">
        <v>864</v>
      </c>
    </row>
    <row r="230" spans="1:27">
      <c r="A230" s="12" t="s">
        <v>1611</v>
      </c>
      <c r="B230" s="12" t="s">
        <v>701</v>
      </c>
      <c r="C230" s="12" t="s">
        <v>1526</v>
      </c>
      <c r="D230" s="12" t="s">
        <v>704</v>
      </c>
      <c r="E230" s="12" t="s">
        <v>1526</v>
      </c>
      <c r="F230" s="12" t="s">
        <v>945</v>
      </c>
      <c r="H230" s="12" t="s">
        <v>1169</v>
      </c>
      <c r="J230" s="12" t="s">
        <v>1851</v>
      </c>
      <c r="K230" s="12" t="s">
        <v>1376</v>
      </c>
      <c r="L230" s="12" t="s">
        <v>1169</v>
      </c>
      <c r="M230" s="12" t="str">
        <f t="shared" si="20"/>
        <v>[NPIMS to NDAP DW]:TW_OP_GRTSRVERSDSCSSREQUSTOFE_J</v>
      </c>
      <c r="N230" s="12" t="s">
        <v>396</v>
      </c>
      <c r="P230" s="12" t="s">
        <v>702</v>
      </c>
      <c r="Q230" s="12" t="str">
        <f t="shared" si="21"/>
        <v>SELECT COUNT(*) FROM DW.TW_OP_GRTSRVERSDSCSSREQUSTOFE_J WHERE DW_STDR_DE = '${today}'</v>
      </c>
      <c r="R230" s="12" t="s">
        <v>1530</v>
      </c>
      <c r="S230" s="12" t="str">
        <f t="shared" si="22"/>
        <v>SELECT COUNT(*) FROM TNID_GRTSRVERSDSCSSREQUSTOFE_J</v>
      </c>
      <c r="U230" s="12" t="s">
        <v>1765</v>
      </c>
      <c r="W230" s="12" t="s">
        <v>863</v>
      </c>
      <c r="X230" s="25">
        <f t="shared" ca="1" si="18"/>
        <v>41961.617838425926</v>
      </c>
      <c r="Y230" s="12" t="s">
        <v>864</v>
      </c>
      <c r="Z230" s="25">
        <f t="shared" ca="1" si="19"/>
        <v>41961.617838425926</v>
      </c>
      <c r="AA230" s="12" t="s">
        <v>864</v>
      </c>
    </row>
    <row r="231" spans="1:27">
      <c r="A231" s="12" t="s">
        <v>1612</v>
      </c>
      <c r="B231" s="12" t="s">
        <v>701</v>
      </c>
      <c r="C231" s="12" t="s">
        <v>1526</v>
      </c>
      <c r="D231" s="12" t="s">
        <v>704</v>
      </c>
      <c r="E231" s="12" t="s">
        <v>1526</v>
      </c>
      <c r="F231" s="12" t="s">
        <v>946</v>
      </c>
      <c r="H231" s="12" t="s">
        <v>1170</v>
      </c>
      <c r="J231" s="12" t="s">
        <v>1851</v>
      </c>
      <c r="K231" s="12" t="s">
        <v>1377</v>
      </c>
      <c r="L231" s="12" t="s">
        <v>1170</v>
      </c>
      <c r="M231" s="12" t="str">
        <f t="shared" si="20"/>
        <v>[NPIMS to NDAP DW]:TW_OP_GRTSRVERSEXAMINLOT_J</v>
      </c>
      <c r="N231" s="12" t="s">
        <v>396</v>
      </c>
      <c r="P231" s="12" t="s">
        <v>702</v>
      </c>
      <c r="Q231" s="12" t="str">
        <f t="shared" si="21"/>
        <v>SELECT COUNT(*) FROM DW.TW_OP_GRTSRVERSEXAMINLOT_J WHERE DW_STDR_DE = '${today}'</v>
      </c>
      <c r="R231" s="12" t="s">
        <v>1530</v>
      </c>
      <c r="S231" s="12" t="str">
        <f t="shared" si="22"/>
        <v>SELECT COUNT(*) FROM TNID_GRTSRVERSEXAMINLOT_J</v>
      </c>
      <c r="U231" s="12" t="s">
        <v>1765</v>
      </c>
      <c r="W231" s="12" t="s">
        <v>863</v>
      </c>
      <c r="X231" s="25">
        <f t="shared" ca="1" si="18"/>
        <v>41961.617838425926</v>
      </c>
      <c r="Y231" s="12" t="s">
        <v>864</v>
      </c>
      <c r="Z231" s="25">
        <f t="shared" ca="1" si="19"/>
        <v>41961.617838425926</v>
      </c>
      <c r="AA231" s="12" t="s">
        <v>864</v>
      </c>
    </row>
    <row r="232" spans="1:27">
      <c r="A232" s="12" t="s">
        <v>1613</v>
      </c>
      <c r="B232" s="12" t="s">
        <v>701</v>
      </c>
      <c r="C232" s="12" t="s">
        <v>1526</v>
      </c>
      <c r="D232" s="12" t="s">
        <v>704</v>
      </c>
      <c r="E232" s="12" t="s">
        <v>1526</v>
      </c>
      <c r="F232" s="12" t="s">
        <v>947</v>
      </c>
      <c r="H232" s="12" t="s">
        <v>1171</v>
      </c>
      <c r="J232" s="12" t="s">
        <v>1851</v>
      </c>
      <c r="K232" s="12" t="s">
        <v>1378</v>
      </c>
      <c r="L232" s="12" t="s">
        <v>1171</v>
      </c>
      <c r="M232" s="12" t="str">
        <f t="shared" si="20"/>
        <v>[NPIMS to NDAP DW]:TW_OP_HNDVRDTLS_D</v>
      </c>
      <c r="N232" s="12" t="s">
        <v>396</v>
      </c>
      <c r="P232" s="12" t="s">
        <v>702</v>
      </c>
      <c r="Q232" s="12" t="str">
        <f t="shared" si="21"/>
        <v>SELECT COUNT(*) FROM DW.TW_OP_HNDVRDTLS_D WHERE DW_STDR_DE = '${today}'</v>
      </c>
      <c r="R232" s="12" t="s">
        <v>1530</v>
      </c>
      <c r="S232" s="12" t="str">
        <f t="shared" si="22"/>
        <v>SELECT COUNT(*) FROM TNID_HNDVRDTLS_D</v>
      </c>
      <c r="U232" s="12" t="s">
        <v>1765</v>
      </c>
      <c r="W232" s="12" t="s">
        <v>863</v>
      </c>
      <c r="X232" s="25">
        <f t="shared" ca="1" si="18"/>
        <v>41961.617838425926</v>
      </c>
      <c r="Y232" s="12" t="s">
        <v>864</v>
      </c>
      <c r="Z232" s="25">
        <f t="shared" ca="1" si="19"/>
        <v>41961.617838425926</v>
      </c>
      <c r="AA232" s="12" t="s">
        <v>864</v>
      </c>
    </row>
    <row r="233" spans="1:27">
      <c r="A233" s="12" t="s">
        <v>1614</v>
      </c>
      <c r="B233" s="12" t="s">
        <v>701</v>
      </c>
      <c r="C233" s="12" t="s">
        <v>1526</v>
      </c>
      <c r="D233" s="12" t="s">
        <v>704</v>
      </c>
      <c r="E233" s="12" t="s">
        <v>1526</v>
      </c>
      <c r="F233" s="12" t="s">
        <v>948</v>
      </c>
      <c r="H233" s="12" t="s">
        <v>1172</v>
      </c>
      <c r="J233" s="12" t="s">
        <v>1851</v>
      </c>
      <c r="K233" s="12" t="s">
        <v>1379</v>
      </c>
      <c r="L233" s="12" t="s">
        <v>1172</v>
      </c>
      <c r="M233" s="12" t="str">
        <f t="shared" si="20"/>
        <v>[NPIMS to NDAP DW]:TW_OP_HNDVRINFO_D_DAMO</v>
      </c>
      <c r="N233" s="12" t="s">
        <v>396</v>
      </c>
      <c r="P233" s="12" t="s">
        <v>702</v>
      </c>
      <c r="Q233" s="12" t="str">
        <f t="shared" si="21"/>
        <v>SELECT COUNT(*) FROM DW.TW_OP_HNDVRINFO_D_DAMO WHERE DW_STDR_DE = '${today}'</v>
      </c>
      <c r="R233" s="12" t="s">
        <v>1530</v>
      </c>
      <c r="S233" s="12" t="str">
        <f t="shared" si="22"/>
        <v>SELECT COUNT(*) FROM TNID_HNDVRINFO_D_DAMO</v>
      </c>
      <c r="U233" s="12" t="s">
        <v>1765</v>
      </c>
      <c r="W233" s="12" t="s">
        <v>863</v>
      </c>
      <c r="X233" s="25">
        <f t="shared" ca="1" si="18"/>
        <v>41961.617838425926</v>
      </c>
      <c r="Y233" s="12" t="s">
        <v>864</v>
      </c>
      <c r="Z233" s="25">
        <f t="shared" ca="1" si="19"/>
        <v>41961.617838425926</v>
      </c>
      <c r="AA233" s="12" t="s">
        <v>864</v>
      </c>
    </row>
    <row r="234" spans="1:27">
      <c r="A234" s="12" t="s">
        <v>1615</v>
      </c>
      <c r="B234" s="12" t="s">
        <v>701</v>
      </c>
      <c r="C234" s="12" t="s">
        <v>1526</v>
      </c>
      <c r="D234" s="12" t="s">
        <v>704</v>
      </c>
      <c r="E234" s="12" t="s">
        <v>1526</v>
      </c>
      <c r="F234" s="12" t="s">
        <v>949</v>
      </c>
      <c r="H234" s="12" t="s">
        <v>1173</v>
      </c>
      <c r="J234" s="12" t="s">
        <v>1851</v>
      </c>
      <c r="K234" s="12" t="s">
        <v>1380</v>
      </c>
      <c r="L234" s="12" t="s">
        <v>1173</v>
      </c>
      <c r="M234" s="12" t="str">
        <f t="shared" si="20"/>
        <v>[NPIMS to NDAP DW]:TW_OP_IDLADM_NGPT_J</v>
      </c>
      <c r="N234" s="12" t="s">
        <v>396</v>
      </c>
      <c r="P234" s="12" t="s">
        <v>702</v>
      </c>
      <c r="Q234" s="12" t="str">
        <f t="shared" si="21"/>
        <v>SELECT COUNT(*) FROM DW.TW_OP_IDLADM_NGPT_J WHERE DW_STDR_DE = '${today}'</v>
      </c>
      <c r="R234" s="12" t="s">
        <v>1530</v>
      </c>
      <c r="S234" s="12" t="str">
        <f t="shared" si="22"/>
        <v>SELECT COUNT(*) FROM TNID_IDLADM_NGPT_J</v>
      </c>
      <c r="U234" s="12" t="s">
        <v>1765</v>
      </c>
      <c r="W234" s="12" t="s">
        <v>863</v>
      </c>
      <c r="X234" s="25">
        <f t="shared" ca="1" si="18"/>
        <v>41961.617838425926</v>
      </c>
      <c r="Y234" s="12" t="s">
        <v>864</v>
      </c>
      <c r="Z234" s="25">
        <f t="shared" ca="1" si="19"/>
        <v>41961.617838425926</v>
      </c>
      <c r="AA234" s="12" t="s">
        <v>864</v>
      </c>
    </row>
    <row r="235" spans="1:27">
      <c r="A235" s="12" t="s">
        <v>1616</v>
      </c>
      <c r="B235" s="12" t="s">
        <v>701</v>
      </c>
      <c r="C235" s="12" t="s">
        <v>1526</v>
      </c>
      <c r="D235" s="12" t="s">
        <v>704</v>
      </c>
      <c r="E235" s="12" t="s">
        <v>1526</v>
      </c>
      <c r="F235" s="12" t="s">
        <v>950</v>
      </c>
      <c r="H235" s="12" t="s">
        <v>1174</v>
      </c>
      <c r="J235" s="12" t="s">
        <v>1851</v>
      </c>
      <c r="K235" s="12" t="s">
        <v>1381</v>
      </c>
      <c r="L235" s="12" t="s">
        <v>1174</v>
      </c>
      <c r="M235" s="12" t="str">
        <f t="shared" si="20"/>
        <v>[NPIMS to NDAP DW]:TW_OP_IDLADMINISTPRPRTYLOT_J</v>
      </c>
      <c r="N235" s="12" t="s">
        <v>396</v>
      </c>
      <c r="P235" s="12" t="s">
        <v>702</v>
      </c>
      <c r="Q235" s="12" t="str">
        <f t="shared" si="21"/>
        <v>SELECT COUNT(*) FROM DW.TW_OP_IDLADMINISTPRPRTYLOT_J WHERE DW_STDR_DE = '${today}'</v>
      </c>
      <c r="R235" s="12" t="s">
        <v>1530</v>
      </c>
      <c r="S235" s="12" t="str">
        <f t="shared" si="22"/>
        <v>SELECT COUNT(*) FROM TNID_IDLADMINISTPRPRTYLOT_J</v>
      </c>
      <c r="U235" s="12" t="s">
        <v>1765</v>
      </c>
      <c r="W235" s="12" t="s">
        <v>863</v>
      </c>
      <c r="X235" s="25">
        <f t="shared" ca="1" si="18"/>
        <v>41961.617838425926</v>
      </c>
      <c r="Y235" s="12" t="s">
        <v>864</v>
      </c>
      <c r="Z235" s="25">
        <f t="shared" ca="1" si="19"/>
        <v>41961.617838425926</v>
      </c>
      <c r="AA235" s="12" t="s">
        <v>864</v>
      </c>
    </row>
    <row r="236" spans="1:27">
      <c r="A236" s="12" t="s">
        <v>1617</v>
      </c>
      <c r="B236" s="12" t="s">
        <v>701</v>
      </c>
      <c r="C236" s="12" t="s">
        <v>1526</v>
      </c>
      <c r="D236" s="12" t="s">
        <v>704</v>
      </c>
      <c r="E236" s="12" t="s">
        <v>1526</v>
      </c>
      <c r="F236" s="12" t="s">
        <v>951</v>
      </c>
      <c r="H236" s="12" t="s">
        <v>1175</v>
      </c>
      <c r="J236" s="12" t="s">
        <v>1851</v>
      </c>
      <c r="K236" s="12" t="s">
        <v>1382</v>
      </c>
      <c r="L236" s="12" t="s">
        <v>1175</v>
      </c>
      <c r="M236" s="12" t="str">
        <f t="shared" si="20"/>
        <v>[NPIMS to NDAP DW]:TW_OP_IDLADMINISTPRPRTYREPORT</v>
      </c>
      <c r="N236" s="12" t="s">
        <v>396</v>
      </c>
      <c r="P236" s="12" t="s">
        <v>702</v>
      </c>
      <c r="Q236" s="12" t="str">
        <f t="shared" si="21"/>
        <v>SELECT COUNT(*) FROM DW.TW_OP_IDLADMINISTPRPRTYREPORT WHERE DW_STDR_DE = '${today}'</v>
      </c>
      <c r="R236" s="12" t="s">
        <v>1530</v>
      </c>
      <c r="S236" s="12" t="str">
        <f t="shared" si="22"/>
        <v>SELECT COUNT(*) FROM TNID_IDLADMINISTPRPRTYREPORT</v>
      </c>
      <c r="U236" s="12" t="s">
        <v>1765</v>
      </c>
      <c r="W236" s="12" t="s">
        <v>863</v>
      </c>
      <c r="X236" s="25">
        <f t="shared" ca="1" si="18"/>
        <v>41961.617838425926</v>
      </c>
      <c r="Y236" s="12" t="s">
        <v>864</v>
      </c>
      <c r="Z236" s="25">
        <f t="shared" ca="1" si="19"/>
        <v>41961.617838425926</v>
      </c>
      <c r="AA236" s="12" t="s">
        <v>864</v>
      </c>
    </row>
    <row r="237" spans="1:27">
      <c r="A237" s="12" t="s">
        <v>1618</v>
      </c>
      <c r="B237" s="12" t="s">
        <v>701</v>
      </c>
      <c r="C237" s="12" t="s">
        <v>1526</v>
      </c>
      <c r="D237" s="12" t="s">
        <v>704</v>
      </c>
      <c r="E237" s="12" t="s">
        <v>1526</v>
      </c>
      <c r="F237" s="12" t="s">
        <v>952</v>
      </c>
      <c r="H237" s="12" t="s">
        <v>1176</v>
      </c>
      <c r="J237" s="12" t="s">
        <v>1851</v>
      </c>
      <c r="K237" s="12" t="s">
        <v>1383</v>
      </c>
      <c r="L237" s="12" t="s">
        <v>1176</v>
      </c>
      <c r="M237" s="12" t="str">
        <f t="shared" si="20"/>
        <v>[NPIMS to NDAP DW]:TW_OP_IDLADMINISTPRPRTYREPRT_J</v>
      </c>
      <c r="N237" s="12" t="s">
        <v>396</v>
      </c>
      <c r="P237" s="12" t="s">
        <v>702</v>
      </c>
      <c r="Q237" s="12" t="str">
        <f t="shared" si="21"/>
        <v>SELECT COUNT(*) FROM DW.TW_OP_IDLADMINISTPRPRTYREPRT_J WHERE DW_STDR_DE = '${today}'</v>
      </c>
      <c r="R237" s="12" t="s">
        <v>1530</v>
      </c>
      <c r="S237" s="12" t="str">
        <f t="shared" si="22"/>
        <v>SELECT COUNT(*) FROM TNID_IDLADMINISTPRPRTYREPRT_J</v>
      </c>
      <c r="U237" s="12" t="s">
        <v>1765</v>
      </c>
      <c r="W237" s="12" t="s">
        <v>863</v>
      </c>
      <c r="X237" s="25">
        <f t="shared" ca="1" si="18"/>
        <v>41961.617838425926</v>
      </c>
      <c r="Y237" s="12" t="s">
        <v>864</v>
      </c>
      <c r="Z237" s="25">
        <f t="shared" ca="1" si="19"/>
        <v>41961.617838425926</v>
      </c>
      <c r="AA237" s="12" t="s">
        <v>864</v>
      </c>
    </row>
    <row r="238" spans="1:27">
      <c r="A238" s="12" t="s">
        <v>1619</v>
      </c>
      <c r="B238" s="12" t="s">
        <v>701</v>
      </c>
      <c r="C238" s="12" t="s">
        <v>1526</v>
      </c>
      <c r="D238" s="12" t="s">
        <v>704</v>
      </c>
      <c r="E238" s="12" t="s">
        <v>1526</v>
      </c>
      <c r="F238" s="12" t="s">
        <v>953</v>
      </c>
      <c r="H238" s="12" t="s">
        <v>1177</v>
      </c>
      <c r="J238" s="12" t="s">
        <v>1851</v>
      </c>
      <c r="K238" s="12" t="s">
        <v>1384</v>
      </c>
      <c r="L238" s="12" t="s">
        <v>1177</v>
      </c>
      <c r="M238" s="12" t="str">
        <f t="shared" si="20"/>
        <v>[NPIMS to NDAP DW]:TW_OP_IDLADMIPRPT_J</v>
      </c>
      <c r="N238" s="12" t="s">
        <v>396</v>
      </c>
      <c r="P238" s="12" t="s">
        <v>702</v>
      </c>
      <c r="Q238" s="12" t="str">
        <f t="shared" si="21"/>
        <v>SELECT COUNT(*) FROM DW.TW_OP_IDLADMIPRPT_J WHERE DW_STDR_DE = '${today}'</v>
      </c>
      <c r="R238" s="12" t="s">
        <v>1530</v>
      </c>
      <c r="S238" s="12" t="str">
        <f t="shared" si="22"/>
        <v>SELECT COUNT(*) FROM TNID_IDLADMIPRPT_J</v>
      </c>
      <c r="U238" s="12" t="s">
        <v>1765</v>
      </c>
      <c r="W238" s="12" t="s">
        <v>863</v>
      </c>
      <c r="X238" s="25">
        <f t="shared" ca="1" si="18"/>
        <v>41961.617838425926</v>
      </c>
      <c r="Y238" s="12" t="s">
        <v>864</v>
      </c>
      <c r="Z238" s="25">
        <f t="shared" ca="1" si="19"/>
        <v>41961.617838425926</v>
      </c>
      <c r="AA238" s="12" t="s">
        <v>864</v>
      </c>
    </row>
    <row r="239" spans="1:27">
      <c r="A239" s="12" t="s">
        <v>1620</v>
      </c>
      <c r="B239" s="12" t="s">
        <v>701</v>
      </c>
      <c r="C239" s="12" t="s">
        <v>1526</v>
      </c>
      <c r="D239" s="12" t="s">
        <v>704</v>
      </c>
      <c r="E239" s="12" t="s">
        <v>1526</v>
      </c>
      <c r="F239" s="12" t="s">
        <v>954</v>
      </c>
      <c r="H239" s="12" t="s">
        <v>1178</v>
      </c>
      <c r="J239" s="12" t="s">
        <v>1851</v>
      </c>
      <c r="K239" s="12" t="s">
        <v>1385</v>
      </c>
      <c r="L239" s="12" t="s">
        <v>1178</v>
      </c>
      <c r="M239" s="12" t="str">
        <f t="shared" si="20"/>
        <v>[NPIMS to NDAP DW]:TW_OP_IDLADMPRPT_BLD_INF_J</v>
      </c>
      <c r="N239" s="12" t="s">
        <v>396</v>
      </c>
      <c r="P239" s="12" t="s">
        <v>702</v>
      </c>
      <c r="Q239" s="12" t="str">
        <f t="shared" si="21"/>
        <v>SELECT COUNT(*) FROM DW.TW_OP_IDLADMPRPT_BLD_INF_J WHERE DW_STDR_DE = '${today}'</v>
      </c>
      <c r="R239" s="12" t="s">
        <v>1530</v>
      </c>
      <c r="S239" s="12" t="str">
        <f t="shared" si="22"/>
        <v>SELECT COUNT(*) FROM TNID_IDLADMPRPT_BLD_INF_J</v>
      </c>
      <c r="U239" s="12" t="s">
        <v>1765</v>
      </c>
      <c r="W239" s="12" t="s">
        <v>863</v>
      </c>
      <c r="X239" s="25">
        <f t="shared" ca="1" si="18"/>
        <v>41961.617838425926</v>
      </c>
      <c r="Y239" s="12" t="s">
        <v>864</v>
      </c>
      <c r="Z239" s="25">
        <f t="shared" ca="1" si="19"/>
        <v>41961.617838425926</v>
      </c>
      <c r="AA239" s="12" t="s">
        <v>864</v>
      </c>
    </row>
    <row r="240" spans="1:27">
      <c r="A240" s="12" t="s">
        <v>1621</v>
      </c>
      <c r="B240" s="12" t="s">
        <v>701</v>
      </c>
      <c r="C240" s="12" t="s">
        <v>1526</v>
      </c>
      <c r="D240" s="12" t="s">
        <v>704</v>
      </c>
      <c r="E240" s="12" t="s">
        <v>1526</v>
      </c>
      <c r="F240" s="12" t="s">
        <v>955</v>
      </c>
      <c r="H240" s="12" t="s">
        <v>1179</v>
      </c>
      <c r="J240" s="12" t="s">
        <v>1851</v>
      </c>
      <c r="K240" s="12" t="s">
        <v>1386</v>
      </c>
      <c r="L240" s="12" t="s">
        <v>1179</v>
      </c>
      <c r="M240" s="12" t="str">
        <f t="shared" si="20"/>
        <v>[NPIMS to NDAP DW]:TW_OP_IDLADMPRPT_BLDDNG_J</v>
      </c>
      <c r="N240" s="12" t="s">
        <v>396</v>
      </c>
      <c r="P240" s="12" t="s">
        <v>702</v>
      </c>
      <c r="Q240" s="12" t="str">
        <f t="shared" si="21"/>
        <v>SELECT COUNT(*) FROM DW.TW_OP_IDLADMPRPT_BLDDNG_J WHERE DW_STDR_DE = '${today}'</v>
      </c>
      <c r="R240" s="12" t="s">
        <v>1530</v>
      </c>
      <c r="S240" s="12" t="str">
        <f t="shared" si="22"/>
        <v>SELECT COUNT(*) FROM TNID_IDLADMPRPT_BLDDNG_J</v>
      </c>
      <c r="U240" s="12" t="s">
        <v>1765</v>
      </c>
      <c r="W240" s="12" t="s">
        <v>863</v>
      </c>
      <c r="X240" s="25">
        <f t="shared" ca="1" si="18"/>
        <v>41961.617838425926</v>
      </c>
      <c r="Y240" s="12" t="s">
        <v>864</v>
      </c>
      <c r="Z240" s="25">
        <f t="shared" ca="1" si="19"/>
        <v>41961.617838425926</v>
      </c>
      <c r="AA240" s="12" t="s">
        <v>864</v>
      </c>
    </row>
    <row r="241" spans="1:27">
      <c r="A241" s="12" t="s">
        <v>1622</v>
      </c>
      <c r="B241" s="12" t="s">
        <v>701</v>
      </c>
      <c r="C241" s="12" t="s">
        <v>1526</v>
      </c>
      <c r="D241" s="12" t="s">
        <v>704</v>
      </c>
      <c r="E241" s="12" t="s">
        <v>1526</v>
      </c>
      <c r="F241" s="12" t="s">
        <v>956</v>
      </c>
      <c r="H241" s="12" t="s">
        <v>1180</v>
      </c>
      <c r="J241" s="12" t="s">
        <v>1851</v>
      </c>
      <c r="K241" s="12" t="s">
        <v>1387</v>
      </c>
      <c r="L241" s="12" t="s">
        <v>1180</v>
      </c>
      <c r="M241" s="12" t="str">
        <f t="shared" si="20"/>
        <v>[NPIMS to NDAP DW]:TW_OP_IDLADMPRPT_BLDFL_J</v>
      </c>
      <c r="N241" s="12" t="s">
        <v>396</v>
      </c>
      <c r="P241" s="12" t="s">
        <v>702</v>
      </c>
      <c r="Q241" s="12" t="str">
        <f t="shared" si="21"/>
        <v>SELECT COUNT(*) FROM DW.TW_OP_IDLADMPRPT_BLDFL_J WHERE DW_STDR_DE = '${today}'</v>
      </c>
      <c r="R241" s="12" t="s">
        <v>1530</v>
      </c>
      <c r="S241" s="12" t="str">
        <f t="shared" si="22"/>
        <v>SELECT COUNT(*) FROM TNID_IDLADMPRPT_BLDFL_J</v>
      </c>
      <c r="U241" s="12" t="s">
        <v>1765</v>
      </c>
      <c r="W241" s="12" t="s">
        <v>863</v>
      </c>
      <c r="X241" s="25">
        <f t="shared" ca="1" si="18"/>
        <v>41961.617838425926</v>
      </c>
      <c r="Y241" s="12" t="s">
        <v>864</v>
      </c>
      <c r="Z241" s="25">
        <f t="shared" ca="1" si="19"/>
        <v>41961.617838425926</v>
      </c>
      <c r="AA241" s="12" t="s">
        <v>864</v>
      </c>
    </row>
    <row r="242" spans="1:27">
      <c r="A242" s="12" t="s">
        <v>1623</v>
      </c>
      <c r="B242" s="12" t="s">
        <v>701</v>
      </c>
      <c r="C242" s="12" t="s">
        <v>1526</v>
      </c>
      <c r="D242" s="12" t="s">
        <v>704</v>
      </c>
      <c r="E242" s="12" t="s">
        <v>1526</v>
      </c>
      <c r="F242" s="12" t="s">
        <v>957</v>
      </c>
      <c r="H242" s="12" t="s">
        <v>1181</v>
      </c>
      <c r="J242" s="12" t="s">
        <v>1851</v>
      </c>
      <c r="K242" s="12" t="s">
        <v>1388</v>
      </c>
      <c r="L242" s="12" t="s">
        <v>1181</v>
      </c>
      <c r="M242" s="12" t="str">
        <f t="shared" si="20"/>
        <v>[NPIMS to NDAP DW]:TW_OP_IDLADMPRPT_DTLEXPL_J</v>
      </c>
      <c r="N242" s="12" t="s">
        <v>396</v>
      </c>
      <c r="P242" s="12" t="s">
        <v>702</v>
      </c>
      <c r="Q242" s="12" t="str">
        <f t="shared" si="21"/>
        <v>SELECT COUNT(*) FROM DW.TW_OP_IDLADMPRPT_DTLEXPL_J WHERE DW_STDR_DE = '${today}'</v>
      </c>
      <c r="R242" s="12" t="s">
        <v>1530</v>
      </c>
      <c r="S242" s="12" t="str">
        <f t="shared" si="22"/>
        <v>SELECT COUNT(*) FROM TNID_IDLADMPRPT_DTLEXPL_J</v>
      </c>
      <c r="U242" s="12" t="s">
        <v>1765</v>
      </c>
      <c r="W242" s="12" t="s">
        <v>863</v>
      </c>
      <c r="X242" s="25">
        <f t="shared" ca="1" si="18"/>
        <v>41961.617838425926</v>
      </c>
      <c r="Y242" s="12" t="s">
        <v>864</v>
      </c>
      <c r="Z242" s="25">
        <f t="shared" ca="1" si="19"/>
        <v>41961.617838425926</v>
      </c>
      <c r="AA242" s="12" t="s">
        <v>864</v>
      </c>
    </row>
    <row r="243" spans="1:27">
      <c r="A243" s="12" t="s">
        <v>1624</v>
      </c>
      <c r="B243" s="12" t="s">
        <v>701</v>
      </c>
      <c r="C243" s="12" t="s">
        <v>1526</v>
      </c>
      <c r="D243" s="12" t="s">
        <v>704</v>
      </c>
      <c r="E243" s="12" t="s">
        <v>1526</v>
      </c>
      <c r="F243" s="12" t="s">
        <v>958</v>
      </c>
      <c r="H243" s="12" t="s">
        <v>1182</v>
      </c>
      <c r="J243" s="12" t="s">
        <v>1851</v>
      </c>
      <c r="K243" s="12" t="s">
        <v>1389</v>
      </c>
      <c r="L243" s="12" t="s">
        <v>1182</v>
      </c>
      <c r="M243" s="12" t="str">
        <f t="shared" si="20"/>
        <v>[NPIMS to NDAP DW]:TW_OP_IDLADMPRPT_EXMPLN_J</v>
      </c>
      <c r="N243" s="12" t="s">
        <v>396</v>
      </c>
      <c r="P243" s="12" t="s">
        <v>702</v>
      </c>
      <c r="Q243" s="12" t="str">
        <f t="shared" si="21"/>
        <v>SELECT COUNT(*) FROM DW.TW_OP_IDLADMPRPT_EXMPLN_J WHERE DW_STDR_DE = '${today}'</v>
      </c>
      <c r="R243" s="12" t="s">
        <v>1530</v>
      </c>
      <c r="S243" s="12" t="str">
        <f t="shared" si="22"/>
        <v>SELECT COUNT(*) FROM TNID_IDLADMPRPT_EXMPLN_J</v>
      </c>
      <c r="U243" s="12" t="s">
        <v>1765</v>
      </c>
      <c r="W243" s="12" t="s">
        <v>863</v>
      </c>
      <c r="X243" s="25">
        <f t="shared" ca="1" si="18"/>
        <v>41961.617838425926</v>
      </c>
      <c r="Y243" s="12" t="s">
        <v>864</v>
      </c>
      <c r="Z243" s="25">
        <f t="shared" ca="1" si="19"/>
        <v>41961.617838425926</v>
      </c>
      <c r="AA243" s="12" t="s">
        <v>864</v>
      </c>
    </row>
    <row r="244" spans="1:27">
      <c r="A244" s="12" t="s">
        <v>1625</v>
      </c>
      <c r="B244" s="12" t="s">
        <v>701</v>
      </c>
      <c r="C244" s="12" t="s">
        <v>1526</v>
      </c>
      <c r="D244" s="12" t="s">
        <v>704</v>
      </c>
      <c r="E244" s="12" t="s">
        <v>1526</v>
      </c>
      <c r="F244" s="12" t="s">
        <v>959</v>
      </c>
      <c r="H244" s="12" t="s">
        <v>1183</v>
      </c>
      <c r="J244" s="12" t="s">
        <v>1851</v>
      </c>
      <c r="K244" s="12" t="s">
        <v>1390</v>
      </c>
      <c r="L244" s="12" t="s">
        <v>1183</v>
      </c>
      <c r="M244" s="12" t="str">
        <f t="shared" si="20"/>
        <v>[NPIMS to NDAP DW]:TW_OP_IDNT_IMPS_LST_K</v>
      </c>
      <c r="N244" s="12" t="s">
        <v>396</v>
      </c>
      <c r="P244" s="12" t="s">
        <v>702</v>
      </c>
      <c r="Q244" s="12" t="str">
        <f t="shared" si="21"/>
        <v>SELECT COUNT(*) FROM DW.TW_OP_IDNT_IMPS_LST_K WHERE DW_STDR_DE = '${today}'</v>
      </c>
      <c r="R244" s="12" t="s">
        <v>1530</v>
      </c>
      <c r="S244" s="12" t="str">
        <f t="shared" si="22"/>
        <v>SELECT COUNT(*) FROM TNID_IDNT_IMPS_LST_K</v>
      </c>
      <c r="U244" s="12" t="s">
        <v>1765</v>
      </c>
      <c r="W244" s="12" t="s">
        <v>863</v>
      </c>
      <c r="X244" s="25">
        <f t="shared" ca="1" si="18"/>
        <v>41961.617838425926</v>
      </c>
      <c r="Y244" s="12" t="s">
        <v>864</v>
      </c>
      <c r="Z244" s="25">
        <f t="shared" ca="1" si="19"/>
        <v>41961.617838425926</v>
      </c>
      <c r="AA244" s="12" t="s">
        <v>864</v>
      </c>
    </row>
    <row r="245" spans="1:27">
      <c r="A245" s="12" t="s">
        <v>1626</v>
      </c>
      <c r="B245" s="12" t="s">
        <v>701</v>
      </c>
      <c r="C245" s="12" t="s">
        <v>1526</v>
      </c>
      <c r="D245" s="12" t="s">
        <v>704</v>
      </c>
      <c r="E245" s="12" t="s">
        <v>1526</v>
      </c>
      <c r="F245" s="12" t="s">
        <v>960</v>
      </c>
      <c r="H245" s="12" t="s">
        <v>1184</v>
      </c>
      <c r="J245" s="12" t="s">
        <v>1851</v>
      </c>
      <c r="K245" s="12" t="s">
        <v>1391</v>
      </c>
      <c r="L245" s="12" t="s">
        <v>1184</v>
      </c>
      <c r="M245" s="12" t="str">
        <f t="shared" si="20"/>
        <v>[NPIMS to NDAP DW]:TW_OP_IDNT_MST_K</v>
      </c>
      <c r="N245" s="12" t="s">
        <v>396</v>
      </c>
      <c r="P245" s="12" t="s">
        <v>702</v>
      </c>
      <c r="Q245" s="12" t="str">
        <f t="shared" si="21"/>
        <v>SELECT COUNT(*) FROM DW.TW_OP_IDNT_MST_K WHERE DW_STDR_DE = '${today}'</v>
      </c>
      <c r="R245" s="12" t="s">
        <v>1530</v>
      </c>
      <c r="S245" s="12" t="str">
        <f t="shared" si="22"/>
        <v>SELECT COUNT(*) FROM TNID_IDNT_MST_K</v>
      </c>
      <c r="U245" s="12" t="s">
        <v>1765</v>
      </c>
      <c r="W245" s="12" t="s">
        <v>863</v>
      </c>
      <c r="X245" s="25">
        <f t="shared" ca="1" si="18"/>
        <v>41961.617838425926</v>
      </c>
      <c r="Y245" s="12" t="s">
        <v>864</v>
      </c>
      <c r="Z245" s="25">
        <f t="shared" ca="1" si="19"/>
        <v>41961.617838425926</v>
      </c>
      <c r="AA245" s="12" t="s">
        <v>864</v>
      </c>
    </row>
    <row r="246" spans="1:27">
      <c r="A246" s="12" t="s">
        <v>1627</v>
      </c>
      <c r="B246" s="12" t="s">
        <v>701</v>
      </c>
      <c r="C246" s="12" t="s">
        <v>1526</v>
      </c>
      <c r="D246" s="12" t="s">
        <v>704</v>
      </c>
      <c r="E246" s="12" t="s">
        <v>1526</v>
      </c>
      <c r="F246" s="12" t="s">
        <v>961</v>
      </c>
      <c r="H246" s="12" t="s">
        <v>1185</v>
      </c>
      <c r="J246" s="12" t="s">
        <v>1851</v>
      </c>
      <c r="K246" s="12" t="s">
        <v>1392</v>
      </c>
      <c r="L246" s="12" t="s">
        <v>1185</v>
      </c>
      <c r="M246" s="12" t="str">
        <f t="shared" si="20"/>
        <v>[NPIMS to NDAP DW]:TW_OP_INDV_OLNLP_D</v>
      </c>
      <c r="N246" s="12" t="s">
        <v>396</v>
      </c>
      <c r="P246" s="12" t="s">
        <v>702</v>
      </c>
      <c r="Q246" s="12" t="str">
        <f t="shared" si="21"/>
        <v>SELECT COUNT(*) FROM DW.TW_OP_INDV_OLNLP_D WHERE DW_STDR_DE = '${today}'</v>
      </c>
      <c r="R246" s="12" t="s">
        <v>1530</v>
      </c>
      <c r="S246" s="12" t="str">
        <f t="shared" si="22"/>
        <v>SELECT COUNT(*) FROM TNID_INDV_OLNLP_D</v>
      </c>
      <c r="U246" s="12" t="s">
        <v>1765</v>
      </c>
      <c r="W246" s="12" t="s">
        <v>863</v>
      </c>
      <c r="X246" s="25">
        <f t="shared" ca="1" si="18"/>
        <v>41961.617838425926</v>
      </c>
      <c r="Y246" s="12" t="s">
        <v>864</v>
      </c>
      <c r="Z246" s="25">
        <f t="shared" ca="1" si="19"/>
        <v>41961.617838425926</v>
      </c>
      <c r="AA246" s="12" t="s">
        <v>864</v>
      </c>
    </row>
    <row r="247" spans="1:27">
      <c r="A247" s="12" t="s">
        <v>1628</v>
      </c>
      <c r="B247" s="12" t="s">
        <v>701</v>
      </c>
      <c r="C247" s="12" t="s">
        <v>1526</v>
      </c>
      <c r="D247" s="12" t="s">
        <v>704</v>
      </c>
      <c r="E247" s="12" t="s">
        <v>1526</v>
      </c>
      <c r="F247" s="12" t="s">
        <v>962</v>
      </c>
      <c r="H247" s="12" t="s">
        <v>1186</v>
      </c>
      <c r="J247" s="12" t="s">
        <v>1851</v>
      </c>
      <c r="K247" s="12" t="s">
        <v>1393</v>
      </c>
      <c r="L247" s="12" t="s">
        <v>1186</v>
      </c>
      <c r="M247" s="12" t="str">
        <f t="shared" si="20"/>
        <v>[NPIMS to NDAP DW]:TW_OP_INTNDNCAPPN_K</v>
      </c>
      <c r="N247" s="12" t="s">
        <v>396</v>
      </c>
      <c r="P247" s="12" t="s">
        <v>702</v>
      </c>
      <c r="Q247" s="12" t="str">
        <f t="shared" si="21"/>
        <v>SELECT COUNT(*) FROM DW.TW_OP_INTNDNCAPPN_K WHERE DW_STDR_DE = '${today}'</v>
      </c>
      <c r="R247" s="12" t="s">
        <v>1530</v>
      </c>
      <c r="S247" s="12" t="str">
        <f t="shared" si="22"/>
        <v>SELECT COUNT(*) FROM TNID_INTNDNCAPPN_K</v>
      </c>
      <c r="U247" s="12" t="s">
        <v>1765</v>
      </c>
      <c r="W247" s="12" t="s">
        <v>863</v>
      </c>
      <c r="X247" s="25">
        <f t="shared" ca="1" si="18"/>
        <v>41961.617838425926</v>
      </c>
      <c r="Y247" s="12" t="s">
        <v>864</v>
      </c>
      <c r="Z247" s="25">
        <f t="shared" ca="1" si="19"/>
        <v>41961.617838425926</v>
      </c>
      <c r="AA247" s="12" t="s">
        <v>864</v>
      </c>
    </row>
    <row r="248" spans="1:27">
      <c r="A248" s="12" t="s">
        <v>1629</v>
      </c>
      <c r="B248" s="12" t="s">
        <v>701</v>
      </c>
      <c r="C248" s="12" t="s">
        <v>1526</v>
      </c>
      <c r="D248" s="12" t="s">
        <v>704</v>
      </c>
      <c r="E248" s="12" t="s">
        <v>1526</v>
      </c>
      <c r="F248" s="12" t="s">
        <v>963</v>
      </c>
      <c r="H248" s="12" t="s">
        <v>1187</v>
      </c>
      <c r="J248" s="12" t="s">
        <v>1851</v>
      </c>
      <c r="K248" s="12" t="s">
        <v>1394</v>
      </c>
      <c r="L248" s="12" t="s">
        <v>1187</v>
      </c>
      <c r="M248" s="12" t="str">
        <f t="shared" si="20"/>
        <v>[NPIMS to NDAP DW]:TW_CM_INTTZIP</v>
      </c>
      <c r="N248" s="12" t="s">
        <v>396</v>
      </c>
      <c r="P248" s="12" t="s">
        <v>702</v>
      </c>
      <c r="Q248" s="12" t="str">
        <f t="shared" si="21"/>
        <v>SELECT COUNT(*) FROM DW.TW_CM_INTTZIP WHERE DW_STDR_DE = '${today}'</v>
      </c>
      <c r="R248" s="12" t="s">
        <v>1530</v>
      </c>
      <c r="S248" s="12" t="str">
        <f t="shared" si="22"/>
        <v>SELECT COUNT(*) FROM TNID_INTTZIP</v>
      </c>
      <c r="U248" s="12" t="s">
        <v>1765</v>
      </c>
      <c r="W248" s="12" t="s">
        <v>863</v>
      </c>
      <c r="X248" s="25">
        <f t="shared" ca="1" si="18"/>
        <v>41961.617838425926</v>
      </c>
      <c r="Y248" s="12" t="s">
        <v>864</v>
      </c>
      <c r="Z248" s="25">
        <f t="shared" ca="1" si="19"/>
        <v>41961.617838425926</v>
      </c>
      <c r="AA248" s="12" t="s">
        <v>864</v>
      </c>
    </row>
    <row r="249" spans="1:27">
      <c r="A249" s="12" t="s">
        <v>1630</v>
      </c>
      <c r="B249" s="12" t="s">
        <v>701</v>
      </c>
      <c r="C249" s="12" t="s">
        <v>1526</v>
      </c>
      <c r="D249" s="12" t="s">
        <v>704</v>
      </c>
      <c r="E249" s="12" t="s">
        <v>1526</v>
      </c>
      <c r="F249" s="12" t="s">
        <v>964</v>
      </c>
      <c r="H249" s="12" t="s">
        <v>1188</v>
      </c>
      <c r="J249" s="12" t="s">
        <v>1851</v>
      </c>
      <c r="K249" s="12" t="s">
        <v>1395</v>
      </c>
      <c r="L249" s="12" t="s">
        <v>1188</v>
      </c>
      <c r="M249" s="12" t="str">
        <f t="shared" si="20"/>
        <v>[NPIMS to NDAP DW]:TW_CM_IRDSCODE</v>
      </c>
      <c r="N249" s="12" t="s">
        <v>396</v>
      </c>
      <c r="P249" s="12" t="s">
        <v>702</v>
      </c>
      <c r="Q249" s="12" t="str">
        <f t="shared" si="21"/>
        <v>SELECT COUNT(*) FROM DW.TW_CM_IRDSCODE WHERE DW_STDR_DE = '${today}'</v>
      </c>
      <c r="R249" s="12" t="s">
        <v>1530</v>
      </c>
      <c r="S249" s="12" t="str">
        <f t="shared" si="22"/>
        <v>SELECT COUNT(*) FROM TNID_IRDSCODE</v>
      </c>
      <c r="U249" s="12" t="s">
        <v>1765</v>
      </c>
      <c r="W249" s="12" t="s">
        <v>863</v>
      </c>
      <c r="X249" s="25">
        <f t="shared" ca="1" si="18"/>
        <v>41961.617838425926</v>
      </c>
      <c r="Y249" s="12" t="s">
        <v>864</v>
      </c>
      <c r="Z249" s="25">
        <f t="shared" ca="1" si="19"/>
        <v>41961.617838425926</v>
      </c>
      <c r="AA249" s="12" t="s">
        <v>864</v>
      </c>
    </row>
    <row r="250" spans="1:27">
      <c r="A250" s="12" t="s">
        <v>1631</v>
      </c>
      <c r="B250" s="12" t="s">
        <v>701</v>
      </c>
      <c r="C250" s="12" t="s">
        <v>1526</v>
      </c>
      <c r="D250" s="12" t="s">
        <v>704</v>
      </c>
      <c r="E250" s="12" t="s">
        <v>1526</v>
      </c>
      <c r="F250" s="12" t="s">
        <v>965</v>
      </c>
      <c r="H250" s="12" t="s">
        <v>1189</v>
      </c>
      <c r="J250" s="12" t="s">
        <v>1851</v>
      </c>
      <c r="K250" s="12" t="s">
        <v>1396</v>
      </c>
      <c r="L250" s="12" t="s">
        <v>1189</v>
      </c>
      <c r="M250" s="12" t="str">
        <f t="shared" si="20"/>
        <v>[NPIMS to NDAP DW]:TW_RG_IRDSREGSTR_DAMO</v>
      </c>
      <c r="N250" s="12" t="s">
        <v>396</v>
      </c>
      <c r="P250" s="12" t="s">
        <v>702</v>
      </c>
      <c r="Q250" s="12" t="str">
        <f t="shared" si="21"/>
        <v>SELECT COUNT(*) FROM DW.TW_RG_IRDSREGSTR_DAMO WHERE DW_STDR_DE = '${today}'</v>
      </c>
      <c r="R250" s="12" t="s">
        <v>1530</v>
      </c>
      <c r="S250" s="12" t="str">
        <f t="shared" si="22"/>
        <v>SELECT COUNT(*) FROM TNID_IRDSREGSTR_DAMO</v>
      </c>
      <c r="U250" s="12" t="s">
        <v>1765</v>
      </c>
      <c r="W250" s="12" t="s">
        <v>863</v>
      </c>
      <c r="X250" s="25">
        <f t="shared" ca="1" si="18"/>
        <v>41961.617838425926</v>
      </c>
      <c r="Y250" s="12" t="s">
        <v>864</v>
      </c>
      <c r="Z250" s="25">
        <f t="shared" ca="1" si="19"/>
        <v>41961.617838425926</v>
      </c>
      <c r="AA250" s="12" t="s">
        <v>864</v>
      </c>
    </row>
    <row r="251" spans="1:27">
      <c r="A251" s="12" t="s">
        <v>1632</v>
      </c>
      <c r="B251" s="12" t="s">
        <v>701</v>
      </c>
      <c r="C251" s="12" t="s">
        <v>1526</v>
      </c>
      <c r="D251" s="12" t="s">
        <v>704</v>
      </c>
      <c r="E251" s="12" t="s">
        <v>1526</v>
      </c>
      <c r="F251" s="12" t="s">
        <v>966</v>
      </c>
      <c r="H251" s="12" t="s">
        <v>1190</v>
      </c>
      <c r="J251" s="12" t="s">
        <v>1851</v>
      </c>
      <c r="K251" s="12" t="s">
        <v>1397</v>
      </c>
      <c r="L251" s="12" t="s">
        <v>1190</v>
      </c>
      <c r="M251" s="12" t="str">
        <f t="shared" si="20"/>
        <v>[NPIMS to NDAP DW]:TW_CM_IRDSRESNCODE</v>
      </c>
      <c r="N251" s="12" t="s">
        <v>396</v>
      </c>
      <c r="P251" s="12" t="s">
        <v>702</v>
      </c>
      <c r="Q251" s="12" t="str">
        <f t="shared" si="21"/>
        <v>SELECT COUNT(*) FROM DW.TW_CM_IRDSRESNCODE WHERE DW_STDR_DE = '${today}'</v>
      </c>
      <c r="R251" s="12" t="s">
        <v>1530</v>
      </c>
      <c r="S251" s="12" t="str">
        <f t="shared" si="22"/>
        <v>SELECT COUNT(*) FROM TNID_IRDSRESNCODE</v>
      </c>
      <c r="U251" s="12" t="s">
        <v>1765</v>
      </c>
      <c r="W251" s="12" t="s">
        <v>863</v>
      </c>
      <c r="X251" s="25">
        <f t="shared" ca="1" si="18"/>
        <v>41961.617838425926</v>
      </c>
      <c r="Y251" s="12" t="s">
        <v>864</v>
      </c>
      <c r="Z251" s="25">
        <f t="shared" ca="1" si="19"/>
        <v>41961.617838425926</v>
      </c>
      <c r="AA251" s="12" t="s">
        <v>864</v>
      </c>
    </row>
    <row r="252" spans="1:27">
      <c r="A252" s="12" t="s">
        <v>1633</v>
      </c>
      <c r="B252" s="12" t="s">
        <v>701</v>
      </c>
      <c r="C252" s="12" t="s">
        <v>1526</v>
      </c>
      <c r="D252" s="12" t="s">
        <v>704</v>
      </c>
      <c r="E252" s="12" t="s">
        <v>1526</v>
      </c>
      <c r="F252" s="12" t="s">
        <v>967</v>
      </c>
      <c r="H252" s="12" t="s">
        <v>1191</v>
      </c>
      <c r="J252" s="12" t="s">
        <v>1851</v>
      </c>
      <c r="K252" s="12" t="s">
        <v>1398</v>
      </c>
      <c r="L252" s="12" t="s">
        <v>1191</v>
      </c>
      <c r="M252" s="12" t="str">
        <f t="shared" si="20"/>
        <v>[NPIMS to NDAP DW]:TW_OP_JROFC_BOGISSRQST_DTL_K</v>
      </c>
      <c r="N252" s="12" t="s">
        <v>396</v>
      </c>
      <c r="P252" s="12" t="s">
        <v>702</v>
      </c>
      <c r="Q252" s="12" t="str">
        <f t="shared" si="21"/>
        <v>SELECT COUNT(*) FROM DW.TW_OP_JROFC_BOGISSRQST_DTL_K WHERE DW_STDR_DE = '${today}'</v>
      </c>
      <c r="R252" s="12" t="s">
        <v>1530</v>
      </c>
      <c r="S252" s="12" t="str">
        <f t="shared" si="22"/>
        <v>SELECT COUNT(*) FROM TNID_JROFC_BOGISSRQST_DTL_K</v>
      </c>
      <c r="U252" s="12" t="s">
        <v>1765</v>
      </c>
      <c r="W252" s="12" t="s">
        <v>863</v>
      </c>
      <c r="X252" s="25">
        <f t="shared" ca="1" si="18"/>
        <v>41961.617838425926</v>
      </c>
      <c r="Y252" s="12" t="s">
        <v>864</v>
      </c>
      <c r="Z252" s="25">
        <f t="shared" ca="1" si="19"/>
        <v>41961.617838425926</v>
      </c>
      <c r="AA252" s="12" t="s">
        <v>864</v>
      </c>
    </row>
    <row r="253" spans="1:27">
      <c r="A253" s="12" t="s">
        <v>1634</v>
      </c>
      <c r="B253" s="12" t="s">
        <v>701</v>
      </c>
      <c r="C253" s="12" t="s">
        <v>1526</v>
      </c>
      <c r="D253" s="12" t="s">
        <v>704</v>
      </c>
      <c r="E253" s="12" t="s">
        <v>1526</v>
      </c>
      <c r="F253" s="12" t="s">
        <v>968</v>
      </c>
      <c r="H253" s="12" t="s">
        <v>1192</v>
      </c>
      <c r="J253" s="12" t="s">
        <v>1851</v>
      </c>
      <c r="K253" s="12" t="s">
        <v>1399</v>
      </c>
      <c r="L253" s="12" t="s">
        <v>1192</v>
      </c>
      <c r="M253" s="12" t="str">
        <f t="shared" si="20"/>
        <v>[NPIMS to NDAP DW]:TW_CM_JRSDCODE</v>
      </c>
      <c r="N253" s="12" t="s">
        <v>396</v>
      </c>
      <c r="P253" s="12" t="s">
        <v>702</v>
      </c>
      <c r="Q253" s="12" t="str">
        <f t="shared" si="21"/>
        <v>SELECT COUNT(*) FROM DW.TW_CM_JRSDCODE WHERE DW_STDR_DE = '${today}'</v>
      </c>
      <c r="R253" s="12" t="s">
        <v>1530</v>
      </c>
      <c r="S253" s="12" t="str">
        <f t="shared" si="22"/>
        <v>SELECT COUNT(*) FROM TNID_JRSDCODE</v>
      </c>
      <c r="U253" s="12" t="s">
        <v>1765</v>
      </c>
      <c r="W253" s="12" t="s">
        <v>863</v>
      </c>
      <c r="X253" s="25">
        <f t="shared" ca="1" si="18"/>
        <v>41961.617838425926</v>
      </c>
      <c r="Y253" s="12" t="s">
        <v>864</v>
      </c>
      <c r="Z253" s="25">
        <f t="shared" ca="1" si="19"/>
        <v>41961.617838425926</v>
      </c>
      <c r="AA253" s="12" t="s">
        <v>864</v>
      </c>
    </row>
    <row r="254" spans="1:27">
      <c r="A254" s="12" t="s">
        <v>1635</v>
      </c>
      <c r="B254" s="12" t="s">
        <v>701</v>
      </c>
      <c r="C254" s="12" t="s">
        <v>1526</v>
      </c>
      <c r="D254" s="12" t="s">
        <v>704</v>
      </c>
      <c r="E254" s="12" t="s">
        <v>1526</v>
      </c>
      <c r="F254" s="12" t="s">
        <v>969</v>
      </c>
      <c r="H254" s="12" t="s">
        <v>1193</v>
      </c>
      <c r="J254" s="12" t="s">
        <v>1851</v>
      </c>
      <c r="K254" s="12" t="s">
        <v>1400</v>
      </c>
      <c r="L254" s="12" t="s">
        <v>1193</v>
      </c>
      <c r="M254" s="12" t="str">
        <f t="shared" si="20"/>
        <v>[NPIMS to NDAP DW]:TW_OP_JRSDGRCINQIREREQST_K</v>
      </c>
      <c r="N254" s="12" t="s">
        <v>396</v>
      </c>
      <c r="P254" s="12" t="s">
        <v>702</v>
      </c>
      <c r="Q254" s="12" t="str">
        <f t="shared" si="21"/>
        <v>SELECT COUNT(*) FROM DW.TW_OP_JRSDGRCINQIREREQST_K WHERE DW_STDR_DE = '${today}'</v>
      </c>
      <c r="R254" s="12" t="s">
        <v>1530</v>
      </c>
      <c r="S254" s="12" t="str">
        <f t="shared" si="22"/>
        <v>SELECT COUNT(*) FROM TNID_JRSDGRCINQIREREQST_K</v>
      </c>
      <c r="U254" s="12" t="s">
        <v>1765</v>
      </c>
      <c r="W254" s="12" t="s">
        <v>863</v>
      </c>
      <c r="X254" s="25">
        <f t="shared" ca="1" si="18"/>
        <v>41961.617838425926</v>
      </c>
      <c r="Y254" s="12" t="s">
        <v>864</v>
      </c>
      <c r="Z254" s="25">
        <f t="shared" ca="1" si="19"/>
        <v>41961.617838425926</v>
      </c>
      <c r="AA254" s="12" t="s">
        <v>864</v>
      </c>
    </row>
    <row r="255" spans="1:27">
      <c r="A255" s="12" t="s">
        <v>1636</v>
      </c>
      <c r="B255" s="12" t="s">
        <v>701</v>
      </c>
      <c r="C255" s="12" t="s">
        <v>1526</v>
      </c>
      <c r="D255" s="12" t="s">
        <v>704</v>
      </c>
      <c r="E255" s="12" t="s">
        <v>1526</v>
      </c>
      <c r="F255" s="12" t="s">
        <v>970</v>
      </c>
      <c r="H255" s="12" t="s">
        <v>1194</v>
      </c>
      <c r="J255" s="12" t="s">
        <v>1851</v>
      </c>
      <c r="K255" s="12" t="s">
        <v>1401</v>
      </c>
      <c r="L255" s="12" t="s">
        <v>1194</v>
      </c>
      <c r="M255" s="12" t="str">
        <f t="shared" si="20"/>
        <v>[NPIMS to NDAP DW]:TW_RG_LAD_DVSN_MRGE_K</v>
      </c>
      <c r="N255" s="12" t="s">
        <v>396</v>
      </c>
      <c r="P255" s="12" t="s">
        <v>702</v>
      </c>
      <c r="Q255" s="12" t="str">
        <f t="shared" si="21"/>
        <v>SELECT COUNT(*) FROM DW.TW_RG_LAD_DVSN_MRGE_K WHERE DW_STDR_DE = '${today}'</v>
      </c>
      <c r="R255" s="12" t="s">
        <v>1530</v>
      </c>
      <c r="S255" s="12" t="str">
        <f t="shared" si="22"/>
        <v>SELECT COUNT(*) FROM TNID_LAD_DVSN_MRGE_K</v>
      </c>
      <c r="U255" s="12" t="s">
        <v>1765</v>
      </c>
      <c r="W255" s="12" t="s">
        <v>863</v>
      </c>
      <c r="X255" s="25">
        <f t="shared" ca="1" si="18"/>
        <v>41961.617838425926</v>
      </c>
      <c r="Y255" s="12" t="s">
        <v>864</v>
      </c>
      <c r="Z255" s="25">
        <f t="shared" ca="1" si="19"/>
        <v>41961.617838425926</v>
      </c>
      <c r="AA255" s="12" t="s">
        <v>864</v>
      </c>
    </row>
    <row r="256" spans="1:27">
      <c r="A256" s="12" t="s">
        <v>1637</v>
      </c>
      <c r="B256" s="12" t="s">
        <v>701</v>
      </c>
      <c r="C256" s="12" t="s">
        <v>1526</v>
      </c>
      <c r="D256" s="12" t="s">
        <v>704</v>
      </c>
      <c r="E256" s="12" t="s">
        <v>1526</v>
      </c>
      <c r="F256" s="12" t="s">
        <v>971</v>
      </c>
      <c r="H256" s="12" t="s">
        <v>1195</v>
      </c>
      <c r="J256" s="12" t="s">
        <v>1851</v>
      </c>
      <c r="K256" s="12" t="s">
        <v>1402</v>
      </c>
      <c r="L256" s="12" t="s">
        <v>1195</v>
      </c>
      <c r="M256" s="12" t="str">
        <f t="shared" si="20"/>
        <v>[NPIMS to NDAP DW]:TW_RG_LADFRTLREGSTR</v>
      </c>
      <c r="N256" s="12" t="s">
        <v>396</v>
      </c>
      <c r="P256" s="12" t="s">
        <v>702</v>
      </c>
      <c r="Q256" s="12" t="str">
        <f t="shared" si="21"/>
        <v>SELECT COUNT(*) FROM DW.TW_RG_LADFRTLREGSTR WHERE DW_STDR_DE = '${today}'</v>
      </c>
      <c r="R256" s="12" t="s">
        <v>1530</v>
      </c>
      <c r="S256" s="12" t="str">
        <f t="shared" si="22"/>
        <v>SELECT COUNT(*) FROM TNID_LADFRTLREGSTR</v>
      </c>
      <c r="U256" s="12" t="s">
        <v>1765</v>
      </c>
      <c r="W256" s="12" t="s">
        <v>863</v>
      </c>
      <c r="X256" s="25">
        <f t="shared" ca="1" si="18"/>
        <v>41961.617838425926</v>
      </c>
      <c r="Y256" s="12" t="s">
        <v>864</v>
      </c>
      <c r="Z256" s="25">
        <f t="shared" ca="1" si="19"/>
        <v>41961.617838425926</v>
      </c>
      <c r="AA256" s="12" t="s">
        <v>864</v>
      </c>
    </row>
    <row r="257" spans="1:27">
      <c r="A257" s="12" t="s">
        <v>1638</v>
      </c>
      <c r="B257" s="12" t="s">
        <v>701</v>
      </c>
      <c r="C257" s="12" t="s">
        <v>1526</v>
      </c>
      <c r="D257" s="12" t="s">
        <v>704</v>
      </c>
      <c r="E257" s="12" t="s">
        <v>1526</v>
      </c>
      <c r="F257" s="12" t="s">
        <v>972</v>
      </c>
      <c r="H257" s="12" t="s">
        <v>27</v>
      </c>
      <c r="J257" s="12" t="s">
        <v>1851</v>
      </c>
      <c r="K257" s="12" t="s">
        <v>1403</v>
      </c>
      <c r="L257" s="12" t="s">
        <v>27</v>
      </c>
      <c r="M257" s="12" t="str">
        <f t="shared" si="20"/>
        <v>[NPIMS to NDAP DW]:TW_RG_LADREGSTR</v>
      </c>
      <c r="N257" s="12" t="s">
        <v>396</v>
      </c>
      <c r="P257" s="12" t="s">
        <v>702</v>
      </c>
      <c r="Q257" s="12" t="str">
        <f t="shared" si="21"/>
        <v>SELECT COUNT(*) FROM DW.TW_RG_LADREGSTR WHERE DW_STDR_DE = '${today}'</v>
      </c>
      <c r="R257" s="12" t="s">
        <v>1530</v>
      </c>
      <c r="S257" s="12" t="str">
        <f t="shared" si="22"/>
        <v>SELECT COUNT(*) FROM TNID_LADREGSTR</v>
      </c>
      <c r="U257" s="12" t="s">
        <v>1765</v>
      </c>
      <c r="W257" s="12" t="s">
        <v>863</v>
      </c>
      <c r="X257" s="25">
        <f t="shared" ca="1" si="18"/>
        <v>41961.617838425926</v>
      </c>
      <c r="Y257" s="12" t="s">
        <v>864</v>
      </c>
      <c r="Z257" s="25">
        <f t="shared" ca="1" si="19"/>
        <v>41961.617838425926</v>
      </c>
      <c r="AA257" s="12" t="s">
        <v>864</v>
      </c>
    </row>
    <row r="258" spans="1:27">
      <c r="A258" s="12" t="s">
        <v>1639</v>
      </c>
      <c r="B258" s="12" t="s">
        <v>701</v>
      </c>
      <c r="C258" s="12" t="s">
        <v>1526</v>
      </c>
      <c r="D258" s="12" t="s">
        <v>704</v>
      </c>
      <c r="E258" s="12" t="s">
        <v>1526</v>
      </c>
      <c r="F258" s="12" t="s">
        <v>973</v>
      </c>
      <c r="H258" s="12" t="s">
        <v>1196</v>
      </c>
      <c r="J258" s="12" t="s">
        <v>1851</v>
      </c>
      <c r="K258" s="12" t="s">
        <v>1404</v>
      </c>
      <c r="L258" s="12" t="s">
        <v>1196</v>
      </c>
      <c r="M258" s="12" t="str">
        <f t="shared" si="20"/>
        <v>[NPIMS to NDAP DW]:TW_CM_LEGALDONG_CODE</v>
      </c>
      <c r="N258" s="12" t="s">
        <v>396</v>
      </c>
      <c r="P258" s="12" t="s">
        <v>702</v>
      </c>
      <c r="Q258" s="12" t="str">
        <f t="shared" si="21"/>
        <v>SELECT COUNT(*) FROM DW.TW_CM_LEGALDONG_CODE WHERE DW_STDR_DE = '${today}'</v>
      </c>
      <c r="R258" s="12" t="s">
        <v>1530</v>
      </c>
      <c r="S258" s="12" t="str">
        <f t="shared" si="22"/>
        <v>SELECT COUNT(*) FROM TNID_LEGALDONG_CODE</v>
      </c>
      <c r="U258" s="12" t="s">
        <v>1765</v>
      </c>
      <c r="W258" s="12" t="s">
        <v>863</v>
      </c>
      <c r="X258" s="25">
        <f t="shared" ca="1" si="18"/>
        <v>41961.617838425926</v>
      </c>
      <c r="Y258" s="12" t="s">
        <v>864</v>
      </c>
      <c r="Z258" s="25">
        <f t="shared" ca="1" si="19"/>
        <v>41961.617838425926</v>
      </c>
      <c r="AA258" s="12" t="s">
        <v>864</v>
      </c>
    </row>
    <row r="259" spans="1:27">
      <c r="A259" s="12" t="s">
        <v>1640</v>
      </c>
      <c r="B259" s="12" t="s">
        <v>701</v>
      </c>
      <c r="C259" s="12" t="s">
        <v>1526</v>
      </c>
      <c r="D259" s="12" t="s">
        <v>704</v>
      </c>
      <c r="E259" s="12" t="s">
        <v>1526</v>
      </c>
      <c r="F259" s="12" t="s">
        <v>974</v>
      </c>
      <c r="H259" s="12" t="s">
        <v>1197</v>
      </c>
      <c r="J259" s="12" t="s">
        <v>1851</v>
      </c>
      <c r="K259" s="12" t="s">
        <v>1405</v>
      </c>
      <c r="L259" s="12" t="s">
        <v>1197</v>
      </c>
      <c r="M259" s="12" t="str">
        <f t="shared" si="20"/>
        <v>[NPIMS to NDAP DW]:TW_OP_LEVREQEST_D_DAMO</v>
      </c>
      <c r="N259" s="12" t="s">
        <v>396</v>
      </c>
      <c r="P259" s="12" t="s">
        <v>702</v>
      </c>
      <c r="Q259" s="12" t="str">
        <f t="shared" si="21"/>
        <v>SELECT COUNT(*) FROM DW.TW_OP_LEVREQEST_D_DAMO WHERE DW_STDR_DE = '${today}'</v>
      </c>
      <c r="R259" s="12" t="s">
        <v>1530</v>
      </c>
      <c r="S259" s="12" t="str">
        <f t="shared" si="22"/>
        <v>SELECT COUNT(*) FROM TNID_LEVREQEST_D_DAMO</v>
      </c>
      <c r="U259" s="12" t="s">
        <v>1765</v>
      </c>
      <c r="W259" s="12" t="s">
        <v>863</v>
      </c>
      <c r="X259" s="25">
        <f t="shared" ref="X259:X322" ca="1" si="23">NOW()-10</f>
        <v>41961.617838425926</v>
      </c>
      <c r="Y259" s="12" t="s">
        <v>864</v>
      </c>
      <c r="Z259" s="25">
        <f t="shared" ref="Z259:Z322" ca="1" si="24">NOW()-10</f>
        <v>41961.617838425926</v>
      </c>
      <c r="AA259" s="12" t="s">
        <v>864</v>
      </c>
    </row>
    <row r="260" spans="1:27">
      <c r="A260" s="12" t="s">
        <v>1641</v>
      </c>
      <c r="B260" s="12" t="s">
        <v>701</v>
      </c>
      <c r="C260" s="12" t="s">
        <v>1526</v>
      </c>
      <c r="D260" s="12" t="s">
        <v>704</v>
      </c>
      <c r="E260" s="12" t="s">
        <v>1526</v>
      </c>
      <c r="F260" s="12" t="s">
        <v>975</v>
      </c>
      <c r="H260" s="12" t="s">
        <v>1198</v>
      </c>
      <c r="J260" s="12" t="s">
        <v>1851</v>
      </c>
      <c r="K260" s="12" t="s">
        <v>1406</v>
      </c>
      <c r="L260" s="12" t="s">
        <v>1198</v>
      </c>
      <c r="M260" s="12" t="str">
        <f t="shared" si="20"/>
        <v>[NPIMS to NDAP DW]:TW_RG_LGSTMSR_REGSTR_REL_K</v>
      </c>
      <c r="N260" s="12" t="s">
        <v>396</v>
      </c>
      <c r="P260" s="12" t="s">
        <v>702</v>
      </c>
      <c r="Q260" s="12" t="str">
        <f t="shared" si="21"/>
        <v>SELECT COUNT(*) FROM DW.TW_RG_LGSTMSR_REGSTR_REL_K WHERE DW_STDR_DE = '${today}'</v>
      </c>
      <c r="R260" s="12" t="s">
        <v>1530</v>
      </c>
      <c r="S260" s="12" t="str">
        <f t="shared" si="22"/>
        <v>SELECT COUNT(*) FROM TNID_LGSTMSR_REGSTR_REL_K</v>
      </c>
      <c r="U260" s="12" t="s">
        <v>1765</v>
      </c>
      <c r="W260" s="12" t="s">
        <v>863</v>
      </c>
      <c r="X260" s="25">
        <f t="shared" ca="1" si="23"/>
        <v>41961.617838425926</v>
      </c>
      <c r="Y260" s="12" t="s">
        <v>864</v>
      </c>
      <c r="Z260" s="25">
        <f t="shared" ca="1" si="24"/>
        <v>41961.617838425926</v>
      </c>
      <c r="AA260" s="12" t="s">
        <v>864</v>
      </c>
    </row>
    <row r="261" spans="1:27">
      <c r="A261" s="12" t="s">
        <v>1642</v>
      </c>
      <c r="B261" s="12" t="s">
        <v>701</v>
      </c>
      <c r="C261" s="12" t="s">
        <v>1526</v>
      </c>
      <c r="D261" s="12" t="s">
        <v>704</v>
      </c>
      <c r="E261" s="12" t="s">
        <v>1526</v>
      </c>
      <c r="F261" s="12" t="s">
        <v>976</v>
      </c>
      <c r="H261" s="12" t="s">
        <v>1199</v>
      </c>
      <c r="J261" s="12" t="s">
        <v>1851</v>
      </c>
      <c r="K261" s="12" t="s">
        <v>1407</v>
      </c>
      <c r="L261" s="12" t="s">
        <v>1199</v>
      </c>
      <c r="M261" s="12" t="str">
        <f t="shared" si="20"/>
        <v>[NPIMS to NDAP DW]:TW_RG_LGSTMSR_RQST_K</v>
      </c>
      <c r="N261" s="12" t="s">
        <v>396</v>
      </c>
      <c r="P261" s="12" t="s">
        <v>702</v>
      </c>
      <c r="Q261" s="12" t="str">
        <f t="shared" si="21"/>
        <v>SELECT COUNT(*) FROM DW.TW_RG_LGSTMSR_RQST_K WHERE DW_STDR_DE = '${today}'</v>
      </c>
      <c r="R261" s="12" t="s">
        <v>1530</v>
      </c>
      <c r="S261" s="12" t="str">
        <f t="shared" si="22"/>
        <v>SELECT COUNT(*) FROM TNID_LGSTMSR_RQST_K</v>
      </c>
      <c r="U261" s="12" t="s">
        <v>1765</v>
      </c>
      <c r="W261" s="12" t="s">
        <v>863</v>
      </c>
      <c r="X261" s="25">
        <f t="shared" ca="1" si="23"/>
        <v>41961.617838425926</v>
      </c>
      <c r="Y261" s="12" t="s">
        <v>864</v>
      </c>
      <c r="Z261" s="25">
        <f t="shared" ca="1" si="24"/>
        <v>41961.617838425926</v>
      </c>
      <c r="AA261" s="12" t="s">
        <v>864</v>
      </c>
    </row>
    <row r="262" spans="1:27">
      <c r="A262" s="12" t="s">
        <v>1643</v>
      </c>
      <c r="B262" s="12" t="s">
        <v>701</v>
      </c>
      <c r="C262" s="12" t="s">
        <v>1526</v>
      </c>
      <c r="D262" s="12" t="s">
        <v>704</v>
      </c>
      <c r="E262" s="12" t="s">
        <v>1526</v>
      </c>
      <c r="F262" s="12" t="s">
        <v>977</v>
      </c>
      <c r="H262" s="12" t="s">
        <v>1200</v>
      </c>
      <c r="J262" s="12" t="s">
        <v>1851</v>
      </c>
      <c r="K262" s="12" t="s">
        <v>1408</v>
      </c>
      <c r="L262" s="12" t="s">
        <v>1200</v>
      </c>
      <c r="M262" s="12" t="str">
        <f t="shared" si="20"/>
        <v>[NPIMS to NDAP DW]:TW_OP_LOANCNTRCT_K</v>
      </c>
      <c r="N262" s="12" t="s">
        <v>396</v>
      </c>
      <c r="P262" s="12" t="s">
        <v>702</v>
      </c>
      <c r="Q262" s="12" t="str">
        <f t="shared" si="21"/>
        <v>SELECT COUNT(*) FROM DW.TW_OP_LOANCNTRCT_K WHERE DW_STDR_DE = '${today}'</v>
      </c>
      <c r="R262" s="12" t="s">
        <v>1530</v>
      </c>
      <c r="S262" s="12" t="str">
        <f t="shared" si="22"/>
        <v>SELECT COUNT(*) FROM TNID_LOANCNTRCT_K</v>
      </c>
      <c r="U262" s="12" t="s">
        <v>1765</v>
      </c>
      <c r="W262" s="12" t="s">
        <v>863</v>
      </c>
      <c r="X262" s="25">
        <f t="shared" ca="1" si="23"/>
        <v>41961.617838425926</v>
      </c>
      <c r="Y262" s="12" t="s">
        <v>864</v>
      </c>
      <c r="Z262" s="25">
        <f t="shared" ca="1" si="24"/>
        <v>41961.617838425926</v>
      </c>
      <c r="AA262" s="12" t="s">
        <v>864</v>
      </c>
    </row>
    <row r="263" spans="1:27">
      <c r="A263" s="12" t="s">
        <v>1644</v>
      </c>
      <c r="B263" s="12" t="s">
        <v>701</v>
      </c>
      <c r="C263" s="12" t="s">
        <v>1526</v>
      </c>
      <c r="D263" s="12" t="s">
        <v>704</v>
      </c>
      <c r="E263" s="12" t="s">
        <v>1526</v>
      </c>
      <c r="F263" s="12" t="s">
        <v>978</v>
      </c>
      <c r="H263" s="12" t="s">
        <v>1201</v>
      </c>
      <c r="J263" s="12" t="s">
        <v>1851</v>
      </c>
      <c r="K263" s="12" t="s">
        <v>1409</v>
      </c>
      <c r="L263" s="12" t="s">
        <v>1201</v>
      </c>
      <c r="M263" s="12" t="str">
        <f t="shared" si="20"/>
        <v>[NPIMS to NDAP DW]:TW_OP_LWST_BASSINF_D</v>
      </c>
      <c r="N263" s="12" t="s">
        <v>396</v>
      </c>
      <c r="P263" s="12" t="s">
        <v>702</v>
      </c>
      <c r="Q263" s="12" t="str">
        <f t="shared" si="21"/>
        <v>SELECT COUNT(*) FROM DW.TW_OP_LWST_BASSINF_D WHERE DW_STDR_DE = '${today}'</v>
      </c>
      <c r="R263" s="12" t="s">
        <v>1530</v>
      </c>
      <c r="S263" s="12" t="str">
        <f t="shared" si="22"/>
        <v>SELECT COUNT(*) FROM TNID_LWST_BASSINF_D</v>
      </c>
      <c r="U263" s="12" t="s">
        <v>1765</v>
      </c>
      <c r="W263" s="12" t="s">
        <v>863</v>
      </c>
      <c r="X263" s="25">
        <f t="shared" ca="1" si="23"/>
        <v>41961.617838425926</v>
      </c>
      <c r="Y263" s="12" t="s">
        <v>864</v>
      </c>
      <c r="Z263" s="25">
        <f t="shared" ca="1" si="24"/>
        <v>41961.617838425926</v>
      </c>
      <c r="AA263" s="12" t="s">
        <v>864</v>
      </c>
    </row>
    <row r="264" spans="1:27">
      <c r="A264" s="12" t="s">
        <v>1645</v>
      </c>
      <c r="B264" s="12" t="s">
        <v>701</v>
      </c>
      <c r="C264" s="12" t="s">
        <v>1526</v>
      </c>
      <c r="D264" s="12" t="s">
        <v>704</v>
      </c>
      <c r="E264" s="12" t="s">
        <v>1526</v>
      </c>
      <c r="F264" s="12" t="s">
        <v>979</v>
      </c>
      <c r="H264" s="12" t="s">
        <v>1202</v>
      </c>
      <c r="J264" s="12" t="s">
        <v>1851</v>
      </c>
      <c r="K264" s="12" t="s">
        <v>1410</v>
      </c>
      <c r="L264" s="12" t="s">
        <v>1202</v>
      </c>
      <c r="M264" s="12" t="str">
        <f t="shared" si="20"/>
        <v>[NPIMS to NDAP DW]:TW_OP_LWST_CT_HST_D</v>
      </c>
      <c r="N264" s="12" t="s">
        <v>396</v>
      </c>
      <c r="P264" s="12" t="s">
        <v>702</v>
      </c>
      <c r="Q264" s="12" t="str">
        <f t="shared" si="21"/>
        <v>SELECT COUNT(*) FROM DW.TW_OP_LWST_CT_HST_D WHERE DW_STDR_DE = '${today}'</v>
      </c>
      <c r="R264" s="12" t="s">
        <v>1530</v>
      </c>
      <c r="S264" s="12" t="str">
        <f t="shared" si="22"/>
        <v>SELECT COUNT(*) FROM TNID_LWST_CT_HST_D</v>
      </c>
      <c r="U264" s="12" t="s">
        <v>1765</v>
      </c>
      <c r="W264" s="12" t="s">
        <v>863</v>
      </c>
      <c r="X264" s="25">
        <f t="shared" ca="1" si="23"/>
        <v>41961.617838425926</v>
      </c>
      <c r="Y264" s="12" t="s">
        <v>864</v>
      </c>
      <c r="Z264" s="25">
        <f t="shared" ca="1" si="24"/>
        <v>41961.617838425926</v>
      </c>
      <c r="AA264" s="12" t="s">
        <v>864</v>
      </c>
    </row>
    <row r="265" spans="1:27">
      <c r="A265" s="12" t="s">
        <v>1646</v>
      </c>
      <c r="B265" s="12" t="s">
        <v>701</v>
      </c>
      <c r="C265" s="12" t="s">
        <v>1526</v>
      </c>
      <c r="D265" s="12" t="s">
        <v>704</v>
      </c>
      <c r="E265" s="12" t="s">
        <v>1526</v>
      </c>
      <c r="F265" s="12" t="s">
        <v>980</v>
      </c>
      <c r="H265" s="12" t="s">
        <v>1203</v>
      </c>
      <c r="J265" s="12" t="s">
        <v>1851</v>
      </c>
      <c r="K265" s="12" t="s">
        <v>1411</v>
      </c>
      <c r="L265" s="12" t="s">
        <v>1203</v>
      </c>
      <c r="M265" s="12" t="str">
        <f t="shared" si="20"/>
        <v>[NPIMS to NDAP DW]:TW_OP_LWST_JUDMN_RSLT_D</v>
      </c>
      <c r="N265" s="12" t="s">
        <v>396</v>
      </c>
      <c r="P265" s="12" t="s">
        <v>702</v>
      </c>
      <c r="Q265" s="12" t="str">
        <f t="shared" si="21"/>
        <v>SELECT COUNT(*) FROM DW.TW_OP_LWST_JUDMN_RSLT_D WHERE DW_STDR_DE = '${today}'</v>
      </c>
      <c r="R265" s="12" t="s">
        <v>1530</v>
      </c>
      <c r="S265" s="12" t="str">
        <f t="shared" si="22"/>
        <v>SELECT COUNT(*) FROM TNID_LWST_JUDMN_RSLT_D</v>
      </c>
      <c r="U265" s="12" t="s">
        <v>1765</v>
      </c>
      <c r="W265" s="12" t="s">
        <v>863</v>
      </c>
      <c r="X265" s="25">
        <f t="shared" ca="1" si="23"/>
        <v>41961.617838425926</v>
      </c>
      <c r="Y265" s="12" t="s">
        <v>864</v>
      </c>
      <c r="Z265" s="25">
        <f t="shared" ca="1" si="24"/>
        <v>41961.617838425926</v>
      </c>
      <c r="AA265" s="12" t="s">
        <v>864</v>
      </c>
    </row>
    <row r="266" spans="1:27">
      <c r="A266" s="12" t="s">
        <v>1647</v>
      </c>
      <c r="B266" s="12" t="s">
        <v>701</v>
      </c>
      <c r="C266" s="12" t="s">
        <v>1526</v>
      </c>
      <c r="D266" s="12" t="s">
        <v>704</v>
      </c>
      <c r="E266" s="12" t="s">
        <v>1526</v>
      </c>
      <c r="F266" s="12" t="s">
        <v>981</v>
      </c>
      <c r="H266" s="12" t="s">
        <v>1204</v>
      </c>
      <c r="J266" s="12" t="s">
        <v>1851</v>
      </c>
      <c r="K266" s="12" t="s">
        <v>1412</v>
      </c>
      <c r="L266" s="12" t="s">
        <v>1204</v>
      </c>
      <c r="M266" s="12" t="str">
        <f t="shared" si="20"/>
        <v>[NPIMS to NDAP DW]:TW_OP_LWST_M</v>
      </c>
      <c r="N266" s="12" t="s">
        <v>396</v>
      </c>
      <c r="P266" s="12" t="s">
        <v>702</v>
      </c>
      <c r="Q266" s="12" t="str">
        <f t="shared" si="21"/>
        <v>SELECT COUNT(*) FROM DW.TW_OP_LWST_M WHERE DW_STDR_DE = '${today}'</v>
      </c>
      <c r="R266" s="12" t="s">
        <v>1530</v>
      </c>
      <c r="S266" s="12" t="str">
        <f t="shared" si="22"/>
        <v>SELECT COUNT(*) FROM TNID_LWST_M</v>
      </c>
      <c r="U266" s="12" t="s">
        <v>1765</v>
      </c>
      <c r="W266" s="12" t="s">
        <v>863</v>
      </c>
      <c r="X266" s="25">
        <f t="shared" ca="1" si="23"/>
        <v>41961.617838425926</v>
      </c>
      <c r="Y266" s="12" t="s">
        <v>864</v>
      </c>
      <c r="Z266" s="25">
        <f t="shared" ca="1" si="24"/>
        <v>41961.617838425926</v>
      </c>
      <c r="AA266" s="12" t="s">
        <v>864</v>
      </c>
    </row>
    <row r="267" spans="1:27">
      <c r="A267" s="12" t="s">
        <v>1648</v>
      </c>
      <c r="B267" s="12" t="s">
        <v>701</v>
      </c>
      <c r="C267" s="12" t="s">
        <v>1526</v>
      </c>
      <c r="D267" s="12" t="s">
        <v>704</v>
      </c>
      <c r="E267" s="12" t="s">
        <v>1526</v>
      </c>
      <c r="F267" s="12" t="s">
        <v>982</v>
      </c>
      <c r="H267" s="12" t="s">
        <v>1205</v>
      </c>
      <c r="J267" s="12" t="s">
        <v>1851</v>
      </c>
      <c r="K267" s="12" t="s">
        <v>1413</v>
      </c>
      <c r="L267" s="12" t="s">
        <v>1205</v>
      </c>
      <c r="M267" s="12" t="str">
        <f t="shared" si="20"/>
        <v>[NPIMS to NDAP DW]:TW_OP_LWSTAGENT_K</v>
      </c>
      <c r="N267" s="12" t="s">
        <v>396</v>
      </c>
      <c r="P267" s="12" t="s">
        <v>702</v>
      </c>
      <c r="Q267" s="12" t="str">
        <f t="shared" si="21"/>
        <v>SELECT COUNT(*) FROM DW.TW_OP_LWSTAGENT_K WHERE DW_STDR_DE = '${today}'</v>
      </c>
      <c r="R267" s="12" t="s">
        <v>1530</v>
      </c>
      <c r="S267" s="12" t="str">
        <f t="shared" si="22"/>
        <v>SELECT COUNT(*) FROM TNID_LWSTAGENT_K</v>
      </c>
      <c r="U267" s="12" t="s">
        <v>1765</v>
      </c>
      <c r="W267" s="12" t="s">
        <v>863</v>
      </c>
      <c r="X267" s="25">
        <f t="shared" ca="1" si="23"/>
        <v>41961.617838425926</v>
      </c>
      <c r="Y267" s="12" t="s">
        <v>864</v>
      </c>
      <c r="Z267" s="25">
        <f t="shared" ca="1" si="24"/>
        <v>41961.617838425926</v>
      </c>
      <c r="AA267" s="12" t="s">
        <v>864</v>
      </c>
    </row>
    <row r="268" spans="1:27">
      <c r="A268" s="12" t="s">
        <v>1649</v>
      </c>
      <c r="B268" s="12" t="s">
        <v>701</v>
      </c>
      <c r="C268" s="12" t="s">
        <v>1526</v>
      </c>
      <c r="D268" s="12" t="s">
        <v>704</v>
      </c>
      <c r="E268" s="12" t="s">
        <v>1526</v>
      </c>
      <c r="F268" s="12" t="s">
        <v>983</v>
      </c>
      <c r="H268" s="12" t="s">
        <v>1206</v>
      </c>
      <c r="J268" s="12" t="s">
        <v>1851</v>
      </c>
      <c r="K268" s="12" t="s">
        <v>1414</v>
      </c>
      <c r="L268" s="12" t="s">
        <v>1206</v>
      </c>
      <c r="M268" s="12" t="str">
        <f t="shared" si="20"/>
        <v>[NPIMS to NDAP DW]:TW_OP_LWSTCHIT_K</v>
      </c>
      <c r="N268" s="12" t="s">
        <v>396</v>
      </c>
      <c r="P268" s="12" t="s">
        <v>702</v>
      </c>
      <c r="Q268" s="12" t="str">
        <f t="shared" si="21"/>
        <v>SELECT COUNT(*) FROM DW.TW_OP_LWSTCHIT_K WHERE DW_STDR_DE = '${today}'</v>
      </c>
      <c r="R268" s="12" t="s">
        <v>1530</v>
      </c>
      <c r="S268" s="12" t="str">
        <f t="shared" si="22"/>
        <v>SELECT COUNT(*) FROM TNID_LWSTCHIT_K</v>
      </c>
      <c r="U268" s="12" t="s">
        <v>1765</v>
      </c>
      <c r="W268" s="12" t="s">
        <v>863</v>
      </c>
      <c r="X268" s="25">
        <f t="shared" ca="1" si="23"/>
        <v>41961.617838425926</v>
      </c>
      <c r="Y268" s="12" t="s">
        <v>864</v>
      </c>
      <c r="Z268" s="25">
        <f t="shared" ca="1" si="24"/>
        <v>41961.617838425926</v>
      </c>
      <c r="AA268" s="12" t="s">
        <v>864</v>
      </c>
    </row>
    <row r="269" spans="1:27">
      <c r="A269" s="12" t="s">
        <v>1650</v>
      </c>
      <c r="B269" s="12" t="s">
        <v>701</v>
      </c>
      <c r="C269" s="12" t="s">
        <v>1526</v>
      </c>
      <c r="D269" s="12" t="s">
        <v>704</v>
      </c>
      <c r="E269" s="12" t="s">
        <v>1526</v>
      </c>
      <c r="F269" s="12" t="s">
        <v>984</v>
      </c>
      <c r="H269" s="12" t="s">
        <v>1207</v>
      </c>
      <c r="J269" s="12" t="s">
        <v>1851</v>
      </c>
      <c r="K269" s="12" t="s">
        <v>1415</v>
      </c>
      <c r="L269" s="12" t="s">
        <v>1207</v>
      </c>
      <c r="M269" s="12" t="str">
        <f t="shared" si="20"/>
        <v>[NPIMS to NDAP DW]:TW_OP_LWSTCREDIT_K</v>
      </c>
      <c r="N269" s="12" t="s">
        <v>396</v>
      </c>
      <c r="P269" s="12" t="s">
        <v>702</v>
      </c>
      <c r="Q269" s="12" t="str">
        <f t="shared" si="21"/>
        <v>SELECT COUNT(*) FROM DW.TW_OP_LWSTCREDIT_K WHERE DW_STDR_DE = '${today}'</v>
      </c>
      <c r="R269" s="12" t="s">
        <v>1530</v>
      </c>
      <c r="S269" s="12" t="str">
        <f t="shared" si="22"/>
        <v>SELECT COUNT(*) FROM TNID_LWSTCREDIT_K</v>
      </c>
      <c r="U269" s="12" t="s">
        <v>1765</v>
      </c>
      <c r="W269" s="12" t="s">
        <v>863</v>
      </c>
      <c r="X269" s="25">
        <f t="shared" ca="1" si="23"/>
        <v>41961.617838425926</v>
      </c>
      <c r="Y269" s="12" t="s">
        <v>864</v>
      </c>
      <c r="Z269" s="25">
        <f t="shared" ca="1" si="24"/>
        <v>41961.617838425926</v>
      </c>
      <c r="AA269" s="12" t="s">
        <v>864</v>
      </c>
    </row>
    <row r="270" spans="1:27">
      <c r="A270" s="12" t="s">
        <v>1651</v>
      </c>
      <c r="B270" s="12" t="s">
        <v>701</v>
      </c>
      <c r="C270" s="12" t="s">
        <v>1526</v>
      </c>
      <c r="D270" s="12" t="s">
        <v>704</v>
      </c>
      <c r="E270" s="12" t="s">
        <v>1526</v>
      </c>
      <c r="F270" s="12" t="s">
        <v>985</v>
      </c>
      <c r="H270" s="12" t="s">
        <v>1208</v>
      </c>
      <c r="J270" s="12" t="s">
        <v>1851</v>
      </c>
      <c r="K270" s="12" t="s">
        <v>1416</v>
      </c>
      <c r="L270" s="12" t="s">
        <v>1208</v>
      </c>
      <c r="M270" s="12" t="str">
        <f t="shared" si="20"/>
        <v>[NPIMS to NDAP DW]:TW_OP_LWSTEXCPH_K</v>
      </c>
      <c r="N270" s="12" t="s">
        <v>396</v>
      </c>
      <c r="P270" s="12" t="s">
        <v>702</v>
      </c>
      <c r="Q270" s="12" t="str">
        <f t="shared" si="21"/>
        <v>SELECT COUNT(*) FROM DW.TW_OP_LWSTEXCPH_K WHERE DW_STDR_DE = '${today}'</v>
      </c>
      <c r="R270" s="12" t="s">
        <v>1530</v>
      </c>
      <c r="S270" s="12" t="str">
        <f t="shared" si="22"/>
        <v>SELECT COUNT(*) FROM TNID_LWSTEXCPH_K</v>
      </c>
      <c r="U270" s="12" t="s">
        <v>1765</v>
      </c>
      <c r="W270" s="12" t="s">
        <v>863</v>
      </c>
      <c r="X270" s="25">
        <f t="shared" ca="1" si="23"/>
        <v>41961.617838425926</v>
      </c>
      <c r="Y270" s="12" t="s">
        <v>864</v>
      </c>
      <c r="Z270" s="25">
        <f t="shared" ca="1" si="24"/>
        <v>41961.617838425926</v>
      </c>
      <c r="AA270" s="12" t="s">
        <v>864</v>
      </c>
    </row>
    <row r="271" spans="1:27">
      <c r="A271" s="12" t="s">
        <v>1652</v>
      </c>
      <c r="B271" s="12" t="s">
        <v>701</v>
      </c>
      <c r="C271" s="12" t="s">
        <v>1526</v>
      </c>
      <c r="D271" s="12" t="s">
        <v>704</v>
      </c>
      <c r="E271" s="12" t="s">
        <v>1526</v>
      </c>
      <c r="F271" s="12" t="s">
        <v>986</v>
      </c>
      <c r="H271" s="12" t="s">
        <v>1209</v>
      </c>
      <c r="J271" s="12" t="s">
        <v>1851</v>
      </c>
      <c r="K271" s="12" t="s">
        <v>1417</v>
      </c>
      <c r="L271" s="12" t="s">
        <v>1209</v>
      </c>
      <c r="M271" s="12" t="str">
        <f t="shared" si="20"/>
        <v>[NPIMS to NDAP DW]:TW_OP_LWSTGRADACCTODTLS_S</v>
      </c>
      <c r="N271" s="12" t="s">
        <v>396</v>
      </c>
      <c r="P271" s="12" t="s">
        <v>702</v>
      </c>
      <c r="Q271" s="12" t="str">
        <f t="shared" si="21"/>
        <v>SELECT COUNT(*) FROM DW.TW_OP_LWSTGRADACCTODTLS_S WHERE DW_STDR_DE = '${today}'</v>
      </c>
      <c r="R271" s="12" t="s">
        <v>1530</v>
      </c>
      <c r="S271" s="12" t="str">
        <f t="shared" si="22"/>
        <v>SELECT COUNT(*) FROM TNID_LWSTGRADACCTODTLS_S</v>
      </c>
      <c r="U271" s="12" t="s">
        <v>1765</v>
      </c>
      <c r="W271" s="12" t="s">
        <v>863</v>
      </c>
      <c r="X271" s="25">
        <f t="shared" ca="1" si="23"/>
        <v>41961.617838425926</v>
      </c>
      <c r="Y271" s="12" t="s">
        <v>864</v>
      </c>
      <c r="Z271" s="25">
        <f t="shared" ca="1" si="24"/>
        <v>41961.617838425926</v>
      </c>
      <c r="AA271" s="12" t="s">
        <v>864</v>
      </c>
    </row>
    <row r="272" spans="1:27">
      <c r="A272" s="12" t="s">
        <v>1653</v>
      </c>
      <c r="B272" s="12" t="s">
        <v>701</v>
      </c>
      <c r="C272" s="12" t="s">
        <v>1526</v>
      </c>
      <c r="D272" s="12" t="s">
        <v>704</v>
      </c>
      <c r="E272" s="12" t="s">
        <v>1526</v>
      </c>
      <c r="F272" s="12" t="s">
        <v>987</v>
      </c>
      <c r="H272" s="12" t="s">
        <v>1210</v>
      </c>
      <c r="J272" s="12" t="s">
        <v>1851</v>
      </c>
      <c r="K272" s="12" t="s">
        <v>1418</v>
      </c>
      <c r="L272" s="12" t="s">
        <v>1210</v>
      </c>
      <c r="M272" s="12" t="str">
        <f t="shared" si="20"/>
        <v>[NPIMS to NDAP DW]:TW_OP_LWSTPARTNROOM_K</v>
      </c>
      <c r="N272" s="12" t="s">
        <v>396</v>
      </c>
      <c r="P272" s="12" t="s">
        <v>702</v>
      </c>
      <c r="Q272" s="12" t="str">
        <f t="shared" si="21"/>
        <v>SELECT COUNT(*) FROM DW.TW_OP_LWSTPARTNROOM_K WHERE DW_STDR_DE = '${today}'</v>
      </c>
      <c r="R272" s="12" t="s">
        <v>1530</v>
      </c>
      <c r="S272" s="12" t="str">
        <f t="shared" si="22"/>
        <v>SELECT COUNT(*) FROM TNID_LWSTPARTNROOM_K</v>
      </c>
      <c r="U272" s="12" t="s">
        <v>1765</v>
      </c>
      <c r="W272" s="12" t="s">
        <v>863</v>
      </c>
      <c r="X272" s="25">
        <f t="shared" ca="1" si="23"/>
        <v>41961.617838425926</v>
      </c>
      <c r="Y272" s="12" t="s">
        <v>864</v>
      </c>
      <c r="Z272" s="25">
        <f t="shared" ca="1" si="24"/>
        <v>41961.617838425926</v>
      </c>
      <c r="AA272" s="12" t="s">
        <v>864</v>
      </c>
    </row>
    <row r="273" spans="1:27">
      <c r="A273" s="12" t="s">
        <v>1654</v>
      </c>
      <c r="B273" s="12" t="s">
        <v>701</v>
      </c>
      <c r="C273" s="12" t="s">
        <v>1526</v>
      </c>
      <c r="D273" s="12" t="s">
        <v>704</v>
      </c>
      <c r="E273" s="12" t="s">
        <v>1526</v>
      </c>
      <c r="F273" s="12" t="s">
        <v>988</v>
      </c>
      <c r="H273" s="12" t="s">
        <v>1211</v>
      </c>
      <c r="J273" s="12" t="s">
        <v>1851</v>
      </c>
      <c r="K273" s="12" t="s">
        <v>1419</v>
      </c>
      <c r="L273" s="12" t="s">
        <v>1211</v>
      </c>
      <c r="M273" s="12" t="str">
        <f t="shared" si="20"/>
        <v>[NPIMS to NDAP DW]:TW_OP_LWSTREGSTR_K</v>
      </c>
      <c r="N273" s="12" t="s">
        <v>396</v>
      </c>
      <c r="P273" s="12" t="s">
        <v>702</v>
      </c>
      <c r="Q273" s="12" t="str">
        <f t="shared" si="21"/>
        <v>SELECT COUNT(*) FROM DW.TW_OP_LWSTREGSTR_K WHERE DW_STDR_DE = '${today}'</v>
      </c>
      <c r="R273" s="12" t="s">
        <v>1530</v>
      </c>
      <c r="S273" s="12" t="str">
        <f t="shared" si="22"/>
        <v>SELECT COUNT(*) FROM TNID_LWSTREGSTR_K</v>
      </c>
      <c r="U273" s="12" t="s">
        <v>1765</v>
      </c>
      <c r="W273" s="12" t="s">
        <v>863</v>
      </c>
      <c r="X273" s="25">
        <f t="shared" ca="1" si="23"/>
        <v>41961.617838425926</v>
      </c>
      <c r="Y273" s="12" t="s">
        <v>864</v>
      </c>
      <c r="Z273" s="25">
        <f t="shared" ca="1" si="24"/>
        <v>41961.617838425926</v>
      </c>
      <c r="AA273" s="12" t="s">
        <v>864</v>
      </c>
    </row>
    <row r="274" spans="1:27">
      <c r="A274" s="12" t="s">
        <v>1655</v>
      </c>
      <c r="B274" s="12" t="s">
        <v>701</v>
      </c>
      <c r="C274" s="12" t="s">
        <v>1526</v>
      </c>
      <c r="D274" s="12" t="s">
        <v>704</v>
      </c>
      <c r="E274" s="12" t="s">
        <v>1526</v>
      </c>
      <c r="F274" s="12" t="s">
        <v>989</v>
      </c>
      <c r="H274" s="12" t="s">
        <v>1212</v>
      </c>
      <c r="J274" s="12" t="s">
        <v>1851</v>
      </c>
      <c r="K274" s="12" t="s">
        <v>1420</v>
      </c>
      <c r="L274" s="12" t="s">
        <v>1212</v>
      </c>
      <c r="M274" s="12" t="str">
        <f t="shared" si="20"/>
        <v>[NPIMS to NDAP DW]:TW_OP_LWSTREGSTR_S</v>
      </c>
      <c r="N274" s="12" t="s">
        <v>396</v>
      </c>
      <c r="P274" s="12" t="s">
        <v>702</v>
      </c>
      <c r="Q274" s="12" t="str">
        <f t="shared" si="21"/>
        <v>SELECT COUNT(*) FROM DW.TW_OP_LWSTREGSTR_S WHERE DW_STDR_DE = '${today}'</v>
      </c>
      <c r="R274" s="12" t="s">
        <v>1530</v>
      </c>
      <c r="S274" s="12" t="str">
        <f t="shared" si="22"/>
        <v>SELECT COUNT(*) FROM TNID_LWSTREGSTR_S</v>
      </c>
      <c r="U274" s="12" t="s">
        <v>1765</v>
      </c>
      <c r="W274" s="12" t="s">
        <v>863</v>
      </c>
      <c r="X274" s="25">
        <f t="shared" ca="1" si="23"/>
        <v>41961.617838425926</v>
      </c>
      <c r="Y274" s="12" t="s">
        <v>864</v>
      </c>
      <c r="Z274" s="25">
        <f t="shared" ca="1" si="24"/>
        <v>41961.617838425926</v>
      </c>
      <c r="AA274" s="12" t="s">
        <v>864</v>
      </c>
    </row>
    <row r="275" spans="1:27">
      <c r="A275" s="12" t="s">
        <v>1656</v>
      </c>
      <c r="B275" s="12" t="s">
        <v>701</v>
      </c>
      <c r="C275" s="12" t="s">
        <v>1526</v>
      </c>
      <c r="D275" s="12" t="s">
        <v>704</v>
      </c>
      <c r="E275" s="12" t="s">
        <v>1526</v>
      </c>
      <c r="F275" s="12" t="s">
        <v>990</v>
      </c>
      <c r="H275" s="12" t="s">
        <v>1213</v>
      </c>
      <c r="J275" s="12" t="s">
        <v>1851</v>
      </c>
      <c r="K275" s="12" t="s">
        <v>1421</v>
      </c>
      <c r="L275" s="12" t="s">
        <v>1213</v>
      </c>
      <c r="M275" s="12" t="str">
        <f t="shared" si="20"/>
        <v>[NPIMS to NDAP DW]:TW_OP_MANAGEACCDTCHCKDTLS_J</v>
      </c>
      <c r="N275" s="12" t="s">
        <v>396</v>
      </c>
      <c r="P275" s="12" t="s">
        <v>702</v>
      </c>
      <c r="Q275" s="12" t="str">
        <f t="shared" si="21"/>
        <v>SELECT COUNT(*) FROM DW.TW_OP_MANAGEACCDTCHCKDTLS_J WHERE DW_STDR_DE = '${today}'</v>
      </c>
      <c r="R275" s="12" t="s">
        <v>1530</v>
      </c>
      <c r="S275" s="12" t="str">
        <f t="shared" si="22"/>
        <v>SELECT COUNT(*) FROM TNID_MANAGEACCDTCHCKDTLS_J</v>
      </c>
      <c r="U275" s="12" t="s">
        <v>1765</v>
      </c>
      <c r="W275" s="12" t="s">
        <v>863</v>
      </c>
      <c r="X275" s="25">
        <f t="shared" ca="1" si="23"/>
        <v>41961.617838425926</v>
      </c>
      <c r="Y275" s="12" t="s">
        <v>864</v>
      </c>
      <c r="Z275" s="25">
        <f t="shared" ca="1" si="24"/>
        <v>41961.617838425926</v>
      </c>
      <c r="AA275" s="12" t="s">
        <v>864</v>
      </c>
    </row>
    <row r="276" spans="1:27">
      <c r="A276" s="12" t="s">
        <v>1657</v>
      </c>
      <c r="B276" s="12" t="s">
        <v>701</v>
      </c>
      <c r="C276" s="12" t="s">
        <v>1526</v>
      </c>
      <c r="D276" s="12" t="s">
        <v>704</v>
      </c>
      <c r="E276" s="12" t="s">
        <v>1526</v>
      </c>
      <c r="F276" s="12" t="s">
        <v>991</v>
      </c>
      <c r="H276" s="12" t="s">
        <v>1214</v>
      </c>
      <c r="J276" s="12" t="s">
        <v>1851</v>
      </c>
      <c r="K276" s="12" t="s">
        <v>1422</v>
      </c>
      <c r="L276" s="12" t="s">
        <v>1214</v>
      </c>
      <c r="M276" s="12" t="str">
        <f t="shared" si="20"/>
        <v>[NPIMS to NDAP DW]:TW_OP_MANAGEACCDTCHCKEXAMIN_J</v>
      </c>
      <c r="N276" s="12" t="s">
        <v>396</v>
      </c>
      <c r="P276" s="12" t="s">
        <v>702</v>
      </c>
      <c r="Q276" s="12" t="str">
        <f t="shared" si="21"/>
        <v>SELECT COUNT(*) FROM DW.TW_OP_MANAGEACCDTCHCKEXAMIN_J WHERE DW_STDR_DE = '${today}'</v>
      </c>
      <c r="R276" s="12" t="s">
        <v>1530</v>
      </c>
      <c r="S276" s="12" t="str">
        <f t="shared" si="22"/>
        <v>SELECT COUNT(*) FROM TNID_MANAGEACCDTCHCKEXAMIN_J</v>
      </c>
      <c r="U276" s="12" t="s">
        <v>1765</v>
      </c>
      <c r="W276" s="12" t="s">
        <v>863</v>
      </c>
      <c r="X276" s="25">
        <f t="shared" ca="1" si="23"/>
        <v>41961.617838425926</v>
      </c>
      <c r="Y276" s="12" t="s">
        <v>864</v>
      </c>
      <c r="Z276" s="25">
        <f t="shared" ca="1" si="24"/>
        <v>41961.617838425926</v>
      </c>
      <c r="AA276" s="12" t="s">
        <v>864</v>
      </c>
    </row>
    <row r="277" spans="1:27">
      <c r="A277" s="12" t="s">
        <v>1658</v>
      </c>
      <c r="B277" s="12" t="s">
        <v>701</v>
      </c>
      <c r="C277" s="12" t="s">
        <v>1526</v>
      </c>
      <c r="D277" s="12" t="s">
        <v>704</v>
      </c>
      <c r="E277" s="12" t="s">
        <v>1526</v>
      </c>
      <c r="F277" s="12" t="s">
        <v>992</v>
      </c>
      <c r="H277" s="12" t="s">
        <v>1215</v>
      </c>
      <c r="J277" s="12" t="s">
        <v>1851</v>
      </c>
      <c r="K277" s="12" t="s">
        <v>1423</v>
      </c>
      <c r="L277" s="12" t="s">
        <v>1215</v>
      </c>
      <c r="M277" s="12" t="str">
        <f t="shared" si="20"/>
        <v>[NPIMS to NDAP DW]:TW_OP_MANAGEACCDTCHCKLNDPCL_J</v>
      </c>
      <c r="N277" s="12" t="s">
        <v>396</v>
      </c>
      <c r="P277" s="12" t="s">
        <v>702</v>
      </c>
      <c r="Q277" s="12" t="str">
        <f t="shared" si="21"/>
        <v>SELECT COUNT(*) FROM DW.TW_OP_MANAGEACCDTCHCKLNDPCL_J WHERE DW_STDR_DE = '${today}'</v>
      </c>
      <c r="R277" s="12" t="s">
        <v>1530</v>
      </c>
      <c r="S277" s="12" t="str">
        <f t="shared" si="22"/>
        <v>SELECT COUNT(*) FROM TNID_MANAGEACCDTCHCKLNDPCL_J</v>
      </c>
      <c r="U277" s="12" t="s">
        <v>1765</v>
      </c>
      <c r="W277" s="12" t="s">
        <v>863</v>
      </c>
      <c r="X277" s="25">
        <f t="shared" ca="1" si="23"/>
        <v>41961.617838425926</v>
      </c>
      <c r="Y277" s="12" t="s">
        <v>864</v>
      </c>
      <c r="Z277" s="25">
        <f t="shared" ca="1" si="24"/>
        <v>41961.617838425926</v>
      </c>
      <c r="AA277" s="12" t="s">
        <v>864</v>
      </c>
    </row>
    <row r="278" spans="1:27">
      <c r="A278" s="12" t="s">
        <v>1659</v>
      </c>
      <c r="B278" s="12" t="s">
        <v>701</v>
      </c>
      <c r="C278" s="12" t="s">
        <v>1526</v>
      </c>
      <c r="D278" s="12" t="s">
        <v>704</v>
      </c>
      <c r="E278" s="12" t="s">
        <v>1526</v>
      </c>
      <c r="F278" s="12" t="s">
        <v>993</v>
      </c>
      <c r="H278" s="12" t="s">
        <v>1216</v>
      </c>
      <c r="J278" s="12" t="s">
        <v>1851</v>
      </c>
      <c r="K278" s="12" t="s">
        <v>1424</v>
      </c>
      <c r="L278" s="12" t="s">
        <v>1216</v>
      </c>
      <c r="M278" s="12" t="str">
        <f t="shared" si="20"/>
        <v>[NPIMS to NDAP DW]:TW_OP_MANAGEACCDTCHCKPLAN_J</v>
      </c>
      <c r="N278" s="12" t="s">
        <v>396</v>
      </c>
      <c r="P278" s="12" t="s">
        <v>702</v>
      </c>
      <c r="Q278" s="12" t="str">
        <f t="shared" si="21"/>
        <v>SELECT COUNT(*) FROM DW.TW_OP_MANAGEACCDTCHCKPLAN_J WHERE DW_STDR_DE = '${today}'</v>
      </c>
      <c r="R278" s="12" t="s">
        <v>1530</v>
      </c>
      <c r="S278" s="12" t="str">
        <f t="shared" si="22"/>
        <v>SELECT COUNT(*) FROM TNID_MANAGEACCDTCHCKPLAN_J</v>
      </c>
      <c r="U278" s="12" t="s">
        <v>1765</v>
      </c>
      <c r="W278" s="12" t="s">
        <v>863</v>
      </c>
      <c r="X278" s="25">
        <f t="shared" ca="1" si="23"/>
        <v>41961.617838425926</v>
      </c>
      <c r="Y278" s="12" t="s">
        <v>864</v>
      </c>
      <c r="Z278" s="25">
        <f t="shared" ca="1" si="24"/>
        <v>41961.617838425926</v>
      </c>
      <c r="AA278" s="12" t="s">
        <v>864</v>
      </c>
    </row>
    <row r="279" spans="1:27">
      <c r="A279" s="12" t="s">
        <v>1660</v>
      </c>
      <c r="B279" s="12" t="s">
        <v>701</v>
      </c>
      <c r="C279" s="12" t="s">
        <v>1526</v>
      </c>
      <c r="D279" s="12" t="s">
        <v>704</v>
      </c>
      <c r="E279" s="12" t="s">
        <v>1526</v>
      </c>
      <c r="F279" s="12" t="s">
        <v>994</v>
      </c>
      <c r="H279" s="12" t="s">
        <v>1217</v>
      </c>
      <c r="J279" s="12" t="s">
        <v>1851</v>
      </c>
      <c r="K279" s="12" t="s">
        <v>1425</v>
      </c>
      <c r="L279" s="12" t="s">
        <v>1217</v>
      </c>
      <c r="M279" s="12" t="str">
        <f t="shared" si="20"/>
        <v>[NPIMS to NDAP DW]:TW_OP_MANAGEACCDTCHCKRESUL_J</v>
      </c>
      <c r="N279" s="12" t="s">
        <v>396</v>
      </c>
      <c r="P279" s="12" t="s">
        <v>702</v>
      </c>
      <c r="Q279" s="12" t="str">
        <f t="shared" si="21"/>
        <v>SELECT COUNT(*) FROM DW.TW_OP_MANAGEACCDTCHCKRESUL_J WHERE DW_STDR_DE = '${today}'</v>
      </c>
      <c r="R279" s="12" t="s">
        <v>1530</v>
      </c>
      <c r="S279" s="12" t="str">
        <f t="shared" si="22"/>
        <v>SELECT COUNT(*) FROM TNID_MANAGEACCDTCHCKRESUL_J</v>
      </c>
      <c r="U279" s="12" t="s">
        <v>1765</v>
      </c>
      <c r="W279" s="12" t="s">
        <v>863</v>
      </c>
      <c r="X279" s="25">
        <f t="shared" ca="1" si="23"/>
        <v>41961.617838425926</v>
      </c>
      <c r="Y279" s="12" t="s">
        <v>864</v>
      </c>
      <c r="Z279" s="25">
        <f t="shared" ca="1" si="24"/>
        <v>41961.617838425926</v>
      </c>
      <c r="AA279" s="12" t="s">
        <v>864</v>
      </c>
    </row>
    <row r="280" spans="1:27">
      <c r="A280" s="12" t="s">
        <v>1661</v>
      </c>
      <c r="B280" s="12" t="s">
        <v>701</v>
      </c>
      <c r="C280" s="12" t="s">
        <v>1526</v>
      </c>
      <c r="D280" s="12" t="s">
        <v>704</v>
      </c>
      <c r="E280" s="12" t="s">
        <v>1526</v>
      </c>
      <c r="F280" s="12" t="s">
        <v>995</v>
      </c>
      <c r="H280" s="12" t="s">
        <v>1218</v>
      </c>
      <c r="J280" s="12" t="s">
        <v>1851</v>
      </c>
      <c r="K280" s="12" t="s">
        <v>1426</v>
      </c>
      <c r="L280" s="12" t="s">
        <v>1218</v>
      </c>
      <c r="M280" s="12" t="str">
        <f t="shared" ref="M280:M343" si="25">"[NPIMS to NDAP DW]:"&amp;F280</f>
        <v>[NPIMS to NDAP DW]:TW_OP_MANAGECHCKDETAILIEM_J</v>
      </c>
      <c r="N280" s="12" t="s">
        <v>396</v>
      </c>
      <c r="P280" s="12" t="s">
        <v>702</v>
      </c>
      <c r="Q280" s="12" t="str">
        <f t="shared" ref="Q280:Q343" si="26">"SELECT COUNT(*) FROM DW."&amp;F280&amp;" WHERE DW_STDR_DE = '${today}'"</f>
        <v>SELECT COUNT(*) FROM DW.TW_OP_MANAGECHCKDETAILIEM_J WHERE DW_STDR_DE = '${today}'</v>
      </c>
      <c r="R280" s="12" t="s">
        <v>1530</v>
      </c>
      <c r="S280" s="12" t="str">
        <f t="shared" ref="S280:S343" si="27">"SELECT COUNT(*) FROM "&amp;K280</f>
        <v>SELECT COUNT(*) FROM TNID_MANAGECHCKDETAILIEM_J</v>
      </c>
      <c r="U280" s="12" t="s">
        <v>1765</v>
      </c>
      <c r="W280" s="12" t="s">
        <v>863</v>
      </c>
      <c r="X280" s="25">
        <f t="shared" ca="1" si="23"/>
        <v>41961.617838425926</v>
      </c>
      <c r="Y280" s="12" t="s">
        <v>864</v>
      </c>
      <c r="Z280" s="25">
        <f t="shared" ca="1" si="24"/>
        <v>41961.617838425926</v>
      </c>
      <c r="AA280" s="12" t="s">
        <v>864</v>
      </c>
    </row>
    <row r="281" spans="1:27">
      <c r="A281" s="12" t="s">
        <v>1662</v>
      </c>
      <c r="B281" s="12" t="s">
        <v>701</v>
      </c>
      <c r="C281" s="12" t="s">
        <v>1526</v>
      </c>
      <c r="D281" s="12" t="s">
        <v>704</v>
      </c>
      <c r="E281" s="12" t="s">
        <v>1526</v>
      </c>
      <c r="F281" s="12" t="s">
        <v>996</v>
      </c>
      <c r="H281" s="12" t="s">
        <v>1219</v>
      </c>
      <c r="J281" s="12" t="s">
        <v>1851</v>
      </c>
      <c r="K281" s="12" t="s">
        <v>1427</v>
      </c>
      <c r="L281" s="12" t="s">
        <v>1219</v>
      </c>
      <c r="M281" s="12" t="str">
        <f t="shared" si="25"/>
        <v>[NPIMS to NDAP DW]:TW_CM_MANAGESTTUS_K</v>
      </c>
      <c r="N281" s="12" t="s">
        <v>396</v>
      </c>
      <c r="P281" s="12" t="s">
        <v>702</v>
      </c>
      <c r="Q281" s="12" t="str">
        <f t="shared" si="26"/>
        <v>SELECT COUNT(*) FROM DW.TW_CM_MANAGESTTUS_K WHERE DW_STDR_DE = '${today}'</v>
      </c>
      <c r="R281" s="12" t="s">
        <v>1530</v>
      </c>
      <c r="S281" s="12" t="str">
        <f t="shared" si="27"/>
        <v>SELECT COUNT(*) FROM TNID_MANAGESTTUS_K</v>
      </c>
      <c r="U281" s="12" t="s">
        <v>1765</v>
      </c>
      <c r="W281" s="12" t="s">
        <v>863</v>
      </c>
      <c r="X281" s="25">
        <f t="shared" ca="1" si="23"/>
        <v>41961.617838425926</v>
      </c>
      <c r="Y281" s="12" t="s">
        <v>864</v>
      </c>
      <c r="Z281" s="25">
        <f t="shared" ca="1" si="24"/>
        <v>41961.617838425926</v>
      </c>
      <c r="AA281" s="12" t="s">
        <v>864</v>
      </c>
    </row>
    <row r="282" spans="1:27">
      <c r="A282" s="12" t="s">
        <v>1663</v>
      </c>
      <c r="B282" s="12" t="s">
        <v>701</v>
      </c>
      <c r="C282" s="12" t="s">
        <v>1526</v>
      </c>
      <c r="D282" s="12" t="s">
        <v>704</v>
      </c>
      <c r="E282" s="12" t="s">
        <v>1526</v>
      </c>
      <c r="F282" s="12" t="s">
        <v>997</v>
      </c>
      <c r="H282" s="12" t="s">
        <v>1220</v>
      </c>
      <c r="J282" s="12" t="s">
        <v>1851</v>
      </c>
      <c r="K282" s="12" t="s">
        <v>1428</v>
      </c>
      <c r="L282" s="12" t="s">
        <v>1220</v>
      </c>
      <c r="M282" s="12" t="str">
        <f t="shared" si="25"/>
        <v>[NPIMS to NDAP DW]:TW_OP_MANAGT_K</v>
      </c>
      <c r="N282" s="12" t="s">
        <v>396</v>
      </c>
      <c r="P282" s="12" t="s">
        <v>702</v>
      </c>
      <c r="Q282" s="12" t="str">
        <f t="shared" si="26"/>
        <v>SELECT COUNT(*) FROM DW.TW_OP_MANAGT_K WHERE DW_STDR_DE = '${today}'</v>
      </c>
      <c r="R282" s="12" t="s">
        <v>1530</v>
      </c>
      <c r="S282" s="12" t="str">
        <f t="shared" si="27"/>
        <v>SELECT COUNT(*) FROM TNID_MANAGT_K</v>
      </c>
      <c r="U282" s="12" t="s">
        <v>1765</v>
      </c>
      <c r="W282" s="12" t="s">
        <v>863</v>
      </c>
      <c r="X282" s="25">
        <f t="shared" ca="1" si="23"/>
        <v>41961.617838425926</v>
      </c>
      <c r="Y282" s="12" t="s">
        <v>864</v>
      </c>
      <c r="Z282" s="25">
        <f t="shared" ca="1" si="24"/>
        <v>41961.617838425926</v>
      </c>
      <c r="AA282" s="12" t="s">
        <v>864</v>
      </c>
    </row>
    <row r="283" spans="1:27">
      <c r="A283" s="12" t="s">
        <v>1664</v>
      </c>
      <c r="B283" s="12" t="s">
        <v>701</v>
      </c>
      <c r="C283" s="12" t="s">
        <v>1526</v>
      </c>
      <c r="D283" s="12" t="s">
        <v>704</v>
      </c>
      <c r="E283" s="12" t="s">
        <v>1526</v>
      </c>
      <c r="F283" s="12" t="s">
        <v>998</v>
      </c>
      <c r="H283" s="12" t="s">
        <v>42</v>
      </c>
      <c r="J283" s="12" t="s">
        <v>1851</v>
      </c>
      <c r="K283" s="12" t="s">
        <v>39</v>
      </c>
      <c r="L283" s="12" t="s">
        <v>42</v>
      </c>
      <c r="M283" s="12" t="str">
        <f t="shared" si="25"/>
        <v>[NPIMS to NDAP DW]:TW_RG_MCHN_UTNSIL_RGSTR_D</v>
      </c>
      <c r="N283" s="12" t="s">
        <v>396</v>
      </c>
      <c r="P283" s="12" t="s">
        <v>702</v>
      </c>
      <c r="Q283" s="12" t="str">
        <f t="shared" si="26"/>
        <v>SELECT COUNT(*) FROM DW.TW_RG_MCHN_UTNSIL_RGSTR_D WHERE DW_STDR_DE = '${today}'</v>
      </c>
      <c r="R283" s="12" t="s">
        <v>1530</v>
      </c>
      <c r="S283" s="12" t="str">
        <f t="shared" si="27"/>
        <v>SELECT COUNT(*) FROM TNID_MCHN_UTNSIL_RGSTR_D</v>
      </c>
      <c r="U283" s="12" t="s">
        <v>1765</v>
      </c>
      <c r="W283" s="12" t="s">
        <v>863</v>
      </c>
      <c r="X283" s="25">
        <f t="shared" ca="1" si="23"/>
        <v>41961.617838425926</v>
      </c>
      <c r="Y283" s="12" t="s">
        <v>864</v>
      </c>
      <c r="Z283" s="25">
        <f t="shared" ca="1" si="24"/>
        <v>41961.617838425926</v>
      </c>
      <c r="AA283" s="12" t="s">
        <v>864</v>
      </c>
    </row>
    <row r="284" spans="1:27">
      <c r="A284" s="12" t="s">
        <v>1665</v>
      </c>
      <c r="B284" s="12" t="s">
        <v>701</v>
      </c>
      <c r="C284" s="12" t="s">
        <v>1526</v>
      </c>
      <c r="D284" s="12" t="s">
        <v>704</v>
      </c>
      <c r="E284" s="12" t="s">
        <v>1526</v>
      </c>
      <c r="F284" s="12" t="s">
        <v>999</v>
      </c>
      <c r="H284" s="12" t="s">
        <v>1221</v>
      </c>
      <c r="J284" s="12" t="s">
        <v>1851</v>
      </c>
      <c r="K284" s="12" t="s">
        <v>1429</v>
      </c>
      <c r="L284" s="12" t="s">
        <v>1221</v>
      </c>
      <c r="M284" s="12" t="str">
        <f t="shared" si="25"/>
        <v>[NPIMS to NDAP DW]:TW_AQ_MNGUNIT_ASSTDTLS_D</v>
      </c>
      <c r="N284" s="12" t="s">
        <v>396</v>
      </c>
      <c r="P284" s="12" t="s">
        <v>702</v>
      </c>
      <c r="Q284" s="12" t="str">
        <f t="shared" si="26"/>
        <v>SELECT COUNT(*) FROM DW.TW_AQ_MNGUNIT_ASSTDTLS_D WHERE DW_STDR_DE = '${today}'</v>
      </c>
      <c r="R284" s="12" t="s">
        <v>1530</v>
      </c>
      <c r="S284" s="12" t="str">
        <f t="shared" si="27"/>
        <v>SELECT COUNT(*) FROM TNID_MNGUNIT_ASSTDTLS_D</v>
      </c>
      <c r="U284" s="12" t="s">
        <v>1765</v>
      </c>
      <c r="W284" s="12" t="s">
        <v>863</v>
      </c>
      <c r="X284" s="25">
        <f t="shared" ca="1" si="23"/>
        <v>41961.617838425926</v>
      </c>
      <c r="Y284" s="12" t="s">
        <v>864</v>
      </c>
      <c r="Z284" s="25">
        <f t="shared" ca="1" si="24"/>
        <v>41961.617838425926</v>
      </c>
      <c r="AA284" s="12" t="s">
        <v>864</v>
      </c>
    </row>
    <row r="285" spans="1:27">
      <c r="A285" s="12" t="s">
        <v>1666</v>
      </c>
      <c r="B285" s="12" t="s">
        <v>701</v>
      </c>
      <c r="C285" s="12" t="s">
        <v>1526</v>
      </c>
      <c r="D285" s="12" t="s">
        <v>704</v>
      </c>
      <c r="E285" s="12" t="s">
        <v>1526</v>
      </c>
      <c r="F285" s="12" t="s">
        <v>1000</v>
      </c>
      <c r="H285" s="12" t="s">
        <v>1222</v>
      </c>
      <c r="J285" s="12" t="s">
        <v>1851</v>
      </c>
      <c r="K285" s="12" t="s">
        <v>1430</v>
      </c>
      <c r="L285" s="12" t="s">
        <v>1222</v>
      </c>
      <c r="M285" s="12" t="str">
        <f t="shared" si="25"/>
        <v>[NPIMS to NDAP DW]:TW_AQ_MNGUNIT_D</v>
      </c>
      <c r="N285" s="12" t="s">
        <v>396</v>
      </c>
      <c r="P285" s="12" t="s">
        <v>702</v>
      </c>
      <c r="Q285" s="12" t="str">
        <f t="shared" si="26"/>
        <v>SELECT COUNT(*) FROM DW.TW_AQ_MNGUNIT_D WHERE DW_STDR_DE = '${today}'</v>
      </c>
      <c r="R285" s="12" t="s">
        <v>1530</v>
      </c>
      <c r="S285" s="12" t="str">
        <f t="shared" si="27"/>
        <v>SELECT COUNT(*) FROM TNID_MNGUNIT_D</v>
      </c>
      <c r="U285" s="12" t="s">
        <v>1765</v>
      </c>
      <c r="W285" s="12" t="s">
        <v>863</v>
      </c>
      <c r="X285" s="25">
        <f t="shared" ca="1" si="23"/>
        <v>41961.617838425926</v>
      </c>
      <c r="Y285" s="12" t="s">
        <v>864</v>
      </c>
      <c r="Z285" s="25">
        <f t="shared" ca="1" si="24"/>
        <v>41961.617838425926</v>
      </c>
      <c r="AA285" s="12" t="s">
        <v>864</v>
      </c>
    </row>
    <row r="286" spans="1:27">
      <c r="A286" s="12" t="s">
        <v>1667</v>
      </c>
      <c r="B286" s="12" t="s">
        <v>701</v>
      </c>
      <c r="C286" s="12" t="s">
        <v>1526</v>
      </c>
      <c r="D286" s="12" t="s">
        <v>704</v>
      </c>
      <c r="E286" s="12" t="s">
        <v>1526</v>
      </c>
      <c r="F286" s="12" t="s">
        <v>1001</v>
      </c>
      <c r="H286" s="12" t="s">
        <v>1223</v>
      </c>
      <c r="J286" s="12" t="s">
        <v>1851</v>
      </c>
      <c r="K286" s="12" t="s">
        <v>1431</v>
      </c>
      <c r="L286" s="12" t="s">
        <v>1223</v>
      </c>
      <c r="M286" s="12" t="str">
        <f t="shared" si="25"/>
        <v>[NPIMS to NDAP DW]:TW_PL_MSTPL_D</v>
      </c>
      <c r="N286" s="12" t="s">
        <v>396</v>
      </c>
      <c r="P286" s="12" t="s">
        <v>702</v>
      </c>
      <c r="Q286" s="12" t="str">
        <f t="shared" si="26"/>
        <v>SELECT COUNT(*) FROM DW.TW_PL_MSTPL_D WHERE DW_STDR_DE = '${today}'</v>
      </c>
      <c r="R286" s="12" t="s">
        <v>1530</v>
      </c>
      <c r="S286" s="12" t="str">
        <f t="shared" si="27"/>
        <v>SELECT COUNT(*) FROM TNID_MSTPL_D</v>
      </c>
      <c r="U286" s="12" t="s">
        <v>1765</v>
      </c>
      <c r="W286" s="12" t="s">
        <v>863</v>
      </c>
      <c r="X286" s="25">
        <f t="shared" ca="1" si="23"/>
        <v>41961.617838425926</v>
      </c>
      <c r="Y286" s="12" t="s">
        <v>864</v>
      </c>
      <c r="Z286" s="25">
        <f t="shared" ca="1" si="24"/>
        <v>41961.617838425926</v>
      </c>
      <c r="AA286" s="12" t="s">
        <v>864</v>
      </c>
    </row>
    <row r="287" spans="1:27">
      <c r="A287" s="12" t="s">
        <v>1668</v>
      </c>
      <c r="B287" s="12" t="s">
        <v>701</v>
      </c>
      <c r="C287" s="12" t="s">
        <v>1526</v>
      </c>
      <c r="D287" s="12" t="s">
        <v>704</v>
      </c>
      <c r="E287" s="12" t="s">
        <v>1526</v>
      </c>
      <c r="F287" s="12" t="s">
        <v>1002</v>
      </c>
      <c r="H287" s="12" t="s">
        <v>1224</v>
      </c>
      <c r="J287" s="12" t="s">
        <v>1851</v>
      </c>
      <c r="K287" s="12" t="s">
        <v>1432</v>
      </c>
      <c r="L287" s="12" t="s">
        <v>1224</v>
      </c>
      <c r="M287" s="12" t="str">
        <f t="shared" si="25"/>
        <v>[NPIMS to NDAP DW]:TW_PL_MSTPLEXCUTACMSLTDTLS_D</v>
      </c>
      <c r="N287" s="12" t="s">
        <v>396</v>
      </c>
      <c r="P287" s="12" t="s">
        <v>702</v>
      </c>
      <c r="Q287" s="12" t="str">
        <f t="shared" si="26"/>
        <v>SELECT COUNT(*) FROM DW.TW_PL_MSTPLEXCUTACMSLTDTLS_D WHERE DW_STDR_DE = '${today}'</v>
      </c>
      <c r="R287" s="12" t="s">
        <v>1530</v>
      </c>
      <c r="S287" s="12" t="str">
        <f t="shared" si="27"/>
        <v>SELECT COUNT(*) FROM TNID_MSTPLEXCUTACMSLTDTLS_D</v>
      </c>
      <c r="U287" s="12" t="s">
        <v>1765</v>
      </c>
      <c r="W287" s="12" t="s">
        <v>863</v>
      </c>
      <c r="X287" s="25">
        <f t="shared" ca="1" si="23"/>
        <v>41961.617838425926</v>
      </c>
      <c r="Y287" s="12" t="s">
        <v>864</v>
      </c>
      <c r="Z287" s="25">
        <f t="shared" ca="1" si="24"/>
        <v>41961.617838425926</v>
      </c>
      <c r="AA287" s="12" t="s">
        <v>864</v>
      </c>
    </row>
    <row r="288" spans="1:27">
      <c r="A288" s="12" t="s">
        <v>1669</v>
      </c>
      <c r="B288" s="12" t="s">
        <v>701</v>
      </c>
      <c r="C288" s="12" t="s">
        <v>1526</v>
      </c>
      <c r="D288" s="12" t="s">
        <v>704</v>
      </c>
      <c r="E288" s="12" t="s">
        <v>1526</v>
      </c>
      <c r="F288" s="12" t="s">
        <v>1003</v>
      </c>
      <c r="H288" s="12" t="s">
        <v>1225</v>
      </c>
      <c r="J288" s="12" t="s">
        <v>1851</v>
      </c>
      <c r="K288" s="12" t="s">
        <v>1433</v>
      </c>
      <c r="L288" s="12" t="s">
        <v>1225</v>
      </c>
      <c r="M288" s="12" t="str">
        <f t="shared" si="25"/>
        <v>[NPIMS to NDAP DW]:TW_PL_MSTPLPROGRSINFO_D</v>
      </c>
      <c r="N288" s="12" t="s">
        <v>396</v>
      </c>
      <c r="P288" s="12" t="s">
        <v>702</v>
      </c>
      <c r="Q288" s="12" t="str">
        <f t="shared" si="26"/>
        <v>SELECT COUNT(*) FROM DW.TW_PL_MSTPLPROGRSINFO_D WHERE DW_STDR_DE = '${today}'</v>
      </c>
      <c r="R288" s="12" t="s">
        <v>1530</v>
      </c>
      <c r="S288" s="12" t="str">
        <f t="shared" si="27"/>
        <v>SELECT COUNT(*) FROM TNID_MSTPLPROGRSINFO_D</v>
      </c>
      <c r="U288" s="12" t="s">
        <v>1765</v>
      </c>
      <c r="W288" s="12" t="s">
        <v>863</v>
      </c>
      <c r="X288" s="25">
        <f t="shared" ca="1" si="23"/>
        <v>41961.617838425926</v>
      </c>
      <c r="Y288" s="12" t="s">
        <v>864</v>
      </c>
      <c r="Z288" s="25">
        <f t="shared" ca="1" si="24"/>
        <v>41961.617838425926</v>
      </c>
      <c r="AA288" s="12" t="s">
        <v>864</v>
      </c>
    </row>
    <row r="289" spans="1:27">
      <c r="A289" s="12" t="s">
        <v>1670</v>
      </c>
      <c r="B289" s="12" t="s">
        <v>701</v>
      </c>
      <c r="C289" s="12" t="s">
        <v>1526</v>
      </c>
      <c r="D289" s="12" t="s">
        <v>704</v>
      </c>
      <c r="E289" s="12" t="s">
        <v>1526</v>
      </c>
      <c r="F289" s="12" t="s">
        <v>1004</v>
      </c>
      <c r="H289" s="12" t="s">
        <v>1226</v>
      </c>
      <c r="J289" s="12" t="s">
        <v>1851</v>
      </c>
      <c r="K289" s="12" t="s">
        <v>315</v>
      </c>
      <c r="L289" s="12" t="s">
        <v>1226</v>
      </c>
      <c r="M289" s="12" t="str">
        <f t="shared" si="25"/>
        <v>[NPIMS to NDAP DW]:TW_PL_MSTPLPROVSEXCUTACMSLT_D</v>
      </c>
      <c r="N289" s="12" t="s">
        <v>396</v>
      </c>
      <c r="P289" s="12" t="s">
        <v>702</v>
      </c>
      <c r="Q289" s="12" t="str">
        <f t="shared" si="26"/>
        <v>SELECT COUNT(*) FROM DW.TW_PL_MSTPLPROVSEXCUTACMSLT_D WHERE DW_STDR_DE = '${today}'</v>
      </c>
      <c r="R289" s="12" t="s">
        <v>1530</v>
      </c>
      <c r="S289" s="12" t="str">
        <f t="shared" si="27"/>
        <v>SELECT COUNT(*) FROM TNID_MSTPLPROVSEXCUTACMSLT_D</v>
      </c>
      <c r="U289" s="12" t="s">
        <v>1765</v>
      </c>
      <c r="W289" s="12" t="s">
        <v>863</v>
      </c>
      <c r="X289" s="25">
        <f t="shared" ca="1" si="23"/>
        <v>41961.617838425926</v>
      </c>
      <c r="Y289" s="12" t="s">
        <v>864</v>
      </c>
      <c r="Z289" s="25">
        <f t="shared" ca="1" si="24"/>
        <v>41961.617838425926</v>
      </c>
      <c r="AA289" s="12" t="s">
        <v>864</v>
      </c>
    </row>
    <row r="290" spans="1:27">
      <c r="A290" s="12" t="s">
        <v>1671</v>
      </c>
      <c r="B290" s="12" t="s">
        <v>701</v>
      </c>
      <c r="C290" s="12" t="s">
        <v>1526</v>
      </c>
      <c r="D290" s="12" t="s">
        <v>704</v>
      </c>
      <c r="E290" s="12" t="s">
        <v>1526</v>
      </c>
      <c r="F290" s="12" t="s">
        <v>1005</v>
      </c>
      <c r="H290" s="12" t="s">
        <v>1227</v>
      </c>
      <c r="J290" s="12" t="s">
        <v>1851</v>
      </c>
      <c r="K290" s="12" t="s">
        <v>1434</v>
      </c>
      <c r="L290" s="12" t="s">
        <v>1227</v>
      </c>
      <c r="M290" s="12" t="str">
        <f t="shared" si="25"/>
        <v>[NPIMS to NDAP DW]:TW_PL_MSTPLWRITNGMANUAL_D</v>
      </c>
      <c r="N290" s="12" t="s">
        <v>396</v>
      </c>
      <c r="P290" s="12" t="s">
        <v>702</v>
      </c>
      <c r="Q290" s="12" t="str">
        <f t="shared" si="26"/>
        <v>SELECT COUNT(*) FROM DW.TW_PL_MSTPLWRITNGMANUAL_D WHERE DW_STDR_DE = '${today}'</v>
      </c>
      <c r="R290" s="12" t="s">
        <v>1530</v>
      </c>
      <c r="S290" s="12" t="str">
        <f t="shared" si="27"/>
        <v>SELECT COUNT(*) FROM TNID_MSTPLWRITNGMANUAL_D</v>
      </c>
      <c r="U290" s="12" t="s">
        <v>1765</v>
      </c>
      <c r="W290" s="12" t="s">
        <v>863</v>
      </c>
      <c r="X290" s="25">
        <f t="shared" ca="1" si="23"/>
        <v>41961.617838425926</v>
      </c>
      <c r="Y290" s="12" t="s">
        <v>864</v>
      </c>
      <c r="Z290" s="25">
        <f t="shared" ca="1" si="24"/>
        <v>41961.617838425926</v>
      </c>
      <c r="AA290" s="12" t="s">
        <v>864</v>
      </c>
    </row>
    <row r="291" spans="1:27">
      <c r="A291" s="12" t="s">
        <v>1672</v>
      </c>
      <c r="B291" s="12" t="s">
        <v>701</v>
      </c>
      <c r="C291" s="12" t="s">
        <v>1526</v>
      </c>
      <c r="D291" s="12" t="s">
        <v>704</v>
      </c>
      <c r="E291" s="12" t="s">
        <v>1526</v>
      </c>
      <c r="F291" s="12" t="s">
        <v>1006</v>
      </c>
      <c r="H291" s="12" t="s">
        <v>43</v>
      </c>
      <c r="J291" s="12" t="s">
        <v>1851</v>
      </c>
      <c r="K291" s="12" t="s">
        <v>40</v>
      </c>
      <c r="L291" s="12" t="s">
        <v>43</v>
      </c>
      <c r="M291" s="12" t="str">
        <f t="shared" si="25"/>
        <v>[NPIMS to NDAP DW]:TW_RG_NGPT_RGSTR_D</v>
      </c>
      <c r="N291" s="12" t="s">
        <v>396</v>
      </c>
      <c r="P291" s="12" t="s">
        <v>702</v>
      </c>
      <c r="Q291" s="12" t="str">
        <f t="shared" si="26"/>
        <v>SELECT COUNT(*) FROM DW.TW_RG_NGPT_RGSTR_D WHERE DW_STDR_DE = '${today}'</v>
      </c>
      <c r="R291" s="12" t="s">
        <v>1530</v>
      </c>
      <c r="S291" s="12" t="str">
        <f t="shared" si="27"/>
        <v>SELECT COUNT(*) FROM TNID_NGPT_RGSTR_D</v>
      </c>
      <c r="U291" s="12" t="s">
        <v>1765</v>
      </c>
      <c r="W291" s="12" t="s">
        <v>863</v>
      </c>
      <c r="X291" s="25">
        <f t="shared" ca="1" si="23"/>
        <v>41961.617838425926</v>
      </c>
      <c r="Y291" s="12" t="s">
        <v>864</v>
      </c>
      <c r="Z291" s="25">
        <f t="shared" ca="1" si="24"/>
        <v>41961.617838425926</v>
      </c>
      <c r="AA291" s="12" t="s">
        <v>864</v>
      </c>
    </row>
    <row r="292" spans="1:27">
      <c r="A292" s="12" t="s">
        <v>1673</v>
      </c>
      <c r="B292" s="12" t="s">
        <v>701</v>
      </c>
      <c r="C292" s="12" t="s">
        <v>1526</v>
      </c>
      <c r="D292" s="12" t="s">
        <v>704</v>
      </c>
      <c r="E292" s="12" t="s">
        <v>1526</v>
      </c>
      <c r="F292" s="12" t="s">
        <v>1007</v>
      </c>
      <c r="H292" s="12" t="s">
        <v>1228</v>
      </c>
      <c r="J292" s="12" t="s">
        <v>1851</v>
      </c>
      <c r="K292" s="12" t="s">
        <v>1435</v>
      </c>
      <c r="L292" s="12" t="s">
        <v>1228</v>
      </c>
      <c r="M292" s="12" t="str">
        <f t="shared" si="25"/>
        <v>[NPIMS to NDAP DW]:TW_OP_NOWAMT_SM_D</v>
      </c>
      <c r="N292" s="12" t="s">
        <v>396</v>
      </c>
      <c r="P292" s="12" t="s">
        <v>702</v>
      </c>
      <c r="Q292" s="12" t="str">
        <f t="shared" si="26"/>
        <v>SELECT COUNT(*) FROM DW.TW_OP_NOWAMT_SM_D WHERE DW_STDR_DE = '${today}'</v>
      </c>
      <c r="R292" s="12" t="s">
        <v>1530</v>
      </c>
      <c r="S292" s="12" t="str">
        <f t="shared" si="27"/>
        <v>SELECT COUNT(*) FROM TNID_NOWAMT_SM_D</v>
      </c>
      <c r="U292" s="12" t="s">
        <v>1765</v>
      </c>
      <c r="W292" s="12" t="s">
        <v>863</v>
      </c>
      <c r="X292" s="25">
        <f t="shared" ca="1" si="23"/>
        <v>41961.617838425926</v>
      </c>
      <c r="Y292" s="12" t="s">
        <v>864</v>
      </c>
      <c r="Z292" s="25">
        <f t="shared" ca="1" si="24"/>
        <v>41961.617838425926</v>
      </c>
      <c r="AA292" s="12" t="s">
        <v>864</v>
      </c>
    </row>
    <row r="293" spans="1:27">
      <c r="A293" s="12" t="s">
        <v>1674</v>
      </c>
      <c r="B293" s="12" t="s">
        <v>701</v>
      </c>
      <c r="C293" s="12" t="s">
        <v>1526</v>
      </c>
      <c r="D293" s="12" t="s">
        <v>704</v>
      </c>
      <c r="E293" s="12" t="s">
        <v>1526</v>
      </c>
      <c r="F293" s="12" t="s">
        <v>1008</v>
      </c>
      <c r="H293" s="12" t="s">
        <v>1229</v>
      </c>
      <c r="J293" s="12" t="s">
        <v>1851</v>
      </c>
      <c r="K293" s="12" t="s">
        <v>1436</v>
      </c>
      <c r="L293" s="12" t="s">
        <v>1229</v>
      </c>
      <c r="M293" s="12" t="str">
        <f t="shared" si="25"/>
        <v>[NPIMS to NDAP DW]:TW_ET_NPIMSINTT_TABLES</v>
      </c>
      <c r="N293" s="12" t="s">
        <v>396</v>
      </c>
      <c r="P293" s="12" t="s">
        <v>702</v>
      </c>
      <c r="Q293" s="12" t="str">
        <f t="shared" si="26"/>
        <v>SELECT COUNT(*) FROM DW.TW_ET_NPIMSINTT_TABLES WHERE DW_STDR_DE = '${today}'</v>
      </c>
      <c r="R293" s="12" t="s">
        <v>1530</v>
      </c>
      <c r="S293" s="12" t="str">
        <f t="shared" si="27"/>
        <v>SELECT COUNT(*) FROM TNID_NPIMSINTT_TABLES</v>
      </c>
      <c r="U293" s="12" t="s">
        <v>1765</v>
      </c>
      <c r="W293" s="12" t="s">
        <v>863</v>
      </c>
      <c r="X293" s="25">
        <f t="shared" ca="1" si="23"/>
        <v>41961.617838425926</v>
      </c>
      <c r="Y293" s="12" t="s">
        <v>864</v>
      </c>
      <c r="Z293" s="25">
        <f t="shared" ca="1" si="24"/>
        <v>41961.617838425926</v>
      </c>
      <c r="AA293" s="12" t="s">
        <v>864</v>
      </c>
    </row>
    <row r="294" spans="1:27">
      <c r="A294" s="12" t="s">
        <v>1675</v>
      </c>
      <c r="B294" s="12" t="s">
        <v>701</v>
      </c>
      <c r="C294" s="12" t="s">
        <v>1526</v>
      </c>
      <c r="D294" s="12" t="s">
        <v>704</v>
      </c>
      <c r="E294" s="12" t="s">
        <v>1526</v>
      </c>
      <c r="F294" s="12" t="s">
        <v>1009</v>
      </c>
      <c r="H294" s="12" t="s">
        <v>1230</v>
      </c>
      <c r="J294" s="12" t="s">
        <v>1851</v>
      </c>
      <c r="K294" s="12" t="s">
        <v>1437</v>
      </c>
      <c r="L294" s="12" t="s">
        <v>1230</v>
      </c>
      <c r="M294" s="12" t="str">
        <f t="shared" si="25"/>
        <v>[NPIMS to NDAP DW]:TW_CM_NPRTYACNTSBJECT</v>
      </c>
      <c r="N294" s="12" t="s">
        <v>396</v>
      </c>
      <c r="P294" s="12" t="s">
        <v>702</v>
      </c>
      <c r="Q294" s="12" t="str">
        <f t="shared" si="26"/>
        <v>SELECT COUNT(*) FROM DW.TW_CM_NPRTYACNTSBJECT WHERE DW_STDR_DE = '${today}'</v>
      </c>
      <c r="R294" s="12" t="s">
        <v>1530</v>
      </c>
      <c r="S294" s="12" t="str">
        <f t="shared" si="27"/>
        <v>SELECT COUNT(*) FROM TNID_NPRTYACNTSBJECT</v>
      </c>
      <c r="U294" s="12" t="s">
        <v>1765</v>
      </c>
      <c r="W294" s="12" t="s">
        <v>863</v>
      </c>
      <c r="X294" s="25">
        <f t="shared" ca="1" si="23"/>
        <v>41961.617838425926</v>
      </c>
      <c r="Y294" s="12" t="s">
        <v>864</v>
      </c>
      <c r="Z294" s="25">
        <f t="shared" ca="1" si="24"/>
        <v>41961.617838425926</v>
      </c>
      <c r="AA294" s="12" t="s">
        <v>864</v>
      </c>
    </row>
    <row r="295" spans="1:27">
      <c r="A295" s="12" t="s">
        <v>1676</v>
      </c>
      <c r="B295" s="12" t="s">
        <v>701</v>
      </c>
      <c r="C295" s="12" t="s">
        <v>1526</v>
      </c>
      <c r="D295" s="12" t="s">
        <v>704</v>
      </c>
      <c r="E295" s="12" t="s">
        <v>1526</v>
      </c>
      <c r="F295" s="12" t="s">
        <v>1010</v>
      </c>
      <c r="H295" s="12" t="s">
        <v>1231</v>
      </c>
      <c r="J295" s="12" t="s">
        <v>1851</v>
      </c>
      <c r="K295" s="12" t="s">
        <v>1438</v>
      </c>
      <c r="L295" s="12" t="s">
        <v>1231</v>
      </c>
      <c r="M295" s="12" t="str">
        <f t="shared" si="25"/>
        <v>[NPIMS to NDAP DW]:TW_CM_NPRTYITEMCODE</v>
      </c>
      <c r="N295" s="12" t="s">
        <v>396</v>
      </c>
      <c r="P295" s="12" t="s">
        <v>702</v>
      </c>
      <c r="Q295" s="12" t="str">
        <f t="shared" si="26"/>
        <v>SELECT COUNT(*) FROM DW.TW_CM_NPRTYITEMCODE WHERE DW_STDR_DE = '${today}'</v>
      </c>
      <c r="R295" s="12" t="s">
        <v>1530</v>
      </c>
      <c r="S295" s="12" t="str">
        <f t="shared" si="27"/>
        <v>SELECT COUNT(*) FROM TNID_NPRTYITEMCODE</v>
      </c>
      <c r="U295" s="12" t="s">
        <v>1765</v>
      </c>
      <c r="W295" s="12" t="s">
        <v>863</v>
      </c>
      <c r="X295" s="25">
        <f t="shared" ca="1" si="23"/>
        <v>41961.617838425926</v>
      </c>
      <c r="Y295" s="12" t="s">
        <v>864</v>
      </c>
      <c r="Z295" s="25">
        <f t="shared" ca="1" si="24"/>
        <v>41961.617838425926</v>
      </c>
      <c r="AA295" s="12" t="s">
        <v>864</v>
      </c>
    </row>
    <row r="296" spans="1:27">
      <c r="A296" s="12" t="s">
        <v>1677</v>
      </c>
      <c r="B296" s="12" t="s">
        <v>701</v>
      </c>
      <c r="C296" s="12" t="s">
        <v>1526</v>
      </c>
      <c r="D296" s="12" t="s">
        <v>704</v>
      </c>
      <c r="E296" s="12" t="s">
        <v>1526</v>
      </c>
      <c r="F296" s="12" t="s">
        <v>1011</v>
      </c>
      <c r="H296" s="12" t="s">
        <v>1232</v>
      </c>
      <c r="J296" s="12" t="s">
        <v>1851</v>
      </c>
      <c r="K296" s="12" t="s">
        <v>1439</v>
      </c>
      <c r="L296" s="12" t="s">
        <v>1232</v>
      </c>
      <c r="M296" s="12" t="str">
        <f t="shared" si="25"/>
        <v>[NPIMS to NDAP DW]:TW_CM_NPRTYKNDCODE</v>
      </c>
      <c r="N296" s="12" t="s">
        <v>396</v>
      </c>
      <c r="P296" s="12" t="s">
        <v>702</v>
      </c>
      <c r="Q296" s="12" t="str">
        <f t="shared" si="26"/>
        <v>SELECT COUNT(*) FROM DW.TW_CM_NPRTYKNDCODE WHERE DW_STDR_DE = '${today}'</v>
      </c>
      <c r="R296" s="12" t="s">
        <v>1530</v>
      </c>
      <c r="S296" s="12" t="str">
        <f t="shared" si="27"/>
        <v>SELECT COUNT(*) FROM TNID_NPRTYKNDCODE</v>
      </c>
      <c r="U296" s="12" t="s">
        <v>1765</v>
      </c>
      <c r="W296" s="12" t="s">
        <v>863</v>
      </c>
      <c r="X296" s="25">
        <f t="shared" ca="1" si="23"/>
        <v>41961.617838425926</v>
      </c>
      <c r="Y296" s="12" t="s">
        <v>864</v>
      </c>
      <c r="Z296" s="25">
        <f t="shared" ca="1" si="24"/>
        <v>41961.617838425926</v>
      </c>
      <c r="AA296" s="12" t="s">
        <v>864</v>
      </c>
    </row>
    <row r="297" spans="1:27">
      <c r="A297" s="12" t="s">
        <v>1678</v>
      </c>
      <c r="B297" s="12" t="s">
        <v>701</v>
      </c>
      <c r="C297" s="12" t="s">
        <v>1526</v>
      </c>
      <c r="D297" s="12" t="s">
        <v>704</v>
      </c>
      <c r="E297" s="12" t="s">
        <v>1526</v>
      </c>
      <c r="F297" s="12" t="s">
        <v>1012</v>
      </c>
      <c r="H297" s="12" t="s">
        <v>1233</v>
      </c>
      <c r="J297" s="12" t="s">
        <v>1851</v>
      </c>
      <c r="K297" s="12" t="s">
        <v>1440</v>
      </c>
      <c r="L297" s="12" t="s">
        <v>1233</v>
      </c>
      <c r="M297" s="12" t="str">
        <f t="shared" si="25"/>
        <v>[NPIMS to NDAP DW]:TW_OP_NPRTYLWSTLNDPCLDTLS_S</v>
      </c>
      <c r="N297" s="12" t="s">
        <v>396</v>
      </c>
      <c r="P297" s="12" t="s">
        <v>702</v>
      </c>
      <c r="Q297" s="12" t="str">
        <f t="shared" si="26"/>
        <v>SELECT COUNT(*) FROM DW.TW_OP_NPRTYLWSTLNDPCLDTLS_S WHERE DW_STDR_DE = '${today}'</v>
      </c>
      <c r="R297" s="12" t="s">
        <v>1530</v>
      </c>
      <c r="S297" s="12" t="str">
        <f t="shared" si="27"/>
        <v>SELECT COUNT(*) FROM TNID_NPRTYLWSTLNDPCLDTLS_S</v>
      </c>
      <c r="U297" s="12" t="s">
        <v>1765</v>
      </c>
      <c r="W297" s="12" t="s">
        <v>863</v>
      </c>
      <c r="X297" s="25">
        <f t="shared" ca="1" si="23"/>
        <v>41961.617838425926</v>
      </c>
      <c r="Y297" s="12" t="s">
        <v>864</v>
      </c>
      <c r="Z297" s="25">
        <f t="shared" ca="1" si="24"/>
        <v>41961.617838425926</v>
      </c>
      <c r="AA297" s="12" t="s">
        <v>864</v>
      </c>
    </row>
    <row r="298" spans="1:27">
      <c r="A298" s="12" t="s">
        <v>1679</v>
      </c>
      <c r="B298" s="12" t="s">
        <v>701</v>
      </c>
      <c r="C298" s="12" t="s">
        <v>1526</v>
      </c>
      <c r="D298" s="12" t="s">
        <v>704</v>
      </c>
      <c r="E298" s="12" t="s">
        <v>1526</v>
      </c>
      <c r="F298" s="12" t="s">
        <v>1013</v>
      </c>
      <c r="H298" s="12" t="s">
        <v>1234</v>
      </c>
      <c r="J298" s="12" t="s">
        <v>1851</v>
      </c>
      <c r="K298" s="12" t="s">
        <v>1441</v>
      </c>
      <c r="L298" s="12" t="s">
        <v>1234</v>
      </c>
      <c r="M298" s="12" t="str">
        <f t="shared" si="25"/>
        <v>[NPIMS to NDAP DW]:TW_OP_NTHGWEEKESTATEPBLANC_K</v>
      </c>
      <c r="N298" s="12" t="s">
        <v>396</v>
      </c>
      <c r="P298" s="12" t="s">
        <v>702</v>
      </c>
      <c r="Q298" s="12" t="str">
        <f t="shared" si="26"/>
        <v>SELECT COUNT(*) FROM DW.TW_OP_NTHGWEEKESTATEPBLANC_K WHERE DW_STDR_DE = '${today}'</v>
      </c>
      <c r="R298" s="12" t="s">
        <v>1530</v>
      </c>
      <c r="S298" s="12" t="str">
        <f t="shared" si="27"/>
        <v>SELECT COUNT(*) FROM TNID_NTHGWEEKESTATEPBLANC_K</v>
      </c>
      <c r="U298" s="12" t="s">
        <v>1765</v>
      </c>
      <c r="W298" s="12" t="s">
        <v>863</v>
      </c>
      <c r="X298" s="25">
        <f t="shared" ca="1" si="23"/>
        <v>41961.617838425926</v>
      </c>
      <c r="Y298" s="12" t="s">
        <v>864</v>
      </c>
      <c r="Z298" s="25">
        <f t="shared" ca="1" si="24"/>
        <v>41961.617838425926</v>
      </c>
      <c r="AA298" s="12" t="s">
        <v>864</v>
      </c>
    </row>
    <row r="299" spans="1:27">
      <c r="A299" s="12" t="s">
        <v>1680</v>
      </c>
      <c r="B299" s="12" t="s">
        <v>701</v>
      </c>
      <c r="C299" s="12" t="s">
        <v>1526</v>
      </c>
      <c r="D299" s="12" t="s">
        <v>704</v>
      </c>
      <c r="E299" s="12" t="s">
        <v>1526</v>
      </c>
      <c r="F299" s="12" t="s">
        <v>1014</v>
      </c>
      <c r="H299" s="12" t="s">
        <v>1235</v>
      </c>
      <c r="J299" s="12" t="s">
        <v>1851</v>
      </c>
      <c r="K299" s="12" t="s">
        <v>1442</v>
      </c>
      <c r="L299" s="12" t="s">
        <v>1235</v>
      </c>
      <c r="M299" s="12" t="str">
        <f t="shared" si="25"/>
        <v>[NPIMS to NDAP DW]:TW_RG_OILPRCSCRITSTHING_K</v>
      </c>
      <c r="N299" s="12" t="s">
        <v>396</v>
      </c>
      <c r="P299" s="12" t="s">
        <v>702</v>
      </c>
      <c r="Q299" s="12" t="str">
        <f t="shared" si="26"/>
        <v>SELECT COUNT(*) FROM DW.TW_RG_OILPRCSCRITSTHING_K WHERE DW_STDR_DE = '${today}'</v>
      </c>
      <c r="R299" s="12" t="s">
        <v>1530</v>
      </c>
      <c r="S299" s="12" t="str">
        <f t="shared" si="27"/>
        <v>SELECT COUNT(*) FROM TNID_OILPRCSCRITSTHING_K</v>
      </c>
      <c r="U299" s="12" t="s">
        <v>1765</v>
      </c>
      <c r="W299" s="12" t="s">
        <v>863</v>
      </c>
      <c r="X299" s="25">
        <f t="shared" ca="1" si="23"/>
        <v>41961.617838425926</v>
      </c>
      <c r="Y299" s="12" t="s">
        <v>864</v>
      </c>
      <c r="Z299" s="25">
        <f t="shared" ca="1" si="24"/>
        <v>41961.617838425926</v>
      </c>
      <c r="AA299" s="12" t="s">
        <v>864</v>
      </c>
    </row>
    <row r="300" spans="1:27">
      <c r="A300" s="12" t="s">
        <v>1681</v>
      </c>
      <c r="B300" s="12" t="s">
        <v>701</v>
      </c>
      <c r="C300" s="12" t="s">
        <v>1526</v>
      </c>
      <c r="D300" s="12" t="s">
        <v>704</v>
      </c>
      <c r="E300" s="12" t="s">
        <v>1526</v>
      </c>
      <c r="F300" s="12" t="s">
        <v>1015</v>
      </c>
      <c r="H300" s="12" t="s">
        <v>1236</v>
      </c>
      <c r="J300" s="12" t="s">
        <v>1851</v>
      </c>
      <c r="K300" s="12" t="s">
        <v>1443</v>
      </c>
      <c r="L300" s="12" t="s">
        <v>1236</v>
      </c>
      <c r="M300" s="12" t="str">
        <f t="shared" si="25"/>
        <v>[NPIMS to NDAP DW]:TW_OP_OLCNCLMNT_PRC_MATR_D</v>
      </c>
      <c r="N300" s="12" t="s">
        <v>396</v>
      </c>
      <c r="P300" s="12" t="s">
        <v>702</v>
      </c>
      <c r="Q300" s="12" t="str">
        <f t="shared" si="26"/>
        <v>SELECT COUNT(*) FROM DW.TW_OP_OLCNCLMNT_PRC_MATR_D WHERE DW_STDR_DE = '${today}'</v>
      </c>
      <c r="R300" s="12" t="s">
        <v>1530</v>
      </c>
      <c r="S300" s="12" t="str">
        <f t="shared" si="27"/>
        <v>SELECT COUNT(*) FROM TNID_OLCNCLMNT_PRC_MATR_D</v>
      </c>
      <c r="U300" s="12" t="s">
        <v>1765</v>
      </c>
      <c r="W300" s="12" t="s">
        <v>863</v>
      </c>
      <c r="X300" s="25">
        <f t="shared" ca="1" si="23"/>
        <v>41961.617838425926</v>
      </c>
      <c r="Y300" s="12" t="s">
        <v>864</v>
      </c>
      <c r="Z300" s="25">
        <f t="shared" ca="1" si="24"/>
        <v>41961.617838425926</v>
      </c>
      <c r="AA300" s="12" t="s">
        <v>864</v>
      </c>
    </row>
    <row r="301" spans="1:27">
      <c r="A301" s="12" t="s">
        <v>1682</v>
      </c>
      <c r="B301" s="12" t="s">
        <v>701</v>
      </c>
      <c r="C301" s="12" t="s">
        <v>1526</v>
      </c>
      <c r="D301" s="12" t="s">
        <v>704</v>
      </c>
      <c r="E301" s="12" t="s">
        <v>1526</v>
      </c>
      <c r="F301" s="12" t="s">
        <v>1016</v>
      </c>
      <c r="H301" s="12" t="s">
        <v>1237</v>
      </c>
      <c r="J301" s="12" t="s">
        <v>1851</v>
      </c>
      <c r="K301" s="12" t="s">
        <v>1444</v>
      </c>
      <c r="L301" s="12" t="s">
        <v>1237</v>
      </c>
      <c r="M301" s="12" t="str">
        <f t="shared" si="25"/>
        <v>[NPIMS to NDAP DW]:TW_CM_OLNLP_D</v>
      </c>
      <c r="N301" s="12" t="s">
        <v>396</v>
      </c>
      <c r="P301" s="12" t="s">
        <v>702</v>
      </c>
      <c r="Q301" s="12" t="str">
        <f t="shared" si="26"/>
        <v>SELECT COUNT(*) FROM DW.TW_CM_OLNLP_D WHERE DW_STDR_DE = '${today}'</v>
      </c>
      <c r="R301" s="12" t="s">
        <v>1530</v>
      </c>
      <c r="S301" s="12" t="str">
        <f t="shared" si="27"/>
        <v>SELECT COUNT(*) FROM TNID_OLNLP_D</v>
      </c>
      <c r="U301" s="12" t="s">
        <v>1765</v>
      </c>
      <c r="W301" s="12" t="s">
        <v>863</v>
      </c>
      <c r="X301" s="25">
        <f t="shared" ca="1" si="23"/>
        <v>41961.617838425926</v>
      </c>
      <c r="Y301" s="12" t="s">
        <v>864</v>
      </c>
      <c r="Z301" s="25">
        <f t="shared" ca="1" si="24"/>
        <v>41961.617838425926</v>
      </c>
      <c r="AA301" s="12" t="s">
        <v>864</v>
      </c>
    </row>
    <row r="302" spans="1:27">
      <c r="A302" s="12" t="s">
        <v>1683</v>
      </c>
      <c r="B302" s="12" t="s">
        <v>701</v>
      </c>
      <c r="C302" s="12" t="s">
        <v>1526</v>
      </c>
      <c r="D302" s="12" t="s">
        <v>704</v>
      </c>
      <c r="E302" s="12" t="s">
        <v>1526</v>
      </c>
      <c r="F302" s="12" t="s">
        <v>1017</v>
      </c>
      <c r="H302" s="12" t="s">
        <v>1238</v>
      </c>
      <c r="J302" s="12" t="s">
        <v>1851</v>
      </c>
      <c r="K302" s="12" t="s">
        <v>1445</v>
      </c>
      <c r="L302" s="12" t="s">
        <v>1238</v>
      </c>
      <c r="M302" s="12" t="str">
        <f t="shared" si="25"/>
        <v>[NPIMS to NDAP DW]:TW_RG_OLNLP_K</v>
      </c>
      <c r="N302" s="12" t="s">
        <v>396</v>
      </c>
      <c r="P302" s="12" t="s">
        <v>702</v>
      </c>
      <c r="Q302" s="12" t="str">
        <f t="shared" si="26"/>
        <v>SELECT COUNT(*) FROM DW.TW_RG_OLNLP_K WHERE DW_STDR_DE = '${today}'</v>
      </c>
      <c r="R302" s="12" t="s">
        <v>1530</v>
      </c>
      <c r="S302" s="12" t="str">
        <f t="shared" si="27"/>
        <v>SELECT COUNT(*) FROM TNID_OLNLP_K</v>
      </c>
      <c r="U302" s="12" t="s">
        <v>1765</v>
      </c>
      <c r="W302" s="12" t="s">
        <v>863</v>
      </c>
      <c r="X302" s="25">
        <f t="shared" ca="1" si="23"/>
        <v>41961.617838425926</v>
      </c>
      <c r="Y302" s="12" t="s">
        <v>864</v>
      </c>
      <c r="Z302" s="25">
        <f t="shared" ca="1" si="24"/>
        <v>41961.617838425926</v>
      </c>
      <c r="AA302" s="12" t="s">
        <v>864</v>
      </c>
    </row>
    <row r="303" spans="1:27">
      <c r="A303" s="12" t="s">
        <v>1684</v>
      </c>
      <c r="B303" s="12" t="s">
        <v>701</v>
      </c>
      <c r="C303" s="12" t="s">
        <v>1526</v>
      </c>
      <c r="D303" s="12" t="s">
        <v>704</v>
      </c>
      <c r="E303" s="12" t="s">
        <v>1526</v>
      </c>
      <c r="F303" s="12" t="s">
        <v>1018</v>
      </c>
      <c r="H303" s="12" t="s">
        <v>1239</v>
      </c>
      <c r="J303" s="12" t="s">
        <v>1851</v>
      </c>
      <c r="K303" s="12" t="s">
        <v>1446</v>
      </c>
      <c r="L303" s="12" t="s">
        <v>1239</v>
      </c>
      <c r="M303" s="12" t="str">
        <f t="shared" si="25"/>
        <v>[NPIMS to NDAP DW]:TW_CM_ONLNGRFCCODE</v>
      </c>
      <c r="N303" s="12" t="s">
        <v>396</v>
      </c>
      <c r="P303" s="12" t="s">
        <v>702</v>
      </c>
      <c r="Q303" s="12" t="str">
        <f t="shared" si="26"/>
        <v>SELECT COUNT(*) FROM DW.TW_CM_ONLNGRFCCODE WHERE DW_STDR_DE = '${today}'</v>
      </c>
      <c r="R303" s="12" t="s">
        <v>1530</v>
      </c>
      <c r="S303" s="12" t="str">
        <f t="shared" si="27"/>
        <v>SELECT COUNT(*) FROM TNID_ONLNGRFCCODE</v>
      </c>
      <c r="U303" s="12" t="s">
        <v>1765</v>
      </c>
      <c r="W303" s="12" t="s">
        <v>863</v>
      </c>
      <c r="X303" s="25">
        <f t="shared" ca="1" si="23"/>
        <v>41961.617838425926</v>
      </c>
      <c r="Y303" s="12" t="s">
        <v>864</v>
      </c>
      <c r="Z303" s="25">
        <f t="shared" ca="1" si="24"/>
        <v>41961.617838425926</v>
      </c>
      <c r="AA303" s="12" t="s">
        <v>864</v>
      </c>
    </row>
    <row r="304" spans="1:27">
      <c r="A304" s="12" t="s">
        <v>1685</v>
      </c>
      <c r="B304" s="12" t="s">
        <v>701</v>
      </c>
      <c r="C304" s="12" t="s">
        <v>1526</v>
      </c>
      <c r="D304" s="12" t="s">
        <v>704</v>
      </c>
      <c r="E304" s="12" t="s">
        <v>1526</v>
      </c>
      <c r="F304" s="12" t="s">
        <v>1019</v>
      </c>
      <c r="H304" s="12" t="s">
        <v>1240</v>
      </c>
      <c r="J304" s="12" t="s">
        <v>1851</v>
      </c>
      <c r="K304" s="12" t="s">
        <v>1447</v>
      </c>
      <c r="L304" s="12" t="s">
        <v>1240</v>
      </c>
      <c r="M304" s="12" t="str">
        <f t="shared" si="25"/>
        <v>[NPIMS to NDAP DW]:TW_RG_ONSTGLADINFO_D</v>
      </c>
      <c r="N304" s="12" t="s">
        <v>396</v>
      </c>
      <c r="P304" s="12" t="s">
        <v>702</v>
      </c>
      <c r="Q304" s="12" t="str">
        <f t="shared" si="26"/>
        <v>SELECT COUNT(*) FROM DW.TW_RG_ONSTGLADINFO_D WHERE DW_STDR_DE = '${today}'</v>
      </c>
      <c r="R304" s="12" t="s">
        <v>1530</v>
      </c>
      <c r="S304" s="12" t="str">
        <f t="shared" si="27"/>
        <v>SELECT COUNT(*) FROM TNID_ONSTGLADINFO_D</v>
      </c>
      <c r="U304" s="12" t="s">
        <v>1765</v>
      </c>
      <c r="W304" s="12" t="s">
        <v>863</v>
      </c>
      <c r="X304" s="25">
        <f t="shared" ca="1" si="23"/>
        <v>41961.617838425926</v>
      </c>
      <c r="Y304" s="12" t="s">
        <v>864</v>
      </c>
      <c r="Z304" s="25">
        <f t="shared" ca="1" si="24"/>
        <v>41961.617838425926</v>
      </c>
      <c r="AA304" s="12" t="s">
        <v>864</v>
      </c>
    </row>
    <row r="305" spans="1:27">
      <c r="A305" s="12" t="s">
        <v>1686</v>
      </c>
      <c r="B305" s="12" t="s">
        <v>701</v>
      </c>
      <c r="C305" s="12" t="s">
        <v>1526</v>
      </c>
      <c r="D305" s="12" t="s">
        <v>704</v>
      </c>
      <c r="E305" s="12" t="s">
        <v>1526</v>
      </c>
      <c r="F305" s="12" t="s">
        <v>1020</v>
      </c>
      <c r="H305" s="12" t="s">
        <v>1241</v>
      </c>
      <c r="J305" s="12" t="s">
        <v>1851</v>
      </c>
      <c r="K305" s="12" t="s">
        <v>1448</v>
      </c>
      <c r="L305" s="12" t="s">
        <v>1241</v>
      </c>
      <c r="M305" s="12" t="str">
        <f t="shared" si="25"/>
        <v>[NPIMS to NDAP DW]:TW_SA_OPRATN_STS_SM_D</v>
      </c>
      <c r="N305" s="12" t="s">
        <v>396</v>
      </c>
      <c r="P305" s="12" t="s">
        <v>702</v>
      </c>
      <c r="Q305" s="12" t="str">
        <f t="shared" si="26"/>
        <v>SELECT COUNT(*) FROM DW.TW_SA_OPRATN_STS_SM_D WHERE DW_STDR_DE = '${today}'</v>
      </c>
      <c r="R305" s="12" t="s">
        <v>1530</v>
      </c>
      <c r="S305" s="12" t="str">
        <f t="shared" si="27"/>
        <v>SELECT COUNT(*) FROM TNID_OPRATN_STS_SM_D</v>
      </c>
      <c r="U305" s="12" t="s">
        <v>1765</v>
      </c>
      <c r="W305" s="12" t="s">
        <v>863</v>
      </c>
      <c r="X305" s="25">
        <f t="shared" ca="1" si="23"/>
        <v>41961.617838425926</v>
      </c>
      <c r="Y305" s="12" t="s">
        <v>864</v>
      </c>
      <c r="Z305" s="25">
        <f t="shared" ca="1" si="24"/>
        <v>41961.617838425926</v>
      </c>
      <c r="AA305" s="12" t="s">
        <v>864</v>
      </c>
    </row>
    <row r="306" spans="1:27">
      <c r="A306" s="12" t="s">
        <v>1687</v>
      </c>
      <c r="B306" s="12" t="s">
        <v>701</v>
      </c>
      <c r="C306" s="12" t="s">
        <v>1526</v>
      </c>
      <c r="D306" s="12" t="s">
        <v>704</v>
      </c>
      <c r="E306" s="12" t="s">
        <v>1526</v>
      </c>
      <c r="F306" s="12" t="s">
        <v>1021</v>
      </c>
      <c r="H306" s="12" t="s">
        <v>1242</v>
      </c>
      <c r="J306" s="12" t="s">
        <v>1851</v>
      </c>
      <c r="K306" s="12" t="s">
        <v>1449</v>
      </c>
      <c r="L306" s="12" t="s">
        <v>1242</v>
      </c>
      <c r="M306" s="12" t="str">
        <f t="shared" si="25"/>
        <v>[NPIMS to NDAP DW]:TW_CM_ORGNZT_CODE_D</v>
      </c>
      <c r="N306" s="12" t="s">
        <v>396</v>
      </c>
      <c r="P306" s="12" t="s">
        <v>702</v>
      </c>
      <c r="Q306" s="12" t="str">
        <f t="shared" si="26"/>
        <v>SELECT COUNT(*) FROM DW.TW_CM_ORGNZT_CODE_D WHERE DW_STDR_DE = '${today}'</v>
      </c>
      <c r="R306" s="12" t="s">
        <v>1530</v>
      </c>
      <c r="S306" s="12" t="str">
        <f t="shared" si="27"/>
        <v>SELECT COUNT(*) FROM TNID_ORGNZT_CODE_D</v>
      </c>
      <c r="U306" s="12" t="s">
        <v>1765</v>
      </c>
      <c r="W306" s="12" t="s">
        <v>863</v>
      </c>
      <c r="X306" s="25">
        <f t="shared" ca="1" si="23"/>
        <v>41961.617838425926</v>
      </c>
      <c r="Y306" s="12" t="s">
        <v>864</v>
      </c>
      <c r="Z306" s="25">
        <f t="shared" ca="1" si="24"/>
        <v>41961.617838425926</v>
      </c>
      <c r="AA306" s="12" t="s">
        <v>864</v>
      </c>
    </row>
    <row r="307" spans="1:27">
      <c r="A307" s="12" t="s">
        <v>1688</v>
      </c>
      <c r="B307" s="12" t="s">
        <v>701</v>
      </c>
      <c r="C307" s="12" t="s">
        <v>1526</v>
      </c>
      <c r="D307" s="12" t="s">
        <v>704</v>
      </c>
      <c r="E307" s="12" t="s">
        <v>1526</v>
      </c>
      <c r="F307" s="12" t="s">
        <v>1022</v>
      </c>
      <c r="H307" s="12" t="s">
        <v>1243</v>
      </c>
      <c r="J307" s="12" t="s">
        <v>1851</v>
      </c>
      <c r="K307" s="12" t="s">
        <v>1450</v>
      </c>
      <c r="L307" s="12" t="s">
        <v>1243</v>
      </c>
      <c r="M307" s="12" t="str">
        <f t="shared" si="25"/>
        <v>[NPIMS to NDAP DW]:TW_OP_PAYDTLS_D</v>
      </c>
      <c r="N307" s="12" t="s">
        <v>396</v>
      </c>
      <c r="P307" s="12" t="s">
        <v>702</v>
      </c>
      <c r="Q307" s="12" t="str">
        <f t="shared" si="26"/>
        <v>SELECT COUNT(*) FROM DW.TW_OP_PAYDTLS_D WHERE DW_STDR_DE = '${today}'</v>
      </c>
      <c r="R307" s="12" t="s">
        <v>1530</v>
      </c>
      <c r="S307" s="12" t="str">
        <f t="shared" si="27"/>
        <v>SELECT COUNT(*) FROM TNID_PAYDTLS_D</v>
      </c>
      <c r="U307" s="12" t="s">
        <v>1765</v>
      </c>
      <c r="W307" s="12" t="s">
        <v>863</v>
      </c>
      <c r="X307" s="25">
        <f t="shared" ca="1" si="23"/>
        <v>41961.617838425926</v>
      </c>
      <c r="Y307" s="12" t="s">
        <v>864</v>
      </c>
      <c r="Z307" s="25">
        <f t="shared" ca="1" si="24"/>
        <v>41961.617838425926</v>
      </c>
      <c r="AA307" s="12" t="s">
        <v>864</v>
      </c>
    </row>
    <row r="308" spans="1:27">
      <c r="A308" s="12" t="s">
        <v>1689</v>
      </c>
      <c r="B308" s="12" t="s">
        <v>701</v>
      </c>
      <c r="C308" s="12" t="s">
        <v>1526</v>
      </c>
      <c r="D308" s="12" t="s">
        <v>704</v>
      </c>
      <c r="E308" s="12" t="s">
        <v>1526</v>
      </c>
      <c r="F308" s="12" t="s">
        <v>1023</v>
      </c>
      <c r="H308" s="12" t="s">
        <v>1244</v>
      </c>
      <c r="J308" s="12" t="s">
        <v>1851</v>
      </c>
      <c r="K308" s="12" t="s">
        <v>1451</v>
      </c>
      <c r="L308" s="12" t="s">
        <v>1244</v>
      </c>
      <c r="M308" s="12" t="str">
        <f t="shared" si="25"/>
        <v>[NPIMS to NDAP DW]:TW_OP_PAYGUD_DTL_K</v>
      </c>
      <c r="N308" s="12" t="s">
        <v>396</v>
      </c>
      <c r="P308" s="12" t="s">
        <v>702</v>
      </c>
      <c r="Q308" s="12" t="str">
        <f t="shared" si="26"/>
        <v>SELECT COUNT(*) FROM DW.TW_OP_PAYGUD_DTL_K WHERE DW_STDR_DE = '${today}'</v>
      </c>
      <c r="R308" s="12" t="s">
        <v>1530</v>
      </c>
      <c r="S308" s="12" t="str">
        <f t="shared" si="27"/>
        <v>SELECT COUNT(*) FROM TNID_PAYGUD_DTL_K</v>
      </c>
      <c r="U308" s="12" t="s">
        <v>1765</v>
      </c>
      <c r="W308" s="12" t="s">
        <v>863</v>
      </c>
      <c r="X308" s="25">
        <f t="shared" ca="1" si="23"/>
        <v>41961.617838425926</v>
      </c>
      <c r="Y308" s="12" t="s">
        <v>864</v>
      </c>
      <c r="Z308" s="25">
        <f t="shared" ca="1" si="24"/>
        <v>41961.617838425926</v>
      </c>
      <c r="AA308" s="12" t="s">
        <v>864</v>
      </c>
    </row>
    <row r="309" spans="1:27">
      <c r="A309" s="12" t="s">
        <v>1690</v>
      </c>
      <c r="B309" s="12" t="s">
        <v>701</v>
      </c>
      <c r="C309" s="12" t="s">
        <v>1526</v>
      </c>
      <c r="D309" s="12" t="s">
        <v>704</v>
      </c>
      <c r="E309" s="12" t="s">
        <v>1526</v>
      </c>
      <c r="F309" s="12" t="s">
        <v>1024</v>
      </c>
      <c r="H309" s="12" t="s">
        <v>1245</v>
      </c>
      <c r="J309" s="12" t="s">
        <v>1851</v>
      </c>
      <c r="K309" s="12" t="s">
        <v>1452</v>
      </c>
      <c r="L309" s="12" t="s">
        <v>1245</v>
      </c>
      <c r="M309" s="12" t="str">
        <f t="shared" si="25"/>
        <v>[NPIMS to NDAP DW]:TW_OP_PAYGUDER_INF_K</v>
      </c>
      <c r="N309" s="12" t="s">
        <v>396</v>
      </c>
      <c r="P309" s="12" t="s">
        <v>702</v>
      </c>
      <c r="Q309" s="12" t="str">
        <f t="shared" si="26"/>
        <v>SELECT COUNT(*) FROM DW.TW_OP_PAYGUDER_INF_K WHERE DW_STDR_DE = '${today}'</v>
      </c>
      <c r="R309" s="12" t="s">
        <v>1530</v>
      </c>
      <c r="S309" s="12" t="str">
        <f t="shared" si="27"/>
        <v>SELECT COUNT(*) FROM TNID_PAYGUDER_INF_K</v>
      </c>
      <c r="U309" s="12" t="s">
        <v>1765</v>
      </c>
      <c r="W309" s="12" t="s">
        <v>863</v>
      </c>
      <c r="X309" s="25">
        <f t="shared" ca="1" si="23"/>
        <v>41961.617838425926</v>
      </c>
      <c r="Y309" s="12" t="s">
        <v>864</v>
      </c>
      <c r="Z309" s="25">
        <f t="shared" ca="1" si="24"/>
        <v>41961.617838425926</v>
      </c>
      <c r="AA309" s="12" t="s">
        <v>864</v>
      </c>
    </row>
    <row r="310" spans="1:27">
      <c r="A310" s="12" t="s">
        <v>1691</v>
      </c>
      <c r="B310" s="12" t="s">
        <v>701</v>
      </c>
      <c r="C310" s="12" t="s">
        <v>1526</v>
      </c>
      <c r="D310" s="12" t="s">
        <v>704</v>
      </c>
      <c r="E310" s="12" t="s">
        <v>1526</v>
      </c>
      <c r="F310" s="12" t="s">
        <v>1025</v>
      </c>
      <c r="H310" s="12" t="s">
        <v>1246</v>
      </c>
      <c r="J310" s="12" t="s">
        <v>1851</v>
      </c>
      <c r="K310" s="12" t="s">
        <v>1453</v>
      </c>
      <c r="L310" s="12" t="s">
        <v>1246</v>
      </c>
      <c r="M310" s="12" t="str">
        <f t="shared" si="25"/>
        <v>[NPIMS to NDAP DW]:TW_RG_PRFRT_STTR_DTL_INF_S</v>
      </c>
      <c r="N310" s="12" t="s">
        <v>396</v>
      </c>
      <c r="P310" s="12" t="s">
        <v>702</v>
      </c>
      <c r="Q310" s="12" t="str">
        <f t="shared" si="26"/>
        <v>SELECT COUNT(*) FROM DW.TW_RG_PRFRT_STTR_DTL_INF_S WHERE DW_STDR_DE = '${today}'</v>
      </c>
      <c r="R310" s="12" t="s">
        <v>1530</v>
      </c>
      <c r="S310" s="12" t="str">
        <f t="shared" si="27"/>
        <v>SELECT COUNT(*) FROM TNID_PRFRT_STTR_DTL_INF_S</v>
      </c>
      <c r="U310" s="12" t="s">
        <v>1765</v>
      </c>
      <c r="W310" s="12" t="s">
        <v>863</v>
      </c>
      <c r="X310" s="25">
        <f t="shared" ca="1" si="23"/>
        <v>41961.617838425926</v>
      </c>
      <c r="Y310" s="12" t="s">
        <v>864</v>
      </c>
      <c r="Z310" s="25">
        <f t="shared" ca="1" si="24"/>
        <v>41961.617838425926</v>
      </c>
      <c r="AA310" s="12" t="s">
        <v>864</v>
      </c>
    </row>
    <row r="311" spans="1:27">
      <c r="A311" s="12" t="s">
        <v>1692</v>
      </c>
      <c r="B311" s="12" t="s">
        <v>701</v>
      </c>
      <c r="C311" s="12" t="s">
        <v>1526</v>
      </c>
      <c r="D311" s="12" t="s">
        <v>704</v>
      </c>
      <c r="E311" s="12" t="s">
        <v>1526</v>
      </c>
      <c r="F311" s="12" t="s">
        <v>1026</v>
      </c>
      <c r="H311" s="12" t="s">
        <v>1247</v>
      </c>
      <c r="J311" s="12" t="s">
        <v>1851</v>
      </c>
      <c r="K311" s="12" t="s">
        <v>1454</v>
      </c>
      <c r="L311" s="12" t="s">
        <v>1247</v>
      </c>
      <c r="M311" s="12" t="str">
        <f t="shared" si="25"/>
        <v>[NPIMS to NDAP DW]:TW_RG_PRFRT_STTR_PARQST_S</v>
      </c>
      <c r="N311" s="12" t="s">
        <v>396</v>
      </c>
      <c r="P311" s="12" t="s">
        <v>702</v>
      </c>
      <c r="Q311" s="12" t="str">
        <f t="shared" si="26"/>
        <v>SELECT COUNT(*) FROM DW.TW_RG_PRFRT_STTR_PARQST_S WHERE DW_STDR_DE = '${today}'</v>
      </c>
      <c r="R311" s="12" t="s">
        <v>1530</v>
      </c>
      <c r="S311" s="12" t="str">
        <f t="shared" si="27"/>
        <v>SELECT COUNT(*) FROM TNID_PRFRT_STTR_PARQST_S</v>
      </c>
      <c r="U311" s="12" t="s">
        <v>1765</v>
      </c>
      <c r="W311" s="12" t="s">
        <v>863</v>
      </c>
      <c r="X311" s="25">
        <f t="shared" ca="1" si="23"/>
        <v>41961.617838425926</v>
      </c>
      <c r="Y311" s="12" t="s">
        <v>864</v>
      </c>
      <c r="Z311" s="25">
        <f t="shared" ca="1" si="24"/>
        <v>41961.617838425926</v>
      </c>
      <c r="AA311" s="12" t="s">
        <v>864</v>
      </c>
    </row>
    <row r="312" spans="1:27">
      <c r="A312" s="12" t="s">
        <v>1693</v>
      </c>
      <c r="B312" s="12" t="s">
        <v>701</v>
      </c>
      <c r="C312" s="12" t="s">
        <v>1526</v>
      </c>
      <c r="D312" s="12" t="s">
        <v>704</v>
      </c>
      <c r="E312" s="12" t="s">
        <v>1526</v>
      </c>
      <c r="F312" s="12" t="s">
        <v>1027</v>
      </c>
      <c r="H312" s="12" t="s">
        <v>1248</v>
      </c>
      <c r="J312" s="12" t="s">
        <v>1851</v>
      </c>
      <c r="K312" s="12" t="s">
        <v>1455</v>
      </c>
      <c r="L312" s="12" t="s">
        <v>1248</v>
      </c>
      <c r="M312" s="12" t="str">
        <f t="shared" si="25"/>
        <v>[NPIMS to NDAP DW]:TW_RG_PRFRT_STTR_PRCH_CHG_S</v>
      </c>
      <c r="N312" s="12" t="s">
        <v>396</v>
      </c>
      <c r="P312" s="12" t="s">
        <v>702</v>
      </c>
      <c r="Q312" s="12" t="str">
        <f t="shared" si="26"/>
        <v>SELECT COUNT(*) FROM DW.TW_RG_PRFRT_STTR_PRCH_CHG_S WHERE DW_STDR_DE = '${today}'</v>
      </c>
      <c r="R312" s="12" t="s">
        <v>1530</v>
      </c>
      <c r="S312" s="12" t="str">
        <f t="shared" si="27"/>
        <v>SELECT COUNT(*) FROM TNID_PRFRT_STTR_PRCH_CHG_S</v>
      </c>
      <c r="U312" s="12" t="s">
        <v>1765</v>
      </c>
      <c r="W312" s="12" t="s">
        <v>863</v>
      </c>
      <c r="X312" s="25">
        <f t="shared" ca="1" si="23"/>
        <v>41961.617838425926</v>
      </c>
      <c r="Y312" s="12" t="s">
        <v>864</v>
      </c>
      <c r="Z312" s="25">
        <f t="shared" ca="1" si="24"/>
        <v>41961.617838425926</v>
      </c>
      <c r="AA312" s="12" t="s">
        <v>864</v>
      </c>
    </row>
    <row r="313" spans="1:27">
      <c r="A313" s="12" t="s">
        <v>1694</v>
      </c>
      <c r="B313" s="12" t="s">
        <v>701</v>
      </c>
      <c r="C313" s="12" t="s">
        <v>1526</v>
      </c>
      <c r="D313" s="12" t="s">
        <v>704</v>
      </c>
      <c r="E313" s="12" t="s">
        <v>1526</v>
      </c>
      <c r="F313" s="12" t="s">
        <v>1028</v>
      </c>
      <c r="H313" s="12" t="s">
        <v>1249</v>
      </c>
      <c r="J313" s="12" t="s">
        <v>1851</v>
      </c>
      <c r="K313" s="12" t="s">
        <v>1456</v>
      </c>
      <c r="L313" s="12" t="s">
        <v>1249</v>
      </c>
      <c r="M313" s="12" t="str">
        <f t="shared" si="25"/>
        <v>[NPIMS to NDAP DW]:TW_RG_PRFRT_STTR_PRCH_REGSTR_S</v>
      </c>
      <c r="N313" s="12" t="s">
        <v>396</v>
      </c>
      <c r="P313" s="12" t="s">
        <v>702</v>
      </c>
      <c r="Q313" s="12" t="str">
        <f t="shared" si="26"/>
        <v>SELECT COUNT(*) FROM DW.TW_RG_PRFRT_STTR_PRCH_REGSTR_S WHERE DW_STDR_DE = '${today}'</v>
      </c>
      <c r="R313" s="12" t="s">
        <v>1530</v>
      </c>
      <c r="S313" s="12" t="str">
        <f t="shared" si="27"/>
        <v>SELECT COUNT(*) FROM TNID_PRFRT_STTR_PRCH_REGSTR_S</v>
      </c>
      <c r="U313" s="12" t="s">
        <v>1765</v>
      </c>
      <c r="W313" s="12" t="s">
        <v>863</v>
      </c>
      <c r="X313" s="25">
        <f t="shared" ca="1" si="23"/>
        <v>41961.617838425926</v>
      </c>
      <c r="Y313" s="12" t="s">
        <v>864</v>
      </c>
      <c r="Z313" s="25">
        <f t="shared" ca="1" si="24"/>
        <v>41961.617838425926</v>
      </c>
      <c r="AA313" s="12" t="s">
        <v>864</v>
      </c>
    </row>
    <row r="314" spans="1:27">
      <c r="A314" s="12" t="s">
        <v>1695</v>
      </c>
      <c r="B314" s="12" t="s">
        <v>701</v>
      </c>
      <c r="C314" s="12" t="s">
        <v>1526</v>
      </c>
      <c r="D314" s="12" t="s">
        <v>704</v>
      </c>
      <c r="E314" s="12" t="s">
        <v>1526</v>
      </c>
      <c r="F314" s="12" t="s">
        <v>1029</v>
      </c>
      <c r="H314" s="12" t="s">
        <v>1250</v>
      </c>
      <c r="J314" s="12" t="s">
        <v>1851</v>
      </c>
      <c r="K314" s="12" t="s">
        <v>1457</v>
      </c>
      <c r="L314" s="12" t="s">
        <v>1250</v>
      </c>
      <c r="M314" s="12" t="str">
        <f t="shared" si="25"/>
        <v>[NPIMS to NDAP DW]:TW_OP_PROGRS_INFO_HIST_D</v>
      </c>
      <c r="N314" s="12" t="s">
        <v>396</v>
      </c>
      <c r="P314" s="12" t="s">
        <v>702</v>
      </c>
      <c r="Q314" s="12" t="str">
        <f t="shared" si="26"/>
        <v>SELECT COUNT(*) FROM DW.TW_OP_PROGRS_INFO_HIST_D WHERE DW_STDR_DE = '${today}'</v>
      </c>
      <c r="R314" s="12" t="s">
        <v>1530</v>
      </c>
      <c r="S314" s="12" t="str">
        <f t="shared" si="27"/>
        <v>SELECT COUNT(*) FROM TNID_PROGRS_INFO_HIST_D</v>
      </c>
      <c r="U314" s="12" t="s">
        <v>1765</v>
      </c>
      <c r="W314" s="12" t="s">
        <v>863</v>
      </c>
      <c r="X314" s="25">
        <f t="shared" ca="1" si="23"/>
        <v>41961.617838425926</v>
      </c>
      <c r="Y314" s="12" t="s">
        <v>864</v>
      </c>
      <c r="Z314" s="25">
        <f t="shared" ca="1" si="24"/>
        <v>41961.617838425926</v>
      </c>
      <c r="AA314" s="12" t="s">
        <v>864</v>
      </c>
    </row>
    <row r="315" spans="1:27">
      <c r="A315" s="12" t="s">
        <v>1696</v>
      </c>
      <c r="B315" s="12" t="s">
        <v>701</v>
      </c>
      <c r="C315" s="12" t="s">
        <v>1526</v>
      </c>
      <c r="D315" s="12" t="s">
        <v>704</v>
      </c>
      <c r="E315" s="12" t="s">
        <v>1526</v>
      </c>
      <c r="F315" s="12" t="s">
        <v>1030</v>
      </c>
      <c r="H315" s="12" t="s">
        <v>1251</v>
      </c>
      <c r="J315" s="12" t="s">
        <v>1851</v>
      </c>
      <c r="K315" s="12" t="s">
        <v>1458</v>
      </c>
      <c r="L315" s="12" t="s">
        <v>1251</v>
      </c>
      <c r="M315" s="12" t="str">
        <f t="shared" si="25"/>
        <v>[NPIMS to NDAP DW]:TW_OP_PRSCRPDSCNTC_K</v>
      </c>
      <c r="N315" s="12" t="s">
        <v>396</v>
      </c>
      <c r="P315" s="12" t="s">
        <v>702</v>
      </c>
      <c r="Q315" s="12" t="str">
        <f t="shared" si="26"/>
        <v>SELECT COUNT(*) FROM DW.TW_OP_PRSCRPDSCNTC_K WHERE DW_STDR_DE = '${today}'</v>
      </c>
      <c r="R315" s="12" t="s">
        <v>1530</v>
      </c>
      <c r="S315" s="12" t="str">
        <f t="shared" si="27"/>
        <v>SELECT COUNT(*) FROM TNID_PRSCRPDSCNTC_K</v>
      </c>
      <c r="U315" s="12" t="s">
        <v>1765</v>
      </c>
      <c r="W315" s="12" t="s">
        <v>863</v>
      </c>
      <c r="X315" s="25">
        <f t="shared" ca="1" si="23"/>
        <v>41961.617838425926</v>
      </c>
      <c r="Y315" s="12" t="s">
        <v>864</v>
      </c>
      <c r="Z315" s="25">
        <f t="shared" ca="1" si="24"/>
        <v>41961.617838425926</v>
      </c>
      <c r="AA315" s="12" t="s">
        <v>864</v>
      </c>
    </row>
    <row r="316" spans="1:27">
      <c r="A316" s="12" t="s">
        <v>1697</v>
      </c>
      <c r="B316" s="12" t="s">
        <v>701</v>
      </c>
      <c r="C316" s="12" t="s">
        <v>1526</v>
      </c>
      <c r="D316" s="12" t="s">
        <v>704</v>
      </c>
      <c r="E316" s="12" t="s">
        <v>1526</v>
      </c>
      <c r="F316" s="12" t="s">
        <v>1031</v>
      </c>
      <c r="H316" s="12" t="s">
        <v>1252</v>
      </c>
      <c r="J316" s="12" t="s">
        <v>1851</v>
      </c>
      <c r="K316" s="12" t="s">
        <v>1459</v>
      </c>
      <c r="L316" s="12" t="s">
        <v>1252</v>
      </c>
      <c r="M316" s="12" t="str">
        <f t="shared" si="25"/>
        <v>[NPIMS to NDAP DW]:TW_CM_REALMCODE</v>
      </c>
      <c r="N316" s="12" t="s">
        <v>396</v>
      </c>
      <c r="P316" s="12" t="s">
        <v>702</v>
      </c>
      <c r="Q316" s="12" t="str">
        <f t="shared" si="26"/>
        <v>SELECT COUNT(*) FROM DW.TW_CM_REALMCODE WHERE DW_STDR_DE = '${today}'</v>
      </c>
      <c r="R316" s="12" t="s">
        <v>1530</v>
      </c>
      <c r="S316" s="12" t="str">
        <f t="shared" si="27"/>
        <v>SELECT COUNT(*) FROM TNID_REALMCODE</v>
      </c>
      <c r="U316" s="12" t="s">
        <v>1765</v>
      </c>
      <c r="W316" s="12" t="s">
        <v>863</v>
      </c>
      <c r="X316" s="25">
        <f t="shared" ca="1" si="23"/>
        <v>41961.617838425926</v>
      </c>
      <c r="Y316" s="12" t="s">
        <v>864</v>
      </c>
      <c r="Z316" s="25">
        <f t="shared" ca="1" si="24"/>
        <v>41961.617838425926</v>
      </c>
      <c r="AA316" s="12" t="s">
        <v>864</v>
      </c>
    </row>
    <row r="317" spans="1:27">
      <c r="A317" s="12" t="s">
        <v>1698</v>
      </c>
      <c r="B317" s="12" t="s">
        <v>701</v>
      </c>
      <c r="C317" s="12" t="s">
        <v>1526</v>
      </c>
      <c r="D317" s="12" t="s">
        <v>704</v>
      </c>
      <c r="E317" s="12" t="s">
        <v>1526</v>
      </c>
      <c r="F317" s="12" t="s">
        <v>1032</v>
      </c>
      <c r="H317" s="12" t="s">
        <v>1253</v>
      </c>
      <c r="J317" s="12" t="s">
        <v>1851</v>
      </c>
      <c r="K317" s="12" t="s">
        <v>1460</v>
      </c>
      <c r="L317" s="12" t="s">
        <v>1253</v>
      </c>
      <c r="M317" s="12" t="str">
        <f t="shared" si="25"/>
        <v>[NPIMS to NDAP DW]:TW_AQ_REGSTR_ADIT_INF_D</v>
      </c>
      <c r="N317" s="12" t="s">
        <v>396</v>
      </c>
      <c r="P317" s="12" t="s">
        <v>702</v>
      </c>
      <c r="Q317" s="12" t="str">
        <f t="shared" si="26"/>
        <v>SELECT COUNT(*) FROM DW.TW_AQ_REGSTR_ADIT_INF_D WHERE DW_STDR_DE = '${today}'</v>
      </c>
      <c r="R317" s="12" t="s">
        <v>1530</v>
      </c>
      <c r="S317" s="12" t="str">
        <f t="shared" si="27"/>
        <v>SELECT COUNT(*) FROM TNID_REGSTR_ADIT_INF_D</v>
      </c>
      <c r="U317" s="12" t="s">
        <v>1765</v>
      </c>
      <c r="W317" s="12" t="s">
        <v>863</v>
      </c>
      <c r="X317" s="25">
        <f t="shared" ca="1" si="23"/>
        <v>41961.617838425926</v>
      </c>
      <c r="Y317" s="12" t="s">
        <v>864</v>
      </c>
      <c r="Z317" s="25">
        <f t="shared" ca="1" si="24"/>
        <v>41961.617838425926</v>
      </c>
      <c r="AA317" s="12" t="s">
        <v>864</v>
      </c>
    </row>
    <row r="318" spans="1:27">
      <c r="A318" s="12" t="s">
        <v>1699</v>
      </c>
      <c r="B318" s="12" t="s">
        <v>701</v>
      </c>
      <c r="C318" s="12" t="s">
        <v>1526</v>
      </c>
      <c r="D318" s="12" t="s">
        <v>704</v>
      </c>
      <c r="E318" s="12" t="s">
        <v>1526</v>
      </c>
      <c r="F318" s="12" t="s">
        <v>1033</v>
      </c>
      <c r="H318" s="12" t="s">
        <v>1254</v>
      </c>
      <c r="J318" s="12" t="s">
        <v>1851</v>
      </c>
      <c r="K318" s="12" t="s">
        <v>1461</v>
      </c>
      <c r="L318" s="12" t="s">
        <v>1254</v>
      </c>
      <c r="M318" s="12" t="str">
        <f t="shared" si="25"/>
        <v>[NPIMS to NDAP DW]:TW_OP_REGSTRACCTOBSIS_K</v>
      </c>
      <c r="N318" s="12" t="s">
        <v>396</v>
      </c>
      <c r="P318" s="12" t="s">
        <v>702</v>
      </c>
      <c r="Q318" s="12" t="str">
        <f t="shared" si="26"/>
        <v>SELECT COUNT(*) FROM DW.TW_OP_REGSTRACCTOBSIS_K WHERE DW_STDR_DE = '${today}'</v>
      </c>
      <c r="R318" s="12" t="s">
        <v>1530</v>
      </c>
      <c r="S318" s="12" t="str">
        <f t="shared" si="27"/>
        <v>SELECT COUNT(*) FROM TNID_REGSTRACCTOBSIS_K</v>
      </c>
      <c r="U318" s="12" t="s">
        <v>1765</v>
      </c>
      <c r="W318" s="12" t="s">
        <v>863</v>
      </c>
      <c r="X318" s="25">
        <f t="shared" ca="1" si="23"/>
        <v>41961.617838425926</v>
      </c>
      <c r="Y318" s="12" t="s">
        <v>864</v>
      </c>
      <c r="Z318" s="25">
        <f t="shared" ca="1" si="24"/>
        <v>41961.617838425926</v>
      </c>
      <c r="AA318" s="12" t="s">
        <v>864</v>
      </c>
    </row>
    <row r="319" spans="1:27">
      <c r="A319" s="12" t="s">
        <v>1700</v>
      </c>
      <c r="B319" s="12" t="s">
        <v>701</v>
      </c>
      <c r="C319" s="12" t="s">
        <v>1526</v>
      </c>
      <c r="D319" s="12" t="s">
        <v>704</v>
      </c>
      <c r="E319" s="12" t="s">
        <v>1526</v>
      </c>
      <c r="F319" s="12" t="s">
        <v>1034</v>
      </c>
      <c r="H319" s="12" t="s">
        <v>1255</v>
      </c>
      <c r="J319" s="12" t="s">
        <v>1851</v>
      </c>
      <c r="K319" s="12" t="s">
        <v>1462</v>
      </c>
      <c r="L319" s="12" t="s">
        <v>1255</v>
      </c>
      <c r="M319" s="12" t="str">
        <f t="shared" si="25"/>
        <v>[NPIMS to NDAP DW]:TW_OP_REQSTPARTNMANINFO_D_DAMO</v>
      </c>
      <c r="N319" s="12" t="s">
        <v>396</v>
      </c>
      <c r="P319" s="12" t="s">
        <v>702</v>
      </c>
      <c r="Q319" s="12" t="str">
        <f t="shared" si="26"/>
        <v>SELECT COUNT(*) FROM DW.TW_OP_REQSTPARTNMANINFO_D_DAMO WHERE DW_STDR_DE = '${today}'</v>
      </c>
      <c r="R319" s="12" t="s">
        <v>1530</v>
      </c>
      <c r="S319" s="12" t="str">
        <f t="shared" si="27"/>
        <v>SELECT COUNT(*) FROM TNID_REQSTPARTNMANINFO_D_DAMO</v>
      </c>
      <c r="U319" s="12" t="s">
        <v>1765</v>
      </c>
      <c r="W319" s="12" t="s">
        <v>863</v>
      </c>
      <c r="X319" s="25">
        <f t="shared" ca="1" si="23"/>
        <v>41961.617838425926</v>
      </c>
      <c r="Y319" s="12" t="s">
        <v>864</v>
      </c>
      <c r="Z319" s="25">
        <f t="shared" ca="1" si="24"/>
        <v>41961.617838425926</v>
      </c>
      <c r="AA319" s="12" t="s">
        <v>864</v>
      </c>
    </row>
    <row r="320" spans="1:27">
      <c r="A320" s="12" t="s">
        <v>1701</v>
      </c>
      <c r="B320" s="12" t="s">
        <v>701</v>
      </c>
      <c r="C320" s="12" t="s">
        <v>1526</v>
      </c>
      <c r="D320" s="12" t="s">
        <v>704</v>
      </c>
      <c r="E320" s="12" t="s">
        <v>1526</v>
      </c>
      <c r="F320" s="12" t="s">
        <v>1035</v>
      </c>
      <c r="H320" s="12" t="s">
        <v>1256</v>
      </c>
      <c r="J320" s="12" t="s">
        <v>1851</v>
      </c>
      <c r="K320" s="12" t="s">
        <v>1463</v>
      </c>
      <c r="L320" s="12" t="s">
        <v>1256</v>
      </c>
      <c r="M320" s="12" t="str">
        <f t="shared" si="25"/>
        <v>[NPIMS to NDAP DW]:TW_OP_RGISTLGSTR_K</v>
      </c>
      <c r="N320" s="12" t="s">
        <v>396</v>
      </c>
      <c r="P320" s="12" t="s">
        <v>702</v>
      </c>
      <c r="Q320" s="12" t="str">
        <f t="shared" si="26"/>
        <v>SELECT COUNT(*) FROM DW.TW_OP_RGISTLGSTR_K WHERE DW_STDR_DE = '${today}'</v>
      </c>
      <c r="R320" s="12" t="s">
        <v>1530</v>
      </c>
      <c r="S320" s="12" t="str">
        <f t="shared" si="27"/>
        <v>SELECT COUNT(*) FROM TNID_RGISTLGSTR_K</v>
      </c>
      <c r="U320" s="12" t="s">
        <v>1765</v>
      </c>
      <c r="W320" s="12" t="s">
        <v>863</v>
      </c>
      <c r="X320" s="25">
        <f t="shared" ca="1" si="23"/>
        <v>41961.617838425926</v>
      </c>
      <c r="Y320" s="12" t="s">
        <v>864</v>
      </c>
      <c r="Z320" s="25">
        <f t="shared" ca="1" si="24"/>
        <v>41961.617838425926</v>
      </c>
      <c r="AA320" s="12" t="s">
        <v>864</v>
      </c>
    </row>
    <row r="321" spans="1:27">
      <c r="A321" s="12" t="s">
        <v>1702</v>
      </c>
      <c r="B321" s="12" t="s">
        <v>701</v>
      </c>
      <c r="C321" s="12" t="s">
        <v>1526</v>
      </c>
      <c r="D321" s="12" t="s">
        <v>704</v>
      </c>
      <c r="E321" s="12" t="s">
        <v>1526</v>
      </c>
      <c r="F321" s="12" t="s">
        <v>1036</v>
      </c>
      <c r="H321" s="12" t="s">
        <v>1257</v>
      </c>
      <c r="J321" s="12" t="s">
        <v>1851</v>
      </c>
      <c r="K321" s="12" t="s">
        <v>1464</v>
      </c>
      <c r="L321" s="12" t="s">
        <v>1257</v>
      </c>
      <c r="M321" s="12" t="str">
        <f t="shared" si="25"/>
        <v>[NPIMS to NDAP DW]:TW_OP_RGISTREQST_K</v>
      </c>
      <c r="N321" s="12" t="s">
        <v>396</v>
      </c>
      <c r="P321" s="12" t="s">
        <v>702</v>
      </c>
      <c r="Q321" s="12" t="str">
        <f t="shared" si="26"/>
        <v>SELECT COUNT(*) FROM DW.TW_OP_RGISTREQST_K WHERE DW_STDR_DE = '${today}'</v>
      </c>
      <c r="R321" s="12" t="s">
        <v>1530</v>
      </c>
      <c r="S321" s="12" t="str">
        <f t="shared" si="27"/>
        <v>SELECT COUNT(*) FROM TNID_RGISTREQST_K</v>
      </c>
      <c r="U321" s="12" t="s">
        <v>1765</v>
      </c>
      <c r="W321" s="12" t="s">
        <v>863</v>
      </c>
      <c r="X321" s="25">
        <f t="shared" ca="1" si="23"/>
        <v>41961.617838425926</v>
      </c>
      <c r="Y321" s="12" t="s">
        <v>864</v>
      </c>
      <c r="Z321" s="25">
        <f t="shared" ca="1" si="24"/>
        <v>41961.617838425926</v>
      </c>
      <c r="AA321" s="12" t="s">
        <v>864</v>
      </c>
    </row>
    <row r="322" spans="1:27">
      <c r="A322" s="12" t="s">
        <v>1703</v>
      </c>
      <c r="B322" s="12" t="s">
        <v>701</v>
      </c>
      <c r="C322" s="12" t="s">
        <v>1526</v>
      </c>
      <c r="D322" s="12" t="s">
        <v>704</v>
      </c>
      <c r="E322" s="12" t="s">
        <v>1526</v>
      </c>
      <c r="F322" s="12" t="s">
        <v>1037</v>
      </c>
      <c r="H322" s="12" t="s">
        <v>1258</v>
      </c>
      <c r="J322" s="12" t="s">
        <v>1851</v>
      </c>
      <c r="K322" s="12" t="s">
        <v>1465</v>
      </c>
      <c r="L322" s="12" t="s">
        <v>1258</v>
      </c>
      <c r="M322" s="12" t="str">
        <f t="shared" si="25"/>
        <v>[NPIMS to NDAP DW]:TW_OP_RIGHTPRESV_RPTSTS_J</v>
      </c>
      <c r="N322" s="12" t="s">
        <v>396</v>
      </c>
      <c r="P322" s="12" t="s">
        <v>702</v>
      </c>
      <c r="Q322" s="12" t="str">
        <f t="shared" si="26"/>
        <v>SELECT COUNT(*) FROM DW.TW_OP_RIGHTPRESV_RPTSTS_J WHERE DW_STDR_DE = '${today}'</v>
      </c>
      <c r="R322" s="12" t="s">
        <v>1530</v>
      </c>
      <c r="S322" s="12" t="str">
        <f t="shared" si="27"/>
        <v>SELECT COUNT(*) FROM TNID_RIGHTPRESV_RPTSTS_J</v>
      </c>
      <c r="U322" s="12" t="s">
        <v>1765</v>
      </c>
      <c r="W322" s="12" t="s">
        <v>863</v>
      </c>
      <c r="X322" s="25">
        <f t="shared" ca="1" si="23"/>
        <v>41961.617838425926</v>
      </c>
      <c r="Y322" s="12" t="s">
        <v>864</v>
      </c>
      <c r="Z322" s="25">
        <f t="shared" ca="1" si="24"/>
        <v>41961.617838425926</v>
      </c>
      <c r="AA322" s="12" t="s">
        <v>864</v>
      </c>
    </row>
    <row r="323" spans="1:27">
      <c r="A323" s="12" t="s">
        <v>1704</v>
      </c>
      <c r="B323" s="12" t="s">
        <v>701</v>
      </c>
      <c r="C323" s="12" t="s">
        <v>1526</v>
      </c>
      <c r="D323" s="12" t="s">
        <v>704</v>
      </c>
      <c r="E323" s="12" t="s">
        <v>1526</v>
      </c>
      <c r="F323" s="12" t="s">
        <v>1038</v>
      </c>
      <c r="H323" s="12" t="s">
        <v>1259</v>
      </c>
      <c r="J323" s="12" t="s">
        <v>1851</v>
      </c>
      <c r="K323" s="12" t="s">
        <v>1466</v>
      </c>
      <c r="L323" s="12" t="s">
        <v>1259</v>
      </c>
      <c r="M323" s="12" t="str">
        <f t="shared" si="25"/>
        <v>[NPIMS to NDAP DW]:TW_OP_RIGHTPRESVACCDTEXAMIN</v>
      </c>
      <c r="N323" s="12" t="s">
        <v>396</v>
      </c>
      <c r="P323" s="12" t="s">
        <v>702</v>
      </c>
      <c r="Q323" s="12" t="str">
        <f t="shared" si="26"/>
        <v>SELECT COUNT(*) FROM DW.TW_OP_RIGHTPRESVACCDTEXAMIN WHERE DW_STDR_DE = '${today}'</v>
      </c>
      <c r="R323" s="12" t="s">
        <v>1530</v>
      </c>
      <c r="S323" s="12" t="str">
        <f t="shared" si="27"/>
        <v>SELECT COUNT(*) FROM TNID_RIGHTPRESVACCDTEXAMIN</v>
      </c>
      <c r="U323" s="12" t="s">
        <v>1765</v>
      </c>
      <c r="W323" s="12" t="s">
        <v>863</v>
      </c>
      <c r="X323" s="25">
        <f t="shared" ref="X323:X379" ca="1" si="28">NOW()-10</f>
        <v>41961.617838425926</v>
      </c>
      <c r="Y323" s="12" t="s">
        <v>864</v>
      </c>
      <c r="Z323" s="25">
        <f t="shared" ref="Z323:Z379" ca="1" si="29">NOW()-10</f>
        <v>41961.617838425926</v>
      </c>
      <c r="AA323" s="12" t="s">
        <v>864</v>
      </c>
    </row>
    <row r="324" spans="1:27">
      <c r="A324" s="12" t="s">
        <v>1705</v>
      </c>
      <c r="B324" s="12" t="s">
        <v>701</v>
      </c>
      <c r="C324" s="12" t="s">
        <v>1526</v>
      </c>
      <c r="D324" s="12" t="s">
        <v>704</v>
      </c>
      <c r="E324" s="12" t="s">
        <v>1526</v>
      </c>
      <c r="F324" s="12" t="s">
        <v>1039</v>
      </c>
      <c r="H324" s="12" t="s">
        <v>1260</v>
      </c>
      <c r="J324" s="12" t="s">
        <v>1851</v>
      </c>
      <c r="K324" s="12" t="s">
        <v>1467</v>
      </c>
      <c r="L324" s="12" t="s">
        <v>1260</v>
      </c>
      <c r="M324" s="12" t="str">
        <f t="shared" si="25"/>
        <v>[NPIMS to NDAP DW]:TW_OP_RIGHTPRESVACMSLTREPRT_D</v>
      </c>
      <c r="N324" s="12" t="s">
        <v>396</v>
      </c>
      <c r="P324" s="12" t="s">
        <v>702</v>
      </c>
      <c r="Q324" s="12" t="str">
        <f t="shared" si="26"/>
        <v>SELECT COUNT(*) FROM DW.TW_OP_RIGHTPRESVACMSLTREPRT_D WHERE DW_STDR_DE = '${today}'</v>
      </c>
      <c r="R324" s="12" t="s">
        <v>1530</v>
      </c>
      <c r="S324" s="12" t="str">
        <f t="shared" si="27"/>
        <v>SELECT COUNT(*) FROM TNID_RIGHTPRESVACMSLTREPRT_D</v>
      </c>
      <c r="U324" s="12" t="s">
        <v>1765</v>
      </c>
      <c r="W324" s="12" t="s">
        <v>863</v>
      </c>
      <c r="X324" s="25">
        <f t="shared" ca="1" si="28"/>
        <v>41961.617838425926</v>
      </c>
      <c r="Y324" s="12" t="s">
        <v>864</v>
      </c>
      <c r="Z324" s="25">
        <f t="shared" ca="1" si="29"/>
        <v>41961.617838425926</v>
      </c>
      <c r="AA324" s="12" t="s">
        <v>864</v>
      </c>
    </row>
    <row r="325" spans="1:27">
      <c r="A325" s="12" t="s">
        <v>1706</v>
      </c>
      <c r="B325" s="12" t="s">
        <v>701</v>
      </c>
      <c r="C325" s="12" t="s">
        <v>1526</v>
      </c>
      <c r="D325" s="12" t="s">
        <v>704</v>
      </c>
      <c r="E325" s="12" t="s">
        <v>1526</v>
      </c>
      <c r="F325" s="12" t="s">
        <v>1040</v>
      </c>
      <c r="H325" s="12" t="s">
        <v>1261</v>
      </c>
      <c r="J325" s="12" t="s">
        <v>1851</v>
      </c>
      <c r="K325" s="12" t="s">
        <v>1468</v>
      </c>
      <c r="L325" s="12" t="s">
        <v>1261</v>
      </c>
      <c r="M325" s="12" t="str">
        <f t="shared" si="25"/>
        <v>[NPIMS to NDAP DW]:TW_OP_RIGHTPRESVACMSLTVRIFY_D</v>
      </c>
      <c r="N325" s="12" t="s">
        <v>396</v>
      </c>
      <c r="P325" s="12" t="s">
        <v>702</v>
      </c>
      <c r="Q325" s="12" t="str">
        <f t="shared" si="26"/>
        <v>SELECT COUNT(*) FROM DW.TW_OP_RIGHTPRESVACMSLTVRIFY_D WHERE DW_STDR_DE = '${today}'</v>
      </c>
      <c r="R325" s="12" t="s">
        <v>1530</v>
      </c>
      <c r="S325" s="12" t="str">
        <f t="shared" si="27"/>
        <v>SELECT COUNT(*) FROM TNID_RIGHTPRESVACMSLTVRIFY_D</v>
      </c>
      <c r="U325" s="12" t="s">
        <v>1765</v>
      </c>
      <c r="W325" s="12" t="s">
        <v>863</v>
      </c>
      <c r="X325" s="25">
        <f t="shared" ca="1" si="28"/>
        <v>41961.617838425926</v>
      </c>
      <c r="Y325" s="12" t="s">
        <v>864</v>
      </c>
      <c r="Z325" s="25">
        <f t="shared" ca="1" si="29"/>
        <v>41961.617838425926</v>
      </c>
      <c r="AA325" s="12" t="s">
        <v>864</v>
      </c>
    </row>
    <row r="326" spans="1:27">
      <c r="A326" s="12" t="s">
        <v>1707</v>
      </c>
      <c r="B326" s="12" t="s">
        <v>701</v>
      </c>
      <c r="C326" s="12" t="s">
        <v>1526</v>
      </c>
      <c r="D326" s="12" t="s">
        <v>704</v>
      </c>
      <c r="E326" s="12" t="s">
        <v>1526</v>
      </c>
      <c r="F326" s="12" t="s">
        <v>1041</v>
      </c>
      <c r="H326" s="12" t="s">
        <v>1262</v>
      </c>
      <c r="J326" s="12" t="s">
        <v>1851</v>
      </c>
      <c r="K326" s="12" t="s">
        <v>1469</v>
      </c>
      <c r="L326" s="12" t="s">
        <v>1262</v>
      </c>
      <c r="M326" s="12" t="str">
        <f t="shared" si="25"/>
        <v>[NPIMS to NDAP DW]:TW_OP_RIGHTPRESVBASS</v>
      </c>
      <c r="N326" s="12" t="s">
        <v>396</v>
      </c>
      <c r="P326" s="12" t="s">
        <v>702</v>
      </c>
      <c r="Q326" s="12" t="str">
        <f t="shared" si="26"/>
        <v>SELECT COUNT(*) FROM DW.TW_OP_RIGHTPRESVBASS WHERE DW_STDR_DE = '${today}'</v>
      </c>
      <c r="R326" s="12" t="s">
        <v>1530</v>
      </c>
      <c r="S326" s="12" t="str">
        <f t="shared" si="27"/>
        <v>SELECT COUNT(*) FROM TNID_RIGHTPRESVBASS</v>
      </c>
      <c r="U326" s="12" t="s">
        <v>1765</v>
      </c>
      <c r="W326" s="12" t="s">
        <v>863</v>
      </c>
      <c r="X326" s="25">
        <f t="shared" ca="1" si="28"/>
        <v>41961.617838425926</v>
      </c>
      <c r="Y326" s="12" t="s">
        <v>864</v>
      </c>
      <c r="Z326" s="25">
        <f t="shared" ca="1" si="29"/>
        <v>41961.617838425926</v>
      </c>
      <c r="AA326" s="12" t="s">
        <v>864</v>
      </c>
    </row>
    <row r="327" spans="1:27">
      <c r="A327" s="12" t="s">
        <v>1708</v>
      </c>
      <c r="B327" s="12" t="s">
        <v>701</v>
      </c>
      <c r="C327" s="12" t="s">
        <v>1526</v>
      </c>
      <c r="D327" s="12" t="s">
        <v>704</v>
      </c>
      <c r="E327" s="12" t="s">
        <v>1526</v>
      </c>
      <c r="F327" s="12" t="s">
        <v>1042</v>
      </c>
      <c r="H327" s="12" t="s">
        <v>1263</v>
      </c>
      <c r="J327" s="12" t="s">
        <v>1851</v>
      </c>
      <c r="K327" s="12" t="s">
        <v>1470</v>
      </c>
      <c r="L327" s="12" t="s">
        <v>1263</v>
      </c>
      <c r="M327" s="12" t="str">
        <f t="shared" si="25"/>
        <v>[NPIMS to NDAP DW]:TW_OP_RIGHTPRESVJOBPLAN_J</v>
      </c>
      <c r="N327" s="12" t="s">
        <v>396</v>
      </c>
      <c r="P327" s="12" t="s">
        <v>702</v>
      </c>
      <c r="Q327" s="12" t="str">
        <f t="shared" si="26"/>
        <v>SELECT COUNT(*) FROM DW.TW_OP_RIGHTPRESVJOBPLAN_J WHERE DW_STDR_DE = '${today}'</v>
      </c>
      <c r="R327" s="12" t="s">
        <v>1530</v>
      </c>
      <c r="S327" s="12" t="str">
        <f t="shared" si="27"/>
        <v>SELECT COUNT(*) FROM TNID_RIGHTPRESVJOBPLAN_J</v>
      </c>
      <c r="U327" s="12" t="s">
        <v>1765</v>
      </c>
      <c r="W327" s="12" t="s">
        <v>863</v>
      </c>
      <c r="X327" s="25">
        <f t="shared" ca="1" si="28"/>
        <v>41961.617838425926</v>
      </c>
      <c r="Y327" s="12" t="s">
        <v>864</v>
      </c>
      <c r="Z327" s="25">
        <f t="shared" ca="1" si="29"/>
        <v>41961.617838425926</v>
      </c>
      <c r="AA327" s="12" t="s">
        <v>864</v>
      </c>
    </row>
    <row r="328" spans="1:27">
      <c r="A328" s="12" t="s">
        <v>1709</v>
      </c>
      <c r="B328" s="12" t="s">
        <v>701</v>
      </c>
      <c r="C328" s="12" t="s">
        <v>1526</v>
      </c>
      <c r="D328" s="12" t="s">
        <v>704</v>
      </c>
      <c r="E328" s="12" t="s">
        <v>1526</v>
      </c>
      <c r="F328" s="12" t="s">
        <v>1043</v>
      </c>
      <c r="H328" s="12" t="s">
        <v>1264</v>
      </c>
      <c r="J328" s="12" t="s">
        <v>1851</v>
      </c>
      <c r="K328" s="12" t="s">
        <v>1471</v>
      </c>
      <c r="L328" s="12" t="s">
        <v>1264</v>
      </c>
      <c r="M328" s="12" t="str">
        <f t="shared" si="25"/>
        <v>[NPIMS to NDAP DW]:TW_OP_RIGHTPRESVPRTNACMSLT_D</v>
      </c>
      <c r="N328" s="12" t="s">
        <v>396</v>
      </c>
      <c r="P328" s="12" t="s">
        <v>702</v>
      </c>
      <c r="Q328" s="12" t="str">
        <f t="shared" si="26"/>
        <v>SELECT COUNT(*) FROM DW.TW_OP_RIGHTPRESVPRTNACMSLT_D WHERE DW_STDR_DE = '${today}'</v>
      </c>
      <c r="R328" s="12" t="s">
        <v>1530</v>
      </c>
      <c r="S328" s="12" t="str">
        <f t="shared" si="27"/>
        <v>SELECT COUNT(*) FROM TNID_RIGHTPRESVPRTNACMSLT_D</v>
      </c>
      <c r="U328" s="12" t="s">
        <v>1765</v>
      </c>
      <c r="W328" s="12" t="s">
        <v>863</v>
      </c>
      <c r="X328" s="25">
        <f t="shared" ca="1" si="28"/>
        <v>41961.617838425926</v>
      </c>
      <c r="Y328" s="12" t="s">
        <v>864</v>
      </c>
      <c r="Z328" s="25">
        <f t="shared" ca="1" si="29"/>
        <v>41961.617838425926</v>
      </c>
      <c r="AA328" s="12" t="s">
        <v>864</v>
      </c>
    </row>
    <row r="329" spans="1:27">
      <c r="A329" s="12" t="s">
        <v>1710</v>
      </c>
      <c r="B329" s="12" t="s">
        <v>701</v>
      </c>
      <c r="C329" s="12" t="s">
        <v>1526</v>
      </c>
      <c r="D329" s="12" t="s">
        <v>704</v>
      </c>
      <c r="E329" s="12" t="s">
        <v>1526</v>
      </c>
      <c r="F329" s="12" t="s">
        <v>1044</v>
      </c>
      <c r="H329" s="12" t="s">
        <v>1265</v>
      </c>
      <c r="J329" s="12" t="s">
        <v>1851</v>
      </c>
      <c r="K329" s="12" t="s">
        <v>1472</v>
      </c>
      <c r="L329" s="12" t="s">
        <v>1265</v>
      </c>
      <c r="M329" s="12" t="str">
        <f t="shared" si="25"/>
        <v>[NPIMS to NDAP DW]:TW_OP_RIGHTPRESVRGISTETTFOFE</v>
      </c>
      <c r="N329" s="12" t="s">
        <v>396</v>
      </c>
      <c r="P329" s="12" t="s">
        <v>702</v>
      </c>
      <c r="Q329" s="12" t="str">
        <f t="shared" si="26"/>
        <v>SELECT COUNT(*) FROM DW.TW_OP_RIGHTPRESVRGISTETTFOFE WHERE DW_STDR_DE = '${today}'</v>
      </c>
      <c r="R329" s="12" t="s">
        <v>1530</v>
      </c>
      <c r="S329" s="12" t="str">
        <f t="shared" si="27"/>
        <v>SELECT COUNT(*) FROM TNID_RIGHTPRESVRGISTETTFOFE</v>
      </c>
      <c r="U329" s="12" t="s">
        <v>1765</v>
      </c>
      <c r="W329" s="12" t="s">
        <v>863</v>
      </c>
      <c r="X329" s="25">
        <f t="shared" ca="1" si="28"/>
        <v>41961.617838425926</v>
      </c>
      <c r="Y329" s="12" t="s">
        <v>864</v>
      </c>
      <c r="Z329" s="25">
        <f t="shared" ca="1" si="29"/>
        <v>41961.617838425926</v>
      </c>
      <c r="AA329" s="12" t="s">
        <v>864</v>
      </c>
    </row>
    <row r="330" spans="1:27">
      <c r="A330" s="12" t="s">
        <v>1711</v>
      </c>
      <c r="B330" s="12" t="s">
        <v>701</v>
      </c>
      <c r="C330" s="12" t="s">
        <v>1526</v>
      </c>
      <c r="D330" s="12" t="s">
        <v>704</v>
      </c>
      <c r="E330" s="12" t="s">
        <v>1526</v>
      </c>
      <c r="F330" s="12" t="s">
        <v>1045</v>
      </c>
      <c r="H330" s="12" t="s">
        <v>1266</v>
      </c>
      <c r="J330" s="12" t="s">
        <v>1851</v>
      </c>
      <c r="K330" s="12" t="s">
        <v>1473</v>
      </c>
      <c r="L330" s="12" t="s">
        <v>1266</v>
      </c>
      <c r="M330" s="12" t="str">
        <f t="shared" si="25"/>
        <v>[NPIMS to NDAP DW]:TW_OP_RIGHTPRESVSTDDETAILIEM_J</v>
      </c>
      <c r="N330" s="12" t="s">
        <v>396</v>
      </c>
      <c r="P330" s="12" t="s">
        <v>702</v>
      </c>
      <c r="Q330" s="12" t="str">
        <f t="shared" si="26"/>
        <v>SELECT COUNT(*) FROM DW.TW_OP_RIGHTPRESVSTDDETAILIEM_J WHERE DW_STDR_DE = '${today}'</v>
      </c>
      <c r="R330" s="12" t="s">
        <v>1530</v>
      </c>
      <c r="S330" s="12" t="str">
        <f t="shared" si="27"/>
        <v>SELECT COUNT(*) FROM TNID_RIGHTPRESVSTDDETAILIEM_J</v>
      </c>
      <c r="U330" s="12" t="s">
        <v>1765</v>
      </c>
      <c r="W330" s="12" t="s">
        <v>863</v>
      </c>
      <c r="X330" s="25">
        <f t="shared" ca="1" si="28"/>
        <v>41961.617838425926</v>
      </c>
      <c r="Y330" s="12" t="s">
        <v>864</v>
      </c>
      <c r="Z330" s="25">
        <f t="shared" ca="1" si="29"/>
        <v>41961.617838425926</v>
      </c>
      <c r="AA330" s="12" t="s">
        <v>864</v>
      </c>
    </row>
    <row r="331" spans="1:27">
      <c r="A331" s="12" t="s">
        <v>1712</v>
      </c>
      <c r="B331" s="12" t="s">
        <v>701</v>
      </c>
      <c r="C331" s="12" t="s">
        <v>1526</v>
      </c>
      <c r="D331" s="12" t="s">
        <v>704</v>
      </c>
      <c r="E331" s="12" t="s">
        <v>1526</v>
      </c>
      <c r="F331" s="12" t="s">
        <v>1046</v>
      </c>
      <c r="H331" s="12" t="s">
        <v>1267</v>
      </c>
      <c r="J331" s="12" t="s">
        <v>1851</v>
      </c>
      <c r="K331" s="12" t="s">
        <v>1474</v>
      </c>
      <c r="L331" s="12" t="s">
        <v>1267</v>
      </c>
      <c r="M331" s="12" t="str">
        <f t="shared" si="25"/>
        <v>[NPIMS to NDAP DW]:TW_CM_RNADDR</v>
      </c>
      <c r="N331" s="12" t="s">
        <v>396</v>
      </c>
      <c r="P331" s="12" t="s">
        <v>702</v>
      </c>
      <c r="Q331" s="12" t="str">
        <f t="shared" si="26"/>
        <v>SELECT COUNT(*) FROM DW.TW_CM_RNADDR WHERE DW_STDR_DE = '${today}'</v>
      </c>
      <c r="R331" s="12" t="s">
        <v>1530</v>
      </c>
      <c r="S331" s="12" t="str">
        <f t="shared" si="27"/>
        <v>SELECT COUNT(*) FROM TNID_RNADDR</v>
      </c>
      <c r="U331" s="12" t="s">
        <v>1765</v>
      </c>
      <c r="W331" s="12" t="s">
        <v>863</v>
      </c>
      <c r="X331" s="25">
        <f t="shared" ca="1" si="28"/>
        <v>41961.617838425926</v>
      </c>
      <c r="Y331" s="12" t="s">
        <v>864</v>
      </c>
      <c r="Z331" s="25">
        <f t="shared" ca="1" si="29"/>
        <v>41961.617838425926</v>
      </c>
      <c r="AA331" s="12" t="s">
        <v>864</v>
      </c>
    </row>
    <row r="332" spans="1:27">
      <c r="A332" s="12" t="s">
        <v>1713</v>
      </c>
      <c r="B332" s="12" t="s">
        <v>701</v>
      </c>
      <c r="C332" s="12" t="s">
        <v>1526</v>
      </c>
      <c r="D332" s="12" t="s">
        <v>704</v>
      </c>
      <c r="E332" s="12" t="s">
        <v>1526</v>
      </c>
      <c r="F332" s="12" t="s">
        <v>1047</v>
      </c>
      <c r="H332" s="12" t="s">
        <v>1268</v>
      </c>
      <c r="J332" s="12" t="s">
        <v>1851</v>
      </c>
      <c r="K332" s="12" t="s">
        <v>1475</v>
      </c>
      <c r="L332" s="12" t="s">
        <v>1268</v>
      </c>
      <c r="M332" s="12" t="str">
        <f t="shared" si="25"/>
        <v>[NPIMS to NDAP DW]:TW_CM_RNADDR_RELLNM</v>
      </c>
      <c r="N332" s="12" t="s">
        <v>396</v>
      </c>
      <c r="P332" s="12" t="s">
        <v>702</v>
      </c>
      <c r="Q332" s="12" t="str">
        <f t="shared" si="26"/>
        <v>SELECT COUNT(*) FROM DW.TW_CM_RNADDR_RELLNM WHERE DW_STDR_DE = '${today}'</v>
      </c>
      <c r="R332" s="12" t="s">
        <v>1530</v>
      </c>
      <c r="S332" s="12" t="str">
        <f t="shared" si="27"/>
        <v>SELECT COUNT(*) FROM TNID_RNADDR_RELLNM</v>
      </c>
      <c r="U332" s="12" t="s">
        <v>1765</v>
      </c>
      <c r="W332" s="12" t="s">
        <v>863</v>
      </c>
      <c r="X332" s="25">
        <f t="shared" ca="1" si="28"/>
        <v>41961.617838425926</v>
      </c>
      <c r="Y332" s="12" t="s">
        <v>864</v>
      </c>
      <c r="Z332" s="25">
        <f t="shared" ca="1" si="29"/>
        <v>41961.617838425926</v>
      </c>
      <c r="AA332" s="12" t="s">
        <v>864</v>
      </c>
    </row>
    <row r="333" spans="1:27">
      <c r="A333" s="12" t="s">
        <v>1714</v>
      </c>
      <c r="B333" s="12" t="s">
        <v>701</v>
      </c>
      <c r="C333" s="12" t="s">
        <v>1526</v>
      </c>
      <c r="D333" s="12" t="s">
        <v>704</v>
      </c>
      <c r="E333" s="12" t="s">
        <v>1526</v>
      </c>
      <c r="F333" s="12" t="s">
        <v>1048</v>
      </c>
      <c r="H333" s="12" t="s">
        <v>1269</v>
      </c>
      <c r="J333" s="12" t="s">
        <v>1851</v>
      </c>
      <c r="K333" s="12" t="s">
        <v>1476</v>
      </c>
      <c r="L333" s="12" t="s">
        <v>1269</v>
      </c>
      <c r="M333" s="12" t="str">
        <f t="shared" si="25"/>
        <v>[NPIMS to NDAP DW]:TW_OP_RNTFEEPRDCTNDTLS_D_DAMO</v>
      </c>
      <c r="N333" s="12" t="s">
        <v>396</v>
      </c>
      <c r="P333" s="12" t="s">
        <v>702</v>
      </c>
      <c r="Q333" s="12" t="str">
        <f t="shared" si="26"/>
        <v>SELECT COUNT(*) FROM DW.TW_OP_RNTFEEPRDCTNDTLS_D_DAMO WHERE DW_STDR_DE = '${today}'</v>
      </c>
      <c r="R333" s="12" t="s">
        <v>1530</v>
      </c>
      <c r="S333" s="12" t="str">
        <f t="shared" si="27"/>
        <v>SELECT COUNT(*) FROM TNID_RNTFEEPRDCTNDTLS_D_DAMO</v>
      </c>
      <c r="U333" s="12" t="s">
        <v>1765</v>
      </c>
      <c r="W333" s="12" t="s">
        <v>863</v>
      </c>
      <c r="X333" s="25">
        <f t="shared" ca="1" si="28"/>
        <v>41961.617838425926</v>
      </c>
      <c r="Y333" s="12" t="s">
        <v>864</v>
      </c>
      <c r="Z333" s="25">
        <f t="shared" ca="1" si="29"/>
        <v>41961.617838425926</v>
      </c>
      <c r="AA333" s="12" t="s">
        <v>864</v>
      </c>
    </row>
    <row r="334" spans="1:27">
      <c r="A334" s="12" t="s">
        <v>1715</v>
      </c>
      <c r="B334" s="12" t="s">
        <v>701</v>
      </c>
      <c r="C334" s="12" t="s">
        <v>1526</v>
      </c>
      <c r="D334" s="12" t="s">
        <v>704</v>
      </c>
      <c r="E334" s="12" t="s">
        <v>1526</v>
      </c>
      <c r="F334" s="12" t="s">
        <v>1049</v>
      </c>
      <c r="H334" s="12" t="s">
        <v>1270</v>
      </c>
      <c r="J334" s="12" t="s">
        <v>1851</v>
      </c>
      <c r="K334" s="12" t="s">
        <v>1477</v>
      </c>
      <c r="L334" s="12" t="s">
        <v>1270</v>
      </c>
      <c r="M334" s="12" t="str">
        <f t="shared" si="25"/>
        <v>[NPIMS to NDAP DW]:TW_RG_SECRITS_REGSTR_K</v>
      </c>
      <c r="N334" s="12" t="s">
        <v>396</v>
      </c>
      <c r="P334" s="12" t="s">
        <v>702</v>
      </c>
      <c r="Q334" s="12" t="str">
        <f t="shared" si="26"/>
        <v>SELECT COUNT(*) FROM DW.TW_RG_SECRITS_REGSTR_K WHERE DW_STDR_DE = '${today}'</v>
      </c>
      <c r="R334" s="12" t="s">
        <v>1530</v>
      </c>
      <c r="S334" s="12" t="str">
        <f t="shared" si="27"/>
        <v>SELECT COUNT(*) FROM TNID_SECRITS_REGSTR_K</v>
      </c>
      <c r="U334" s="12" t="s">
        <v>1765</v>
      </c>
      <c r="W334" s="12" t="s">
        <v>863</v>
      </c>
      <c r="X334" s="25">
        <f t="shared" ca="1" si="28"/>
        <v>41961.617838425926</v>
      </c>
      <c r="Y334" s="12" t="s">
        <v>864</v>
      </c>
      <c r="Z334" s="25">
        <f t="shared" ca="1" si="29"/>
        <v>41961.617838425926</v>
      </c>
      <c r="AA334" s="12" t="s">
        <v>864</v>
      </c>
    </row>
    <row r="335" spans="1:27">
      <c r="A335" s="12" t="s">
        <v>1716</v>
      </c>
      <c r="B335" s="12" t="s">
        <v>701</v>
      </c>
      <c r="C335" s="12" t="s">
        <v>1526</v>
      </c>
      <c r="D335" s="12" t="s">
        <v>704</v>
      </c>
      <c r="E335" s="12" t="s">
        <v>1526</v>
      </c>
      <c r="F335" s="12" t="s">
        <v>1050</v>
      </c>
      <c r="H335" s="12" t="s">
        <v>1271</v>
      </c>
      <c r="J335" s="12" t="s">
        <v>1851</v>
      </c>
      <c r="K335" s="12" t="s">
        <v>1478</v>
      </c>
      <c r="L335" s="12" t="s">
        <v>1271</v>
      </c>
      <c r="M335" s="12" t="str">
        <f t="shared" si="25"/>
        <v>[NPIMS to NDAP DW]:TW_OP_SECRITSIRDS_K</v>
      </c>
      <c r="N335" s="12" t="s">
        <v>396</v>
      </c>
      <c r="P335" s="12" t="s">
        <v>702</v>
      </c>
      <c r="Q335" s="12" t="str">
        <f t="shared" si="26"/>
        <v>SELECT COUNT(*) FROM DW.TW_OP_SECRITSIRDS_K WHERE DW_STDR_DE = '${today}'</v>
      </c>
      <c r="R335" s="12" t="s">
        <v>1530</v>
      </c>
      <c r="S335" s="12" t="str">
        <f t="shared" si="27"/>
        <v>SELECT COUNT(*) FROM TNID_SECRITSIRDS_K</v>
      </c>
      <c r="U335" s="12" t="s">
        <v>1765</v>
      </c>
      <c r="W335" s="12" t="s">
        <v>863</v>
      </c>
      <c r="X335" s="25">
        <f t="shared" ca="1" si="28"/>
        <v>41961.617838425926</v>
      </c>
      <c r="Y335" s="12" t="s">
        <v>864</v>
      </c>
      <c r="Z335" s="25">
        <f t="shared" ca="1" si="29"/>
        <v>41961.617838425926</v>
      </c>
      <c r="AA335" s="12" t="s">
        <v>864</v>
      </c>
    </row>
    <row r="336" spans="1:27">
      <c r="A336" s="12" t="s">
        <v>1717</v>
      </c>
      <c r="B336" s="12" t="s">
        <v>701</v>
      </c>
      <c r="C336" s="12" t="s">
        <v>1526</v>
      </c>
      <c r="D336" s="12" t="s">
        <v>704</v>
      </c>
      <c r="E336" s="12" t="s">
        <v>1526</v>
      </c>
      <c r="F336" s="12" t="s">
        <v>1051</v>
      </c>
      <c r="H336" s="12" t="s">
        <v>28</v>
      </c>
      <c r="J336" s="12" t="s">
        <v>1851</v>
      </c>
      <c r="K336" s="12" t="s">
        <v>22</v>
      </c>
      <c r="L336" s="12" t="s">
        <v>28</v>
      </c>
      <c r="M336" s="12" t="str">
        <f t="shared" si="25"/>
        <v>[NPIMS to NDAP DW]:TW_RG_SECRITSREGSTR</v>
      </c>
      <c r="N336" s="12" t="s">
        <v>396</v>
      </c>
      <c r="P336" s="12" t="s">
        <v>702</v>
      </c>
      <c r="Q336" s="12" t="str">
        <f t="shared" si="26"/>
        <v>SELECT COUNT(*) FROM DW.TW_RG_SECRITSREGSTR WHERE DW_STDR_DE = '${today}'</v>
      </c>
      <c r="R336" s="12" t="s">
        <v>1530</v>
      </c>
      <c r="S336" s="12" t="str">
        <f t="shared" si="27"/>
        <v>SELECT COUNT(*) FROM TNID_SECRITSREGSTR</v>
      </c>
      <c r="U336" s="12" t="s">
        <v>1765</v>
      </c>
      <c r="W336" s="12" t="s">
        <v>863</v>
      </c>
      <c r="X336" s="25">
        <f t="shared" ca="1" si="28"/>
        <v>41961.617838425926</v>
      </c>
      <c r="Y336" s="12" t="s">
        <v>864</v>
      </c>
      <c r="Z336" s="25">
        <f t="shared" ca="1" si="29"/>
        <v>41961.617838425926</v>
      </c>
      <c r="AA336" s="12" t="s">
        <v>864</v>
      </c>
    </row>
    <row r="337" spans="1:27">
      <c r="A337" s="12" t="s">
        <v>1718</v>
      </c>
      <c r="B337" s="12" t="s">
        <v>701</v>
      </c>
      <c r="C337" s="12" t="s">
        <v>1526</v>
      </c>
      <c r="D337" s="12" t="s">
        <v>704</v>
      </c>
      <c r="E337" s="12" t="s">
        <v>1526</v>
      </c>
      <c r="F337" s="12" t="s">
        <v>1052</v>
      </c>
      <c r="H337" s="12" t="s">
        <v>1272</v>
      </c>
      <c r="J337" s="12" t="s">
        <v>1851</v>
      </c>
      <c r="K337" s="12" t="s">
        <v>1479</v>
      </c>
      <c r="L337" s="12" t="s">
        <v>1272</v>
      </c>
      <c r="M337" s="12" t="str">
        <f t="shared" si="25"/>
        <v>[NPIMS to NDAP DW]:TW_CM_SECTCODE</v>
      </c>
      <c r="N337" s="12" t="s">
        <v>396</v>
      </c>
      <c r="P337" s="12" t="s">
        <v>702</v>
      </c>
      <c r="Q337" s="12" t="str">
        <f t="shared" si="26"/>
        <v>SELECT COUNT(*) FROM DW.TW_CM_SECTCODE WHERE DW_STDR_DE = '${today}'</v>
      </c>
      <c r="R337" s="12" t="s">
        <v>1530</v>
      </c>
      <c r="S337" s="12" t="str">
        <f t="shared" si="27"/>
        <v>SELECT COUNT(*) FROM TNID_SECTCODE</v>
      </c>
      <c r="U337" s="12" t="s">
        <v>1765</v>
      </c>
      <c r="W337" s="12" t="s">
        <v>863</v>
      </c>
      <c r="X337" s="25">
        <f t="shared" ca="1" si="28"/>
        <v>41961.617838425926</v>
      </c>
      <c r="Y337" s="12" t="s">
        <v>864</v>
      </c>
      <c r="Z337" s="25">
        <f t="shared" ca="1" si="29"/>
        <v>41961.617838425926</v>
      </c>
      <c r="AA337" s="12" t="s">
        <v>864</v>
      </c>
    </row>
    <row r="338" spans="1:27">
      <c r="A338" s="12" t="s">
        <v>1719</v>
      </c>
      <c r="B338" s="12" t="s">
        <v>701</v>
      </c>
      <c r="C338" s="12" t="s">
        <v>1526</v>
      </c>
      <c r="D338" s="12" t="s">
        <v>704</v>
      </c>
      <c r="E338" s="12" t="s">
        <v>1526</v>
      </c>
      <c r="F338" s="12" t="s">
        <v>1053</v>
      </c>
      <c r="H338" s="12" t="s">
        <v>1273</v>
      </c>
      <c r="J338" s="12" t="s">
        <v>1851</v>
      </c>
      <c r="K338" s="12" t="s">
        <v>1480</v>
      </c>
      <c r="L338" s="12" t="s">
        <v>1273</v>
      </c>
      <c r="M338" s="12" t="str">
        <f t="shared" si="25"/>
        <v>[NPIMS to NDAP DW]:TW_OP_SEIZ_BASIS_DTL_K</v>
      </c>
      <c r="N338" s="12" t="s">
        <v>396</v>
      </c>
      <c r="P338" s="12" t="s">
        <v>702</v>
      </c>
      <c r="Q338" s="12" t="str">
        <f t="shared" si="26"/>
        <v>SELECT COUNT(*) FROM DW.TW_OP_SEIZ_BASIS_DTL_K WHERE DW_STDR_DE = '${today}'</v>
      </c>
      <c r="R338" s="12" t="s">
        <v>1530</v>
      </c>
      <c r="S338" s="12" t="str">
        <f t="shared" si="27"/>
        <v>SELECT COUNT(*) FROM TNID_SEIZ_BASIS_DTL_K</v>
      </c>
      <c r="U338" s="12" t="s">
        <v>1765</v>
      </c>
      <c r="W338" s="12" t="s">
        <v>863</v>
      </c>
      <c r="X338" s="25">
        <f t="shared" ca="1" si="28"/>
        <v>41961.617838425926</v>
      </c>
      <c r="Y338" s="12" t="s">
        <v>864</v>
      </c>
      <c r="Z338" s="25">
        <f t="shared" ca="1" si="29"/>
        <v>41961.617838425926</v>
      </c>
      <c r="AA338" s="12" t="s">
        <v>864</v>
      </c>
    </row>
    <row r="339" spans="1:27">
      <c r="A339" s="12" t="s">
        <v>1720</v>
      </c>
      <c r="B339" s="12" t="s">
        <v>701</v>
      </c>
      <c r="C339" s="12" t="s">
        <v>1526</v>
      </c>
      <c r="D339" s="12" t="s">
        <v>704</v>
      </c>
      <c r="E339" s="12" t="s">
        <v>1526</v>
      </c>
      <c r="F339" s="12" t="s">
        <v>1054</v>
      </c>
      <c r="H339" s="12" t="s">
        <v>1274</v>
      </c>
      <c r="J339" s="12" t="s">
        <v>1851</v>
      </c>
      <c r="K339" s="12" t="s">
        <v>1481</v>
      </c>
      <c r="L339" s="12" t="s">
        <v>1274</v>
      </c>
      <c r="M339" s="12" t="str">
        <f t="shared" si="25"/>
        <v>[NPIMS to NDAP DW]:TW_OP_SEIZ_BASS_K</v>
      </c>
      <c r="N339" s="12" t="s">
        <v>396</v>
      </c>
      <c r="P339" s="12" t="s">
        <v>702</v>
      </c>
      <c r="Q339" s="12" t="str">
        <f t="shared" si="26"/>
        <v>SELECT COUNT(*) FROM DW.TW_OP_SEIZ_BASS_K WHERE DW_STDR_DE = '${today}'</v>
      </c>
      <c r="R339" s="12" t="s">
        <v>1530</v>
      </c>
      <c r="S339" s="12" t="str">
        <f t="shared" si="27"/>
        <v>SELECT COUNT(*) FROM TNID_SEIZ_BASS_K</v>
      </c>
      <c r="U339" s="12" t="s">
        <v>1765</v>
      </c>
      <c r="W339" s="12" t="s">
        <v>863</v>
      </c>
      <c r="X339" s="25">
        <f t="shared" ca="1" si="28"/>
        <v>41961.617838425926</v>
      </c>
      <c r="Y339" s="12" t="s">
        <v>864</v>
      </c>
      <c r="Z339" s="25">
        <f t="shared" ca="1" si="29"/>
        <v>41961.617838425926</v>
      </c>
      <c r="AA339" s="12" t="s">
        <v>864</v>
      </c>
    </row>
    <row r="340" spans="1:27">
      <c r="A340" s="12" t="s">
        <v>1721</v>
      </c>
      <c r="B340" s="12" t="s">
        <v>701</v>
      </c>
      <c r="C340" s="12" t="s">
        <v>1526</v>
      </c>
      <c r="D340" s="12" t="s">
        <v>704</v>
      </c>
      <c r="E340" s="12" t="s">
        <v>1526</v>
      </c>
      <c r="F340" s="12" t="s">
        <v>1055</v>
      </c>
      <c r="H340" s="12" t="s">
        <v>1275</v>
      </c>
      <c r="J340" s="12" t="s">
        <v>1851</v>
      </c>
      <c r="K340" s="12" t="s">
        <v>1482</v>
      </c>
      <c r="L340" s="12" t="s">
        <v>1275</v>
      </c>
      <c r="M340" s="12" t="str">
        <f t="shared" si="25"/>
        <v>[NPIMS to NDAP DW]:TW_OP_SEIZ_PRPT_DTL_K</v>
      </c>
      <c r="N340" s="12" t="s">
        <v>396</v>
      </c>
      <c r="P340" s="12" t="s">
        <v>702</v>
      </c>
      <c r="Q340" s="12" t="str">
        <f t="shared" si="26"/>
        <v>SELECT COUNT(*) FROM DW.TW_OP_SEIZ_PRPT_DTL_K WHERE DW_STDR_DE = '${today}'</v>
      </c>
      <c r="R340" s="12" t="s">
        <v>1530</v>
      </c>
      <c r="S340" s="12" t="str">
        <f t="shared" si="27"/>
        <v>SELECT COUNT(*) FROM TNID_SEIZ_PRPT_DTL_K</v>
      </c>
      <c r="U340" s="12" t="s">
        <v>1765</v>
      </c>
      <c r="W340" s="12" t="s">
        <v>863</v>
      </c>
      <c r="X340" s="25">
        <f t="shared" ca="1" si="28"/>
        <v>41961.617838425926</v>
      </c>
      <c r="Y340" s="12" t="s">
        <v>864</v>
      </c>
      <c r="Z340" s="25">
        <f t="shared" ca="1" si="29"/>
        <v>41961.617838425926</v>
      </c>
      <c r="AA340" s="12" t="s">
        <v>864</v>
      </c>
    </row>
    <row r="341" spans="1:27">
      <c r="A341" s="12" t="s">
        <v>1722</v>
      </c>
      <c r="B341" s="12" t="s">
        <v>701</v>
      </c>
      <c r="C341" s="12" t="s">
        <v>1526</v>
      </c>
      <c r="D341" s="12" t="s">
        <v>704</v>
      </c>
      <c r="E341" s="12" t="s">
        <v>1526</v>
      </c>
      <c r="F341" s="12" t="s">
        <v>1056</v>
      </c>
      <c r="H341" s="12" t="s">
        <v>44</v>
      </c>
      <c r="J341" s="12" t="s">
        <v>1851</v>
      </c>
      <c r="K341" s="12" t="s">
        <v>41</v>
      </c>
      <c r="L341" s="12" t="s">
        <v>44</v>
      </c>
      <c r="M341" s="12" t="str">
        <f t="shared" si="25"/>
        <v>[NPIMS to NDAP DW]:TW_RG_SHIPARPLN_RGSTR_D</v>
      </c>
      <c r="N341" s="12" t="s">
        <v>396</v>
      </c>
      <c r="P341" s="12" t="s">
        <v>702</v>
      </c>
      <c r="Q341" s="12" t="str">
        <f t="shared" si="26"/>
        <v>SELECT COUNT(*) FROM DW.TW_RG_SHIPARPLN_RGSTR_D WHERE DW_STDR_DE = '${today}'</v>
      </c>
      <c r="R341" s="12" t="s">
        <v>1530</v>
      </c>
      <c r="S341" s="12" t="str">
        <f t="shared" si="27"/>
        <v>SELECT COUNT(*) FROM TNID_SHIPARPLN_RGSTR_D</v>
      </c>
      <c r="U341" s="12" t="s">
        <v>1765</v>
      </c>
      <c r="W341" s="12" t="s">
        <v>863</v>
      </c>
      <c r="X341" s="25">
        <f t="shared" ca="1" si="28"/>
        <v>41961.617838425926</v>
      </c>
      <c r="Y341" s="12" t="s">
        <v>864</v>
      </c>
      <c r="Z341" s="25">
        <f t="shared" ca="1" si="29"/>
        <v>41961.617838425926</v>
      </c>
      <c r="AA341" s="12" t="s">
        <v>864</v>
      </c>
    </row>
    <row r="342" spans="1:27">
      <c r="A342" s="12" t="s">
        <v>1723</v>
      </c>
      <c r="B342" s="12" t="s">
        <v>701</v>
      </c>
      <c r="C342" s="12" t="s">
        <v>1526</v>
      </c>
      <c r="D342" s="12" t="s">
        <v>704</v>
      </c>
      <c r="E342" s="12" t="s">
        <v>1526</v>
      </c>
      <c r="F342" s="12" t="s">
        <v>1057</v>
      </c>
      <c r="H342" s="12" t="s">
        <v>1276</v>
      </c>
      <c r="J342" s="12" t="s">
        <v>1851</v>
      </c>
      <c r="K342" s="12" t="s">
        <v>1483</v>
      </c>
      <c r="L342" s="12" t="s">
        <v>1276</v>
      </c>
      <c r="M342" s="12" t="str">
        <f t="shared" si="25"/>
        <v>[NPIMS to NDAP DW]:TW_RG_SMRY_JOB_HIST_MGM</v>
      </c>
      <c r="N342" s="12" t="s">
        <v>396</v>
      </c>
      <c r="P342" s="12" t="s">
        <v>702</v>
      </c>
      <c r="Q342" s="12" t="str">
        <f t="shared" si="26"/>
        <v>SELECT COUNT(*) FROM DW.TW_RG_SMRY_JOB_HIST_MGM WHERE DW_STDR_DE = '${today}'</v>
      </c>
      <c r="R342" s="12" t="s">
        <v>1530</v>
      </c>
      <c r="S342" s="12" t="str">
        <f t="shared" si="27"/>
        <v>SELECT COUNT(*) FROM TNID_SMRY_JOB_HIST_MGM</v>
      </c>
      <c r="U342" s="12" t="s">
        <v>1765</v>
      </c>
      <c r="W342" s="12" t="s">
        <v>863</v>
      </c>
      <c r="X342" s="25">
        <f t="shared" ca="1" si="28"/>
        <v>41961.617838425926</v>
      </c>
      <c r="Y342" s="12" t="s">
        <v>864</v>
      </c>
      <c r="Z342" s="25">
        <f t="shared" ca="1" si="29"/>
        <v>41961.617838425926</v>
      </c>
      <c r="AA342" s="12" t="s">
        <v>864</v>
      </c>
    </row>
    <row r="343" spans="1:27">
      <c r="A343" s="12" t="s">
        <v>1724</v>
      </c>
      <c r="B343" s="12" t="s">
        <v>701</v>
      </c>
      <c r="C343" s="12" t="s">
        <v>1526</v>
      </c>
      <c r="D343" s="12" t="s">
        <v>704</v>
      </c>
      <c r="E343" s="12" t="s">
        <v>1526</v>
      </c>
      <c r="F343" s="12" t="s">
        <v>1058</v>
      </c>
      <c r="H343" s="12" t="s">
        <v>29</v>
      </c>
      <c r="J343" s="12" t="s">
        <v>1851</v>
      </c>
      <c r="K343" s="12" t="s">
        <v>23</v>
      </c>
      <c r="L343" s="12" t="s">
        <v>29</v>
      </c>
      <c r="M343" s="12" t="str">
        <f t="shared" si="25"/>
        <v>[NPIMS to NDAP DW]:TW_RG_STNDTRIREGSTR</v>
      </c>
      <c r="N343" s="12" t="s">
        <v>396</v>
      </c>
      <c r="P343" s="12" t="s">
        <v>702</v>
      </c>
      <c r="Q343" s="12" t="str">
        <f t="shared" si="26"/>
        <v>SELECT COUNT(*) FROM DW.TW_RG_STNDTRIREGSTR WHERE DW_STDR_DE = '${today}'</v>
      </c>
      <c r="R343" s="12" t="s">
        <v>1530</v>
      </c>
      <c r="S343" s="12" t="str">
        <f t="shared" si="27"/>
        <v>SELECT COUNT(*) FROM TNID_STNDTRIREGSTR</v>
      </c>
      <c r="U343" s="12" t="s">
        <v>1765</v>
      </c>
      <c r="W343" s="12" t="s">
        <v>863</v>
      </c>
      <c r="X343" s="25">
        <f t="shared" ca="1" si="28"/>
        <v>41961.617838425926</v>
      </c>
      <c r="Y343" s="12" t="s">
        <v>864</v>
      </c>
      <c r="Z343" s="25">
        <f t="shared" ca="1" si="29"/>
        <v>41961.617838425926</v>
      </c>
      <c r="AA343" s="12" t="s">
        <v>864</v>
      </c>
    </row>
    <row r="344" spans="1:27">
      <c r="A344" s="12" t="s">
        <v>1725</v>
      </c>
      <c r="B344" s="12" t="s">
        <v>701</v>
      </c>
      <c r="C344" s="12" t="s">
        <v>1526</v>
      </c>
      <c r="D344" s="12" t="s">
        <v>704</v>
      </c>
      <c r="E344" s="12" t="s">
        <v>1526</v>
      </c>
      <c r="F344" s="12" t="s">
        <v>1059</v>
      </c>
      <c r="H344" s="12" t="s">
        <v>1277</v>
      </c>
      <c r="J344" s="12" t="s">
        <v>1851</v>
      </c>
      <c r="K344" s="12" t="s">
        <v>1484</v>
      </c>
      <c r="L344" s="12" t="s">
        <v>1277</v>
      </c>
      <c r="M344" s="12" t="str">
        <f t="shared" ref="M344:M379" si="30">"[NPIMS to NDAP DW]:"&amp;F344</f>
        <v>[NPIMS to NDAP DW]:TW_RG_STNDTRIREGSTR_K</v>
      </c>
      <c r="N344" s="12" t="s">
        <v>396</v>
      </c>
      <c r="P344" s="12" t="s">
        <v>702</v>
      </c>
      <c r="Q344" s="12" t="str">
        <f t="shared" ref="Q344:Q379" si="31">"SELECT COUNT(*) FROM DW."&amp;F344&amp;" WHERE DW_STDR_DE = '${today}'"</f>
        <v>SELECT COUNT(*) FROM DW.TW_RG_STNDTRIREGSTR_K WHERE DW_STDR_DE = '${today}'</v>
      </c>
      <c r="R344" s="12" t="s">
        <v>1530</v>
      </c>
      <c r="S344" s="12" t="str">
        <f t="shared" ref="S344:S379" si="32">"SELECT COUNT(*) FROM "&amp;K344</f>
        <v>SELECT COUNT(*) FROM TNID_STNDTRIREGSTR_K</v>
      </c>
      <c r="U344" s="12" t="s">
        <v>1765</v>
      </c>
      <c r="W344" s="12" t="s">
        <v>863</v>
      </c>
      <c r="X344" s="25">
        <f t="shared" ca="1" si="28"/>
        <v>41961.617838425926</v>
      </c>
      <c r="Y344" s="12" t="s">
        <v>864</v>
      </c>
      <c r="Z344" s="25">
        <f t="shared" ca="1" si="29"/>
        <v>41961.617838425926</v>
      </c>
      <c r="AA344" s="12" t="s">
        <v>864</v>
      </c>
    </row>
    <row r="345" spans="1:27">
      <c r="A345" s="12" t="s">
        <v>1726</v>
      </c>
      <c r="B345" s="12" t="s">
        <v>701</v>
      </c>
      <c r="C345" s="12" t="s">
        <v>1526</v>
      </c>
      <c r="D345" s="12" t="s">
        <v>704</v>
      </c>
      <c r="E345" s="12" t="s">
        <v>1526</v>
      </c>
      <c r="F345" s="12" t="s">
        <v>1060</v>
      </c>
      <c r="H345" s="12" t="s">
        <v>1278</v>
      </c>
      <c r="J345" s="12" t="s">
        <v>1851</v>
      </c>
      <c r="K345" s="12" t="s">
        <v>1485</v>
      </c>
      <c r="L345" s="12" t="s">
        <v>1278</v>
      </c>
      <c r="M345" s="12" t="str">
        <f t="shared" si="30"/>
        <v>[NPIMS to NDAP DW]:TW_OP_STOCKINFO_K</v>
      </c>
      <c r="N345" s="12" t="s">
        <v>396</v>
      </c>
      <c r="P345" s="12" t="s">
        <v>702</v>
      </c>
      <c r="Q345" s="12" t="str">
        <f t="shared" si="31"/>
        <v>SELECT COUNT(*) FROM DW.TW_OP_STOCKINFO_K WHERE DW_STDR_DE = '${today}'</v>
      </c>
      <c r="R345" s="12" t="s">
        <v>1530</v>
      </c>
      <c r="S345" s="12" t="str">
        <f t="shared" si="32"/>
        <v>SELECT COUNT(*) FROM TNID_STOCKINFO_K</v>
      </c>
      <c r="U345" s="12" t="s">
        <v>1765</v>
      </c>
      <c r="W345" s="12" t="s">
        <v>863</v>
      </c>
      <c r="X345" s="25">
        <f t="shared" ca="1" si="28"/>
        <v>41961.617838425926</v>
      </c>
      <c r="Y345" s="12" t="s">
        <v>864</v>
      </c>
      <c r="Z345" s="25">
        <f t="shared" ca="1" si="29"/>
        <v>41961.617838425926</v>
      </c>
      <c r="AA345" s="12" t="s">
        <v>864</v>
      </c>
    </row>
    <row r="346" spans="1:27">
      <c r="A346" s="12" t="s">
        <v>1727</v>
      </c>
      <c r="B346" s="12" t="s">
        <v>701</v>
      </c>
      <c r="C346" s="12" t="s">
        <v>1526</v>
      </c>
      <c r="D346" s="12" t="s">
        <v>704</v>
      </c>
      <c r="E346" s="12" t="s">
        <v>1526</v>
      </c>
      <c r="F346" s="12" t="s">
        <v>1061</v>
      </c>
      <c r="H346" s="12" t="s">
        <v>1279</v>
      </c>
      <c r="J346" s="12" t="s">
        <v>1851</v>
      </c>
      <c r="K346" s="12" t="s">
        <v>1486</v>
      </c>
      <c r="L346" s="12" t="s">
        <v>1279</v>
      </c>
      <c r="M346" s="12" t="str">
        <f t="shared" si="30"/>
        <v>[NPIMS to NDAP DW]:TW_OP_STUDYISSUREQSTDTLS_K</v>
      </c>
      <c r="N346" s="12" t="s">
        <v>396</v>
      </c>
      <c r="P346" s="12" t="s">
        <v>702</v>
      </c>
      <c r="Q346" s="12" t="str">
        <f t="shared" si="31"/>
        <v>SELECT COUNT(*) FROM DW.TW_OP_STUDYISSUREQSTDTLS_K WHERE DW_STDR_DE = '${today}'</v>
      </c>
      <c r="R346" s="12" t="s">
        <v>1530</v>
      </c>
      <c r="S346" s="12" t="str">
        <f t="shared" si="32"/>
        <v>SELECT COUNT(*) FROM TNID_STUDYISSUREQSTDTLS_K</v>
      </c>
      <c r="U346" s="12" t="s">
        <v>1765</v>
      </c>
      <c r="W346" s="12" t="s">
        <v>863</v>
      </c>
      <c r="X346" s="25">
        <f t="shared" ca="1" si="28"/>
        <v>41961.617838425926</v>
      </c>
      <c r="Y346" s="12" t="s">
        <v>864</v>
      </c>
      <c r="Z346" s="25">
        <f t="shared" ca="1" si="29"/>
        <v>41961.617838425926</v>
      </c>
      <c r="AA346" s="12" t="s">
        <v>864</v>
      </c>
    </row>
    <row r="347" spans="1:27">
      <c r="A347" s="12" t="s">
        <v>1728</v>
      </c>
      <c r="B347" s="12" t="s">
        <v>701</v>
      </c>
      <c r="C347" s="12" t="s">
        <v>1526</v>
      </c>
      <c r="D347" s="12" t="s">
        <v>704</v>
      </c>
      <c r="E347" s="12" t="s">
        <v>1526</v>
      </c>
      <c r="F347" s="12" t="s">
        <v>1062</v>
      </c>
      <c r="H347" s="12" t="s">
        <v>1280</v>
      </c>
      <c r="J347" s="12" t="s">
        <v>1851</v>
      </c>
      <c r="K347" s="12" t="s">
        <v>1487</v>
      </c>
      <c r="L347" s="12" t="s">
        <v>1280</v>
      </c>
      <c r="M347" s="12" t="str">
        <f t="shared" si="30"/>
        <v>[NPIMS to NDAP DW]:TW_AQ_SUPLYINFO_J</v>
      </c>
      <c r="N347" s="12" t="s">
        <v>396</v>
      </c>
      <c r="P347" s="12" t="s">
        <v>702</v>
      </c>
      <c r="Q347" s="12" t="str">
        <f t="shared" si="31"/>
        <v>SELECT COUNT(*) FROM DW.TW_AQ_SUPLYINFO_J WHERE DW_STDR_DE = '${today}'</v>
      </c>
      <c r="R347" s="12" t="s">
        <v>1530</v>
      </c>
      <c r="S347" s="12" t="str">
        <f t="shared" si="32"/>
        <v>SELECT COUNT(*) FROM TNID_SUPLYINFO_J</v>
      </c>
      <c r="U347" s="12" t="s">
        <v>1765</v>
      </c>
      <c r="W347" s="12" t="s">
        <v>863</v>
      </c>
      <c r="X347" s="25">
        <f t="shared" ca="1" si="28"/>
        <v>41961.617838425926</v>
      </c>
      <c r="Y347" s="12" t="s">
        <v>864</v>
      </c>
      <c r="Z347" s="25">
        <f t="shared" ca="1" si="29"/>
        <v>41961.617838425926</v>
      </c>
      <c r="AA347" s="12" t="s">
        <v>864</v>
      </c>
    </row>
    <row r="348" spans="1:27">
      <c r="A348" s="12" t="s">
        <v>1729</v>
      </c>
      <c r="B348" s="12" t="s">
        <v>701</v>
      </c>
      <c r="C348" s="12" t="s">
        <v>1526</v>
      </c>
      <c r="D348" s="12" t="s">
        <v>704</v>
      </c>
      <c r="E348" s="12" t="s">
        <v>1526</v>
      </c>
      <c r="F348" s="12" t="s">
        <v>1063</v>
      </c>
      <c r="H348" s="12" t="s">
        <v>1281</v>
      </c>
      <c r="J348" s="12" t="s">
        <v>1851</v>
      </c>
      <c r="K348" s="12" t="s">
        <v>1488</v>
      </c>
      <c r="L348" s="12" t="s">
        <v>1281</v>
      </c>
      <c r="M348" s="12" t="str">
        <f t="shared" si="30"/>
        <v>[NPIMS to NDAP DW]:TW_AQ_SUPLYINFOLOT_J</v>
      </c>
      <c r="N348" s="12" t="s">
        <v>396</v>
      </c>
      <c r="P348" s="12" t="s">
        <v>702</v>
      </c>
      <c r="Q348" s="12" t="str">
        <f t="shared" si="31"/>
        <v>SELECT COUNT(*) FROM DW.TW_AQ_SUPLYINFOLOT_J WHERE DW_STDR_DE = '${today}'</v>
      </c>
      <c r="R348" s="12" t="s">
        <v>1530</v>
      </c>
      <c r="S348" s="12" t="str">
        <f t="shared" si="32"/>
        <v>SELECT COUNT(*) FROM TNID_SUPLYINFOLOT_J</v>
      </c>
      <c r="U348" s="12" t="s">
        <v>1765</v>
      </c>
      <c r="W348" s="12" t="s">
        <v>863</v>
      </c>
      <c r="X348" s="25">
        <f t="shared" ca="1" si="28"/>
        <v>41961.617838425926</v>
      </c>
      <c r="Y348" s="12" t="s">
        <v>864</v>
      </c>
      <c r="Z348" s="25">
        <f t="shared" ca="1" si="29"/>
        <v>41961.617838425926</v>
      </c>
      <c r="AA348" s="12" t="s">
        <v>864</v>
      </c>
    </row>
    <row r="349" spans="1:27">
      <c r="A349" s="12" t="s">
        <v>1730</v>
      </c>
      <c r="B349" s="12" t="s">
        <v>701</v>
      </c>
      <c r="C349" s="12" t="s">
        <v>1526</v>
      </c>
      <c r="D349" s="12" t="s">
        <v>704</v>
      </c>
      <c r="E349" s="12" t="s">
        <v>1526</v>
      </c>
      <c r="F349" s="12" t="s">
        <v>1064</v>
      </c>
      <c r="H349" s="12" t="s">
        <v>1282</v>
      </c>
      <c r="J349" s="12" t="s">
        <v>1851</v>
      </c>
      <c r="K349" s="12" t="s">
        <v>1489</v>
      </c>
      <c r="L349" s="12" t="s">
        <v>1282</v>
      </c>
      <c r="M349" s="12" t="str">
        <f t="shared" si="30"/>
        <v>[NPIMS to NDAP DW]:TW_SW_SVEMRGLAD_BASSINF</v>
      </c>
      <c r="N349" s="12" t="s">
        <v>396</v>
      </c>
      <c r="P349" s="12" t="s">
        <v>702</v>
      </c>
      <c r="Q349" s="12" t="str">
        <f t="shared" si="31"/>
        <v>SELECT COUNT(*) FROM DW.TW_SW_SVEMRGLAD_BASSINF WHERE DW_STDR_DE = '${today}'</v>
      </c>
      <c r="R349" s="12" t="s">
        <v>1530</v>
      </c>
      <c r="S349" s="12" t="str">
        <f t="shared" si="32"/>
        <v>SELECT COUNT(*) FROM TNID_SVEMRGLAD_BASSINF</v>
      </c>
      <c r="U349" s="12" t="s">
        <v>1765</v>
      </c>
      <c r="W349" s="12" t="s">
        <v>863</v>
      </c>
      <c r="X349" s="25">
        <f t="shared" ca="1" si="28"/>
        <v>41961.617838425926</v>
      </c>
      <c r="Y349" s="12" t="s">
        <v>864</v>
      </c>
      <c r="Z349" s="25">
        <f t="shared" ca="1" si="29"/>
        <v>41961.617838425926</v>
      </c>
      <c r="AA349" s="12" t="s">
        <v>864</v>
      </c>
    </row>
    <row r="350" spans="1:27">
      <c r="A350" s="12" t="s">
        <v>1731</v>
      </c>
      <c r="B350" s="12" t="s">
        <v>701</v>
      </c>
      <c r="C350" s="12" t="s">
        <v>1526</v>
      </c>
      <c r="D350" s="12" t="s">
        <v>704</v>
      </c>
      <c r="E350" s="12" t="s">
        <v>1526</v>
      </c>
      <c r="F350" s="12" t="s">
        <v>1065</v>
      </c>
      <c r="H350" s="12" t="s">
        <v>1283</v>
      </c>
      <c r="J350" s="12" t="s">
        <v>1851</v>
      </c>
      <c r="K350" s="12" t="s">
        <v>1490</v>
      </c>
      <c r="L350" s="12" t="s">
        <v>1283</v>
      </c>
      <c r="M350" s="12" t="str">
        <f t="shared" si="30"/>
        <v>[NPIMS to NDAP DW]:TW_AQ_SVEMRGLAD_J</v>
      </c>
      <c r="N350" s="12" t="s">
        <v>396</v>
      </c>
      <c r="P350" s="12" t="s">
        <v>702</v>
      </c>
      <c r="Q350" s="12" t="str">
        <f t="shared" si="31"/>
        <v>SELECT COUNT(*) FROM DW.TW_AQ_SVEMRGLAD_J WHERE DW_STDR_DE = '${today}'</v>
      </c>
      <c r="R350" s="12" t="s">
        <v>1530</v>
      </c>
      <c r="S350" s="12" t="str">
        <f t="shared" si="32"/>
        <v>SELECT COUNT(*) FROM TNID_SVEMRGLAD_J</v>
      </c>
      <c r="U350" s="12" t="s">
        <v>1765</v>
      </c>
      <c r="W350" s="12" t="s">
        <v>863</v>
      </c>
      <c r="X350" s="25">
        <f t="shared" ca="1" si="28"/>
        <v>41961.617838425926</v>
      </c>
      <c r="Y350" s="12" t="s">
        <v>864</v>
      </c>
      <c r="Z350" s="25">
        <f t="shared" ca="1" si="29"/>
        <v>41961.617838425926</v>
      </c>
      <c r="AA350" s="12" t="s">
        <v>864</v>
      </c>
    </row>
    <row r="351" spans="1:27">
      <c r="A351" s="12" t="s">
        <v>1732</v>
      </c>
      <c r="B351" s="12" t="s">
        <v>701</v>
      </c>
      <c r="C351" s="12" t="s">
        <v>1526</v>
      </c>
      <c r="D351" s="12" t="s">
        <v>704</v>
      </c>
      <c r="E351" s="12" t="s">
        <v>1526</v>
      </c>
      <c r="F351" s="12" t="s">
        <v>1066</v>
      </c>
      <c r="H351" s="12" t="s">
        <v>1284</v>
      </c>
      <c r="J351" s="12" t="s">
        <v>1851</v>
      </c>
      <c r="K351" s="12" t="s">
        <v>1491</v>
      </c>
      <c r="L351" s="12" t="s">
        <v>1284</v>
      </c>
      <c r="M351" s="12" t="str">
        <f t="shared" si="30"/>
        <v>[NPIMS to NDAP DW]:TW_AQ_SVEMRGLADLOT_J</v>
      </c>
      <c r="N351" s="12" t="s">
        <v>396</v>
      </c>
      <c r="P351" s="12" t="s">
        <v>702</v>
      </c>
      <c r="Q351" s="12" t="str">
        <f t="shared" si="31"/>
        <v>SELECT COUNT(*) FROM DW.TW_AQ_SVEMRGLADLOT_J WHERE DW_STDR_DE = '${today}'</v>
      </c>
      <c r="R351" s="12" t="s">
        <v>1530</v>
      </c>
      <c r="S351" s="12" t="str">
        <f t="shared" si="32"/>
        <v>SELECT COUNT(*) FROM TNID_SVEMRGLADLOT_J</v>
      </c>
      <c r="U351" s="12" t="s">
        <v>1765</v>
      </c>
      <c r="W351" s="12" t="s">
        <v>863</v>
      </c>
      <c r="X351" s="25">
        <f t="shared" ca="1" si="28"/>
        <v>41961.617838425926</v>
      </c>
      <c r="Y351" s="12" t="s">
        <v>864</v>
      </c>
      <c r="Z351" s="25">
        <f t="shared" ca="1" si="29"/>
        <v>41961.617838425926</v>
      </c>
      <c r="AA351" s="12" t="s">
        <v>864</v>
      </c>
    </row>
    <row r="352" spans="1:27">
      <c r="A352" s="12" t="s">
        <v>1733</v>
      </c>
      <c r="B352" s="12" t="s">
        <v>701</v>
      </c>
      <c r="C352" s="12" t="s">
        <v>1526</v>
      </c>
      <c r="D352" s="12" t="s">
        <v>704</v>
      </c>
      <c r="E352" s="12" t="s">
        <v>1526</v>
      </c>
      <c r="F352" s="12" t="s">
        <v>1067</v>
      </c>
      <c r="H352" s="12" t="s">
        <v>1285</v>
      </c>
      <c r="J352" s="12" t="s">
        <v>1851</v>
      </c>
      <c r="K352" s="12" t="s">
        <v>1492</v>
      </c>
      <c r="L352" s="12" t="s">
        <v>1285</v>
      </c>
      <c r="M352" s="12" t="str">
        <f t="shared" si="30"/>
        <v>[NPIMS to NDAP DW]:TW_AQ_SVEMRGLADMANAGECNVRS_J</v>
      </c>
      <c r="N352" s="12" t="s">
        <v>396</v>
      </c>
      <c r="P352" s="12" t="s">
        <v>702</v>
      </c>
      <c r="Q352" s="12" t="str">
        <f t="shared" si="31"/>
        <v>SELECT COUNT(*) FROM DW.TW_AQ_SVEMRGLADMANAGECNVRS_J WHERE DW_STDR_DE = '${today}'</v>
      </c>
      <c r="R352" s="12" t="s">
        <v>1530</v>
      </c>
      <c r="S352" s="12" t="str">
        <f t="shared" si="32"/>
        <v>SELECT COUNT(*) FROM TNID_SVEMRGLADMANAGECNVRS_J</v>
      </c>
      <c r="U352" s="12" t="s">
        <v>1765</v>
      </c>
      <c r="W352" s="12" t="s">
        <v>863</v>
      </c>
      <c r="X352" s="25">
        <f t="shared" ca="1" si="28"/>
        <v>41961.617838425926</v>
      </c>
      <c r="Y352" s="12" t="s">
        <v>864</v>
      </c>
      <c r="Z352" s="25">
        <f t="shared" ca="1" si="29"/>
        <v>41961.617838425926</v>
      </c>
      <c r="AA352" s="12" t="s">
        <v>864</v>
      </c>
    </row>
    <row r="353" spans="1:27">
      <c r="A353" s="12" t="s">
        <v>1734</v>
      </c>
      <c r="B353" s="12" t="s">
        <v>701</v>
      </c>
      <c r="C353" s="12" t="s">
        <v>1526</v>
      </c>
      <c r="D353" s="12" t="s">
        <v>704</v>
      </c>
      <c r="E353" s="12" t="s">
        <v>1526</v>
      </c>
      <c r="F353" s="12" t="s">
        <v>1068</v>
      </c>
      <c r="H353" s="12" t="s">
        <v>1286</v>
      </c>
      <c r="J353" s="12" t="s">
        <v>1851</v>
      </c>
      <c r="K353" s="12" t="s">
        <v>1493</v>
      </c>
      <c r="L353" s="12" t="s">
        <v>1286</v>
      </c>
      <c r="M353" s="12" t="str">
        <f t="shared" si="30"/>
        <v>[NPIMS to NDAP DW]:TW_AQ_SVEMRGLADPUCHASPLAN_J</v>
      </c>
      <c r="N353" s="12" t="s">
        <v>396</v>
      </c>
      <c r="P353" s="12" t="s">
        <v>702</v>
      </c>
      <c r="Q353" s="12" t="str">
        <f t="shared" si="31"/>
        <v>SELECT COUNT(*) FROM DW.TW_AQ_SVEMRGLADPUCHASPLAN_J WHERE DW_STDR_DE = '${today}'</v>
      </c>
      <c r="R353" s="12" t="s">
        <v>1530</v>
      </c>
      <c r="S353" s="12" t="str">
        <f t="shared" si="32"/>
        <v>SELECT COUNT(*) FROM TNID_SVEMRGLADPUCHASPLAN_J</v>
      </c>
      <c r="U353" s="12" t="s">
        <v>1765</v>
      </c>
      <c r="W353" s="12" t="s">
        <v>863</v>
      </c>
      <c r="X353" s="25">
        <f t="shared" ca="1" si="28"/>
        <v>41961.617838425926</v>
      </c>
      <c r="Y353" s="12" t="s">
        <v>864</v>
      </c>
      <c r="Z353" s="25">
        <f t="shared" ca="1" si="29"/>
        <v>41961.617838425926</v>
      </c>
      <c r="AA353" s="12" t="s">
        <v>864</v>
      </c>
    </row>
    <row r="354" spans="1:27">
      <c r="A354" s="12" t="s">
        <v>1735</v>
      </c>
      <c r="B354" s="12" t="s">
        <v>701</v>
      </c>
      <c r="C354" s="12" t="s">
        <v>1526</v>
      </c>
      <c r="D354" s="12" t="s">
        <v>704</v>
      </c>
      <c r="E354" s="12" t="s">
        <v>1526</v>
      </c>
      <c r="F354" s="12" t="s">
        <v>1069</v>
      </c>
      <c r="H354" s="12" t="s">
        <v>1287</v>
      </c>
      <c r="J354" s="12" t="s">
        <v>1851</v>
      </c>
      <c r="K354" s="12" t="s">
        <v>1494</v>
      </c>
      <c r="L354" s="12" t="s">
        <v>1287</v>
      </c>
      <c r="M354" s="12" t="str">
        <f t="shared" si="30"/>
        <v>[NPIMS to NDAP DW]:TW_OP_USECONFMDTLS_D</v>
      </c>
      <c r="N354" s="12" t="s">
        <v>396</v>
      </c>
      <c r="P354" s="12" t="s">
        <v>702</v>
      </c>
      <c r="Q354" s="12" t="str">
        <f t="shared" si="31"/>
        <v>SELECT COUNT(*) FROM DW.TW_OP_USECONFMDTLS_D WHERE DW_STDR_DE = '${today}'</v>
      </c>
      <c r="R354" s="12" t="s">
        <v>1530</v>
      </c>
      <c r="S354" s="12" t="str">
        <f t="shared" si="32"/>
        <v>SELECT COUNT(*) FROM TNID_USECONFMDTLS_D</v>
      </c>
      <c r="U354" s="12" t="s">
        <v>1765</v>
      </c>
      <c r="W354" s="12" t="s">
        <v>863</v>
      </c>
      <c r="X354" s="25">
        <f t="shared" ca="1" si="28"/>
        <v>41961.617838425926</v>
      </c>
      <c r="Y354" s="12" t="s">
        <v>864</v>
      </c>
      <c r="Z354" s="25">
        <f t="shared" ca="1" si="29"/>
        <v>41961.617838425926</v>
      </c>
      <c r="AA354" s="12" t="s">
        <v>864</v>
      </c>
    </row>
    <row r="355" spans="1:27">
      <c r="A355" s="12" t="s">
        <v>1736</v>
      </c>
      <c r="B355" s="12" t="s">
        <v>701</v>
      </c>
      <c r="C355" s="12" t="s">
        <v>1526</v>
      </c>
      <c r="D355" s="12" t="s">
        <v>704</v>
      </c>
      <c r="E355" s="12" t="s">
        <v>1526</v>
      </c>
      <c r="F355" s="12" t="s">
        <v>1070</v>
      </c>
      <c r="H355" s="12" t="s">
        <v>1288</v>
      </c>
      <c r="J355" s="12" t="s">
        <v>1851</v>
      </c>
      <c r="K355" s="12" t="s">
        <v>1495</v>
      </c>
      <c r="L355" s="12" t="s">
        <v>1288</v>
      </c>
      <c r="M355" s="12" t="str">
        <f t="shared" si="30"/>
        <v>[NPIMS to NDAP DW]:TW_OP_USECONFMINFO_D_DAMO</v>
      </c>
      <c r="N355" s="12" t="s">
        <v>396</v>
      </c>
      <c r="P355" s="12" t="s">
        <v>702</v>
      </c>
      <c r="Q355" s="12" t="str">
        <f t="shared" si="31"/>
        <v>SELECT COUNT(*) FROM DW.TW_OP_USECONFMINFO_D_DAMO WHERE DW_STDR_DE = '${today}'</v>
      </c>
      <c r="R355" s="12" t="s">
        <v>1530</v>
      </c>
      <c r="S355" s="12" t="str">
        <f t="shared" si="32"/>
        <v>SELECT COUNT(*) FROM TNID_USECONFMINFO_D_DAMO</v>
      </c>
      <c r="U355" s="12" t="s">
        <v>1765</v>
      </c>
      <c r="W355" s="12" t="s">
        <v>863</v>
      </c>
      <c r="X355" s="25">
        <f t="shared" ca="1" si="28"/>
        <v>41961.617838425926</v>
      </c>
      <c r="Y355" s="12" t="s">
        <v>864</v>
      </c>
      <c r="Z355" s="25">
        <f t="shared" ca="1" si="29"/>
        <v>41961.617838425926</v>
      </c>
      <c r="AA355" s="12" t="s">
        <v>864</v>
      </c>
    </row>
    <row r="356" spans="1:27">
      <c r="A356" s="12" t="s">
        <v>1737</v>
      </c>
      <c r="B356" s="12" t="s">
        <v>701</v>
      </c>
      <c r="C356" s="12" t="s">
        <v>1526</v>
      </c>
      <c r="D356" s="12" t="s">
        <v>704</v>
      </c>
      <c r="E356" s="12" t="s">
        <v>1526</v>
      </c>
      <c r="F356" s="12" t="s">
        <v>1071</v>
      </c>
      <c r="H356" s="12" t="s">
        <v>1289</v>
      </c>
      <c r="J356" s="12" t="s">
        <v>1851</v>
      </c>
      <c r="K356" s="12" t="s">
        <v>1496</v>
      </c>
      <c r="L356" s="12" t="s">
        <v>1289</v>
      </c>
      <c r="M356" s="12" t="str">
        <f t="shared" si="30"/>
        <v>[NPIMS to NDAP DW]:TW_SW_USERSV_BGNCLS</v>
      </c>
      <c r="N356" s="12" t="s">
        <v>396</v>
      </c>
      <c r="P356" s="12" t="s">
        <v>702</v>
      </c>
      <c r="Q356" s="12" t="str">
        <f t="shared" si="31"/>
        <v>SELECT COUNT(*) FROM DW.TW_SW_USERSV_BGNCLS WHERE DW_STDR_DE = '${today}'</v>
      </c>
      <c r="R356" s="12" t="s">
        <v>1530</v>
      </c>
      <c r="S356" s="12" t="str">
        <f t="shared" si="32"/>
        <v>SELECT COUNT(*) FROM TNID_USERSV_BGNCLS</v>
      </c>
      <c r="U356" s="12" t="s">
        <v>1765</v>
      </c>
      <c r="W356" s="12" t="s">
        <v>863</v>
      </c>
      <c r="X356" s="25">
        <f t="shared" ca="1" si="28"/>
        <v>41961.617838425926</v>
      </c>
      <c r="Y356" s="12" t="s">
        <v>864</v>
      </c>
      <c r="Z356" s="25">
        <f t="shared" ca="1" si="29"/>
        <v>41961.617838425926</v>
      </c>
      <c r="AA356" s="12" t="s">
        <v>864</v>
      </c>
    </row>
    <row r="357" spans="1:27">
      <c r="A357" s="12" t="s">
        <v>1738</v>
      </c>
      <c r="B357" s="12" t="s">
        <v>701</v>
      </c>
      <c r="C357" s="12" t="s">
        <v>1526</v>
      </c>
      <c r="D357" s="12" t="s">
        <v>704</v>
      </c>
      <c r="E357" s="12" t="s">
        <v>1526</v>
      </c>
      <c r="F357" s="12" t="s">
        <v>1072</v>
      </c>
      <c r="H357" s="12" t="s">
        <v>1290</v>
      </c>
      <c r="J357" s="12" t="s">
        <v>1851</v>
      </c>
      <c r="K357" s="12" t="s">
        <v>1497</v>
      </c>
      <c r="L357" s="12" t="s">
        <v>1290</v>
      </c>
      <c r="M357" s="12" t="str">
        <f t="shared" si="30"/>
        <v>[NPIMS to NDAP DW]:TW_SW_USERSV_EVLIEM</v>
      </c>
      <c r="N357" s="12" t="s">
        <v>396</v>
      </c>
      <c r="P357" s="12" t="s">
        <v>702</v>
      </c>
      <c r="Q357" s="12" t="str">
        <f t="shared" si="31"/>
        <v>SELECT COUNT(*) FROM DW.TW_SW_USERSV_EVLIEM WHERE DW_STDR_DE = '${today}'</v>
      </c>
      <c r="R357" s="12" t="s">
        <v>1530</v>
      </c>
      <c r="S357" s="12" t="str">
        <f t="shared" si="32"/>
        <v>SELECT COUNT(*) FROM TNID_USERSV_EVLIEM</v>
      </c>
      <c r="U357" s="12" t="s">
        <v>1765</v>
      </c>
      <c r="W357" s="12" t="s">
        <v>863</v>
      </c>
      <c r="X357" s="25">
        <f t="shared" ca="1" si="28"/>
        <v>41961.617838425926</v>
      </c>
      <c r="Y357" s="12" t="s">
        <v>864</v>
      </c>
      <c r="Z357" s="25">
        <f t="shared" ca="1" si="29"/>
        <v>41961.617838425926</v>
      </c>
      <c r="AA357" s="12" t="s">
        <v>864</v>
      </c>
    </row>
    <row r="358" spans="1:27">
      <c r="A358" s="12" t="s">
        <v>1739</v>
      </c>
      <c r="B358" s="12" t="s">
        <v>701</v>
      </c>
      <c r="C358" s="12" t="s">
        <v>1526</v>
      </c>
      <c r="D358" s="12" t="s">
        <v>704</v>
      </c>
      <c r="E358" s="12" t="s">
        <v>1526</v>
      </c>
      <c r="F358" s="12" t="s">
        <v>1073</v>
      </c>
      <c r="H358" s="12" t="s">
        <v>1291</v>
      </c>
      <c r="J358" s="12" t="s">
        <v>1851</v>
      </c>
      <c r="K358" s="12" t="s">
        <v>1498</v>
      </c>
      <c r="L358" s="12" t="s">
        <v>1291</v>
      </c>
      <c r="M358" s="12" t="str">
        <f t="shared" si="30"/>
        <v>[NPIMS to NDAP DW]:TW_SW_USERSV_EVLIEM_DTL</v>
      </c>
      <c r="N358" s="12" t="s">
        <v>396</v>
      </c>
      <c r="P358" s="12" t="s">
        <v>702</v>
      </c>
      <c r="Q358" s="12" t="str">
        <f t="shared" si="31"/>
        <v>SELECT COUNT(*) FROM DW.TW_SW_USERSV_EVLIEM_DTL WHERE DW_STDR_DE = '${today}'</v>
      </c>
      <c r="R358" s="12" t="s">
        <v>1530</v>
      </c>
      <c r="S358" s="12" t="str">
        <f t="shared" si="32"/>
        <v>SELECT COUNT(*) FROM TNID_USERSV_EVLIEM_DTL</v>
      </c>
      <c r="U358" s="12" t="s">
        <v>1765</v>
      </c>
      <c r="W358" s="12" t="s">
        <v>863</v>
      </c>
      <c r="X358" s="25">
        <f t="shared" ca="1" si="28"/>
        <v>41961.617838425926</v>
      </c>
      <c r="Y358" s="12" t="s">
        <v>864</v>
      </c>
      <c r="Z358" s="25">
        <f t="shared" ca="1" si="29"/>
        <v>41961.617838425926</v>
      </c>
      <c r="AA358" s="12" t="s">
        <v>864</v>
      </c>
    </row>
    <row r="359" spans="1:27">
      <c r="A359" s="12" t="s">
        <v>1740</v>
      </c>
      <c r="B359" s="12" t="s">
        <v>701</v>
      </c>
      <c r="C359" s="12" t="s">
        <v>1526</v>
      </c>
      <c r="D359" s="12" t="s">
        <v>704</v>
      </c>
      <c r="E359" s="12" t="s">
        <v>1526</v>
      </c>
      <c r="F359" s="12" t="s">
        <v>1074</v>
      </c>
      <c r="H359" s="12" t="s">
        <v>1292</v>
      </c>
      <c r="J359" s="12" t="s">
        <v>1851</v>
      </c>
      <c r="K359" s="12" t="s">
        <v>1499</v>
      </c>
      <c r="L359" s="12" t="s">
        <v>1292</v>
      </c>
      <c r="M359" s="12" t="str">
        <f t="shared" si="30"/>
        <v>[NPIMS to NDAP DW]:TW_SW_USERSV_EVLREALM</v>
      </c>
      <c r="N359" s="12" t="s">
        <v>396</v>
      </c>
      <c r="P359" s="12" t="s">
        <v>702</v>
      </c>
      <c r="Q359" s="12" t="str">
        <f t="shared" si="31"/>
        <v>SELECT COUNT(*) FROM DW.TW_SW_USERSV_EVLREALM WHERE DW_STDR_DE = '${today}'</v>
      </c>
      <c r="R359" s="12" t="s">
        <v>1530</v>
      </c>
      <c r="S359" s="12" t="str">
        <f t="shared" si="32"/>
        <v>SELECT COUNT(*) FROM TNID_USERSV_EVLREALM</v>
      </c>
      <c r="U359" s="12" t="s">
        <v>1765</v>
      </c>
      <c r="W359" s="12" t="s">
        <v>863</v>
      </c>
      <c r="X359" s="25">
        <f t="shared" ca="1" si="28"/>
        <v>41961.617838425926</v>
      </c>
      <c r="Y359" s="12" t="s">
        <v>864</v>
      </c>
      <c r="Z359" s="25">
        <f t="shared" ca="1" si="29"/>
        <v>41961.617838425926</v>
      </c>
      <c r="AA359" s="12" t="s">
        <v>864</v>
      </c>
    </row>
    <row r="360" spans="1:27">
      <c r="A360" s="12" t="s">
        <v>1741</v>
      </c>
      <c r="B360" s="12" t="s">
        <v>701</v>
      </c>
      <c r="C360" s="12" t="s">
        <v>1526</v>
      </c>
      <c r="D360" s="12" t="s">
        <v>704</v>
      </c>
      <c r="E360" s="12" t="s">
        <v>1526</v>
      </c>
      <c r="F360" s="12" t="s">
        <v>1075</v>
      </c>
      <c r="H360" s="12" t="s">
        <v>1293</v>
      </c>
      <c r="J360" s="12" t="s">
        <v>1851</v>
      </c>
      <c r="K360" s="12" t="s">
        <v>1500</v>
      </c>
      <c r="L360" s="12" t="s">
        <v>1293</v>
      </c>
      <c r="M360" s="12" t="str">
        <f t="shared" si="30"/>
        <v>[NPIMS to NDAP DW]:TW_SW_USERSV_EVLSCR</v>
      </c>
      <c r="N360" s="12" t="s">
        <v>396</v>
      </c>
      <c r="P360" s="12" t="s">
        <v>702</v>
      </c>
      <c r="Q360" s="12" t="str">
        <f t="shared" si="31"/>
        <v>SELECT COUNT(*) FROM DW.TW_SW_USERSV_EVLSCR WHERE DW_STDR_DE = '${today}'</v>
      </c>
      <c r="R360" s="12" t="s">
        <v>1530</v>
      </c>
      <c r="S360" s="12" t="str">
        <f t="shared" si="32"/>
        <v>SELECT COUNT(*) FROM TNID_USERSV_EVLSCR</v>
      </c>
      <c r="U360" s="12" t="s">
        <v>1765</v>
      </c>
      <c r="W360" s="12" t="s">
        <v>863</v>
      </c>
      <c r="X360" s="25">
        <f t="shared" ca="1" si="28"/>
        <v>41961.617838425926</v>
      </c>
      <c r="Y360" s="12" t="s">
        <v>864</v>
      </c>
      <c r="Z360" s="25">
        <f t="shared" ca="1" si="29"/>
        <v>41961.617838425926</v>
      </c>
      <c r="AA360" s="12" t="s">
        <v>864</v>
      </c>
    </row>
    <row r="361" spans="1:27">
      <c r="A361" s="12" t="s">
        <v>1742</v>
      </c>
      <c r="B361" s="12" t="s">
        <v>701</v>
      </c>
      <c r="C361" s="12" t="s">
        <v>1526</v>
      </c>
      <c r="D361" s="12" t="s">
        <v>704</v>
      </c>
      <c r="E361" s="12" t="s">
        <v>1526</v>
      </c>
      <c r="F361" s="12" t="s">
        <v>1076</v>
      </c>
      <c r="H361" s="12" t="s">
        <v>1294</v>
      </c>
      <c r="J361" s="12" t="s">
        <v>1851</v>
      </c>
      <c r="K361" s="12" t="s">
        <v>1501</v>
      </c>
      <c r="L361" s="12" t="s">
        <v>1294</v>
      </c>
      <c r="M361" s="12" t="str">
        <f t="shared" si="30"/>
        <v>[NPIMS to NDAP DW]:TW_SW_USERSV_RQST_DTL</v>
      </c>
      <c r="N361" s="12" t="s">
        <v>396</v>
      </c>
      <c r="P361" s="12" t="s">
        <v>702</v>
      </c>
      <c r="Q361" s="12" t="str">
        <f t="shared" si="31"/>
        <v>SELECT COUNT(*) FROM DW.TW_SW_USERSV_RQST_DTL WHERE DW_STDR_DE = '${today}'</v>
      </c>
      <c r="R361" s="12" t="s">
        <v>1530</v>
      </c>
      <c r="S361" s="12" t="str">
        <f t="shared" si="32"/>
        <v>SELECT COUNT(*) FROM TNID_USERSV_RQST_DTL</v>
      </c>
      <c r="U361" s="12" t="s">
        <v>1765</v>
      </c>
      <c r="W361" s="12" t="s">
        <v>863</v>
      </c>
      <c r="X361" s="25">
        <f t="shared" ca="1" si="28"/>
        <v>41961.617838425926</v>
      </c>
      <c r="Y361" s="12" t="s">
        <v>864</v>
      </c>
      <c r="Z361" s="25">
        <f t="shared" ca="1" si="29"/>
        <v>41961.617838425926</v>
      </c>
      <c r="AA361" s="12" t="s">
        <v>864</v>
      </c>
    </row>
    <row r="362" spans="1:27">
      <c r="A362" s="12" t="s">
        <v>1743</v>
      </c>
      <c r="B362" s="12" t="s">
        <v>701</v>
      </c>
      <c r="C362" s="12" t="s">
        <v>1526</v>
      </c>
      <c r="D362" s="12" t="s">
        <v>704</v>
      </c>
      <c r="E362" s="12" t="s">
        <v>1526</v>
      </c>
      <c r="F362" s="12" t="s">
        <v>1077</v>
      </c>
      <c r="H362" s="12" t="s">
        <v>1295</v>
      </c>
      <c r="J362" s="12" t="s">
        <v>1851</v>
      </c>
      <c r="K362" s="12" t="s">
        <v>1502</v>
      </c>
      <c r="L362" s="12" t="s">
        <v>1295</v>
      </c>
      <c r="M362" s="12" t="str">
        <f t="shared" si="30"/>
        <v>[NPIMS to NDAP DW]:TW_SW_USERSV_RQST_PRGS</v>
      </c>
      <c r="N362" s="12" t="s">
        <v>396</v>
      </c>
      <c r="P362" s="12" t="s">
        <v>702</v>
      </c>
      <c r="Q362" s="12" t="str">
        <f t="shared" si="31"/>
        <v>SELECT COUNT(*) FROM DW.TW_SW_USERSV_RQST_PRGS WHERE DW_STDR_DE = '${today}'</v>
      </c>
      <c r="R362" s="12" t="s">
        <v>1530</v>
      </c>
      <c r="S362" s="12" t="str">
        <f t="shared" si="32"/>
        <v>SELECT COUNT(*) FROM TNID_USERSV_RQST_PRGS</v>
      </c>
      <c r="U362" s="12" t="s">
        <v>1765</v>
      </c>
      <c r="W362" s="12" t="s">
        <v>863</v>
      </c>
      <c r="X362" s="25">
        <f t="shared" ca="1" si="28"/>
        <v>41961.617838425926</v>
      </c>
      <c r="Y362" s="12" t="s">
        <v>864</v>
      </c>
      <c r="Z362" s="25">
        <f t="shared" ca="1" si="29"/>
        <v>41961.617838425926</v>
      </c>
      <c r="AA362" s="12" t="s">
        <v>864</v>
      </c>
    </row>
    <row r="363" spans="1:27">
      <c r="A363" s="12" t="s">
        <v>1744</v>
      </c>
      <c r="B363" s="12" t="s">
        <v>701</v>
      </c>
      <c r="C363" s="12" t="s">
        <v>1526</v>
      </c>
      <c r="D363" s="12" t="s">
        <v>704</v>
      </c>
      <c r="E363" s="12" t="s">
        <v>1526</v>
      </c>
      <c r="F363" s="12" t="s">
        <v>1078</v>
      </c>
      <c r="H363" s="12" t="s">
        <v>1296</v>
      </c>
      <c r="J363" s="12" t="s">
        <v>1851</v>
      </c>
      <c r="K363" s="12" t="s">
        <v>1503</v>
      </c>
      <c r="L363" s="12" t="s">
        <v>1296</v>
      </c>
      <c r="M363" s="12" t="str">
        <f t="shared" si="30"/>
        <v>[NPIMS to NDAP DW]:TW_SW_USERSV_RQST_SANCTN</v>
      </c>
      <c r="N363" s="12" t="s">
        <v>396</v>
      </c>
      <c r="P363" s="12" t="s">
        <v>702</v>
      </c>
      <c r="Q363" s="12" t="str">
        <f t="shared" si="31"/>
        <v>SELECT COUNT(*) FROM DW.TW_SW_USERSV_RQST_SANCTN WHERE DW_STDR_DE = '${today}'</v>
      </c>
      <c r="R363" s="12" t="s">
        <v>1530</v>
      </c>
      <c r="S363" s="12" t="str">
        <f t="shared" si="32"/>
        <v>SELECT COUNT(*) FROM TNID_USERSV_RQST_SANCTN</v>
      </c>
      <c r="U363" s="12" t="s">
        <v>1765</v>
      </c>
      <c r="W363" s="12" t="s">
        <v>863</v>
      </c>
      <c r="X363" s="25">
        <f t="shared" ca="1" si="28"/>
        <v>41961.617838425926</v>
      </c>
      <c r="Y363" s="12" t="s">
        <v>864</v>
      </c>
      <c r="Z363" s="25">
        <f t="shared" ca="1" si="29"/>
        <v>41961.617838425926</v>
      </c>
      <c r="AA363" s="12" t="s">
        <v>864</v>
      </c>
    </row>
    <row r="364" spans="1:27">
      <c r="A364" s="12" t="s">
        <v>1745</v>
      </c>
      <c r="B364" s="12" t="s">
        <v>701</v>
      </c>
      <c r="C364" s="12" t="s">
        <v>1526</v>
      </c>
      <c r="D364" s="12" t="s">
        <v>704</v>
      </c>
      <c r="E364" s="12" t="s">
        <v>1526</v>
      </c>
      <c r="F364" s="12" t="s">
        <v>1079</v>
      </c>
      <c r="H364" s="12" t="s">
        <v>1297</v>
      </c>
      <c r="J364" s="12" t="s">
        <v>1851</v>
      </c>
      <c r="K364" s="12" t="s">
        <v>1504</v>
      </c>
      <c r="L364" s="12" t="s">
        <v>1297</v>
      </c>
      <c r="M364" s="12" t="str">
        <f t="shared" si="30"/>
        <v>[NPIMS to NDAP DW]:TW_SW_USERSV_TRGET_MNG</v>
      </c>
      <c r="N364" s="12" t="s">
        <v>396</v>
      </c>
      <c r="P364" s="12" t="s">
        <v>702</v>
      </c>
      <c r="Q364" s="12" t="str">
        <f t="shared" si="31"/>
        <v>SELECT COUNT(*) FROM DW.TW_SW_USERSV_TRGET_MNG WHERE DW_STDR_DE = '${today}'</v>
      </c>
      <c r="R364" s="12" t="s">
        <v>1530</v>
      </c>
      <c r="S364" s="12" t="str">
        <f t="shared" si="32"/>
        <v>SELECT COUNT(*) FROM TNID_USERSV_TRGET_MNG</v>
      </c>
      <c r="U364" s="12" t="s">
        <v>1765</v>
      </c>
      <c r="W364" s="12" t="s">
        <v>863</v>
      </c>
      <c r="X364" s="25">
        <f t="shared" ca="1" si="28"/>
        <v>41961.617838425926</v>
      </c>
      <c r="Y364" s="12" t="s">
        <v>864</v>
      </c>
      <c r="Z364" s="25">
        <f t="shared" ca="1" si="29"/>
        <v>41961.617838425926</v>
      </c>
      <c r="AA364" s="12" t="s">
        <v>864</v>
      </c>
    </row>
    <row r="365" spans="1:27">
      <c r="A365" s="12" t="s">
        <v>1746</v>
      </c>
      <c r="B365" s="12" t="s">
        <v>701</v>
      </c>
      <c r="C365" s="12" t="s">
        <v>1526</v>
      </c>
      <c r="D365" s="12" t="s">
        <v>704</v>
      </c>
      <c r="E365" s="12" t="s">
        <v>1526</v>
      </c>
      <c r="F365" s="12" t="s">
        <v>1080</v>
      </c>
      <c r="H365" s="12" t="s">
        <v>1298</v>
      </c>
      <c r="J365" s="12" t="s">
        <v>1851</v>
      </c>
      <c r="K365" s="12" t="s">
        <v>1505</v>
      </c>
      <c r="L365" s="12" t="s">
        <v>1298</v>
      </c>
      <c r="M365" s="12" t="str">
        <f t="shared" si="30"/>
        <v>[NPIMS to NDAP DW]:TW_OP_WTRMSPOSSESNMAN_D</v>
      </c>
      <c r="N365" s="12" t="s">
        <v>396</v>
      </c>
      <c r="P365" s="12" t="s">
        <v>702</v>
      </c>
      <c r="Q365" s="12" t="str">
        <f t="shared" si="31"/>
        <v>SELECT COUNT(*) FROM DW.TW_OP_WTRMSPOSSESNMAN_D WHERE DW_STDR_DE = '${today}'</v>
      </c>
      <c r="R365" s="12" t="s">
        <v>1530</v>
      </c>
      <c r="S365" s="12" t="str">
        <f t="shared" si="32"/>
        <v>SELECT COUNT(*) FROM TNID_WTRMSPOSSESNMAN_D</v>
      </c>
      <c r="U365" s="12" t="s">
        <v>1765</v>
      </c>
      <c r="W365" s="12" t="s">
        <v>863</v>
      </c>
      <c r="X365" s="25">
        <f t="shared" ca="1" si="28"/>
        <v>41961.617838425926</v>
      </c>
      <c r="Y365" s="12" t="s">
        <v>864</v>
      </c>
      <c r="Z365" s="25">
        <f t="shared" ca="1" si="29"/>
        <v>41961.617838425926</v>
      </c>
      <c r="AA365" s="12" t="s">
        <v>864</v>
      </c>
    </row>
    <row r="366" spans="1:27">
      <c r="A366" s="12" t="s">
        <v>1747</v>
      </c>
      <c r="B366" s="12" t="s">
        <v>701</v>
      </c>
      <c r="C366" s="12" t="s">
        <v>1526</v>
      </c>
      <c r="D366" s="12" t="s">
        <v>704</v>
      </c>
      <c r="E366" s="12" t="s">
        <v>1526</v>
      </c>
      <c r="F366" s="12" t="s">
        <v>1081</v>
      </c>
      <c r="H366" s="12" t="s">
        <v>1299</v>
      </c>
      <c r="J366" s="12" t="s">
        <v>1851</v>
      </c>
      <c r="K366" s="12" t="s">
        <v>1506</v>
      </c>
      <c r="L366" s="12" t="s">
        <v>1299</v>
      </c>
      <c r="M366" s="12" t="str">
        <f t="shared" si="30"/>
        <v>[NPIMS to NDAP DW]:TW_OP_WTRMSPOSSESNO_AST_DTLS_D</v>
      </c>
      <c r="N366" s="12" t="s">
        <v>396</v>
      </c>
      <c r="P366" s="12" t="s">
        <v>702</v>
      </c>
      <c r="Q366" s="12" t="str">
        <f t="shared" si="31"/>
        <v>SELECT COUNT(*) FROM DW.TW_OP_WTRMSPOSSESNO_AST_DTLS_D WHERE DW_STDR_DE = '${today}'</v>
      </c>
      <c r="R366" s="12" t="s">
        <v>1530</v>
      </c>
      <c r="S366" s="12" t="str">
        <f t="shared" si="32"/>
        <v>SELECT COUNT(*) FROM TNID_WTRMSPOSSESNO_AST_DTLS_D</v>
      </c>
      <c r="U366" s="12" t="s">
        <v>1765</v>
      </c>
      <c r="W366" s="12" t="s">
        <v>863</v>
      </c>
      <c r="X366" s="25">
        <f t="shared" ca="1" si="28"/>
        <v>41961.617838425926</v>
      </c>
      <c r="Y366" s="12" t="s">
        <v>864</v>
      </c>
      <c r="Z366" s="25">
        <f t="shared" ca="1" si="29"/>
        <v>41961.617838425926</v>
      </c>
      <c r="AA366" s="12" t="s">
        <v>864</v>
      </c>
    </row>
    <row r="367" spans="1:27">
      <c r="A367" s="12" t="s">
        <v>1748</v>
      </c>
      <c r="B367" s="12" t="s">
        <v>701</v>
      </c>
      <c r="C367" s="12" t="s">
        <v>1526</v>
      </c>
      <c r="D367" s="12" t="s">
        <v>704</v>
      </c>
      <c r="E367" s="12" t="s">
        <v>1526</v>
      </c>
      <c r="F367" s="12" t="s">
        <v>1082</v>
      </c>
      <c r="H367" s="12" t="s">
        <v>1527</v>
      </c>
      <c r="J367" s="12" t="s">
        <v>1851</v>
      </c>
      <c r="K367" s="12" t="s">
        <v>1762</v>
      </c>
      <c r="L367" s="12" t="s">
        <v>1527</v>
      </c>
      <c r="M367" s="12" t="str">
        <f t="shared" si="30"/>
        <v>[NPIMS to NDAP DW]:B_JOB_LADREGSTR_REP</v>
      </c>
      <c r="N367" s="12" t="s">
        <v>396</v>
      </c>
      <c r="P367" s="12" t="s">
        <v>702</v>
      </c>
      <c r="Q367" s="12" t="str">
        <f t="shared" si="31"/>
        <v>SELECT COUNT(*) FROM DW.B_JOB_LADREGSTR_REP WHERE DW_STDR_DE = '${today}'</v>
      </c>
      <c r="R367" s="12" t="s">
        <v>1530</v>
      </c>
      <c r="S367" s="12" t="str">
        <f t="shared" si="32"/>
        <v>SELECT COUNT(*) FROM ALL4LAND.B_JOB_LADREGSTR_REP</v>
      </c>
      <c r="U367" s="12" t="s">
        <v>1765</v>
      </c>
      <c r="W367" s="12" t="s">
        <v>863</v>
      </c>
      <c r="X367" s="25">
        <f t="shared" ca="1" si="28"/>
        <v>41961.617838425926</v>
      </c>
      <c r="Y367" s="12" t="s">
        <v>864</v>
      </c>
      <c r="Z367" s="25">
        <f t="shared" ca="1" si="29"/>
        <v>41961.617838425926</v>
      </c>
      <c r="AA367" s="12" t="s">
        <v>864</v>
      </c>
    </row>
    <row r="368" spans="1:27">
      <c r="A368" s="12" t="s">
        <v>1749</v>
      </c>
      <c r="B368" s="12" t="s">
        <v>701</v>
      </c>
      <c r="C368" s="12" t="s">
        <v>1526</v>
      </c>
      <c r="D368" s="12" t="s">
        <v>704</v>
      </c>
      <c r="E368" s="12" t="s">
        <v>1526</v>
      </c>
      <c r="F368" s="12" t="s">
        <v>1083</v>
      </c>
      <c r="H368" s="12" t="s">
        <v>1528</v>
      </c>
      <c r="J368" s="12" t="s">
        <v>1851</v>
      </c>
      <c r="K368" s="12" t="s">
        <v>1764</v>
      </c>
      <c r="L368" s="12" t="s">
        <v>1528</v>
      </c>
      <c r="M368" s="12" t="str">
        <f t="shared" si="30"/>
        <v>[NPIMS to NDAP DW]:LP_U_DESC_LAST</v>
      </c>
      <c r="N368" s="12" t="s">
        <v>396</v>
      </c>
      <c r="P368" s="12" t="s">
        <v>702</v>
      </c>
      <c r="Q368" s="12" t="str">
        <f t="shared" si="31"/>
        <v>SELECT COUNT(*) FROM DW.LP_U_DESC_LAST WHERE DW_STDR_DE = '${today}'</v>
      </c>
      <c r="R368" s="12" t="s">
        <v>1530</v>
      </c>
      <c r="S368" s="12" t="str">
        <f t="shared" si="32"/>
        <v>SELECT COUNT(*) FROM NPIMSDATAREP.LP_U_DESC_LAST</v>
      </c>
      <c r="U368" s="12" t="s">
        <v>1765</v>
      </c>
      <c r="W368" s="12" t="s">
        <v>863</v>
      </c>
      <c r="X368" s="25">
        <f t="shared" ca="1" si="28"/>
        <v>41961.617838425926</v>
      </c>
      <c r="Y368" s="12" t="s">
        <v>864</v>
      </c>
      <c r="Z368" s="25">
        <f t="shared" ca="1" si="29"/>
        <v>41961.617838425926</v>
      </c>
      <c r="AA368" s="12" t="s">
        <v>864</v>
      </c>
    </row>
    <row r="369" spans="1:27">
      <c r="A369" s="12" t="s">
        <v>1750</v>
      </c>
      <c r="B369" s="12" t="s">
        <v>701</v>
      </c>
      <c r="C369" s="12" t="s">
        <v>1526</v>
      </c>
      <c r="D369" s="12" t="s">
        <v>704</v>
      </c>
      <c r="E369" s="12" t="s">
        <v>1526</v>
      </c>
      <c r="F369" s="12" t="s">
        <v>673</v>
      </c>
      <c r="H369" s="12" t="s">
        <v>1529</v>
      </c>
      <c r="J369" s="12" t="s">
        <v>1851</v>
      </c>
      <c r="K369" s="12" t="s">
        <v>1763</v>
      </c>
      <c r="L369" s="12" t="s">
        <v>1761</v>
      </c>
      <c r="M369" s="12" t="str">
        <f t="shared" si="30"/>
        <v>[NPIMS to NDAP DW]:RMDR_LAND_OBJECT</v>
      </c>
      <c r="N369" s="12" t="s">
        <v>396</v>
      </c>
      <c r="P369" s="12" t="s">
        <v>702</v>
      </c>
      <c r="Q369" s="12" t="str">
        <f t="shared" si="31"/>
        <v>SELECT COUNT(*) FROM DW.RMDR_LAND_OBJECT WHERE DW_STDR_DE = '${today}'</v>
      </c>
      <c r="R369" s="12" t="s">
        <v>1530</v>
      </c>
      <c r="S369" s="12" t="str">
        <f t="shared" si="32"/>
        <v>SELECT COUNT(*) FROM NPIMSGIS.RMDR_LAND_OBJECT</v>
      </c>
      <c r="U369" s="12" t="s">
        <v>1765</v>
      </c>
      <c r="W369" s="12" t="s">
        <v>863</v>
      </c>
      <c r="X369" s="25">
        <f t="shared" ca="1" si="28"/>
        <v>41961.617838425926</v>
      </c>
      <c r="Y369" s="12" t="s">
        <v>864</v>
      </c>
      <c r="Z369" s="25">
        <f t="shared" ca="1" si="29"/>
        <v>41961.617838425926</v>
      </c>
      <c r="AA369" s="12" t="s">
        <v>864</v>
      </c>
    </row>
    <row r="370" spans="1:27">
      <c r="A370" s="12" t="s">
        <v>1751</v>
      </c>
      <c r="B370" s="12" t="s">
        <v>701</v>
      </c>
      <c r="C370" s="12" t="s">
        <v>1526</v>
      </c>
      <c r="D370" s="12" t="s">
        <v>704</v>
      </c>
      <c r="E370" s="12" t="s">
        <v>1526</v>
      </c>
      <c r="F370" s="12" t="s">
        <v>1084</v>
      </c>
      <c r="H370" s="12" t="s">
        <v>1516</v>
      </c>
      <c r="J370" s="12" t="s">
        <v>1851</v>
      </c>
      <c r="K370" s="12" t="s">
        <v>1507</v>
      </c>
      <c r="L370" s="12" t="s">
        <v>1516</v>
      </c>
      <c r="M370" s="12" t="str">
        <f t="shared" si="30"/>
        <v>[NPIMS to NDAP DW]:TW_ET_IMPRMN_LADREGSTR</v>
      </c>
      <c r="N370" s="12" t="s">
        <v>396</v>
      </c>
      <c r="P370" s="12" t="s">
        <v>702</v>
      </c>
      <c r="Q370" s="12" t="str">
        <f t="shared" si="31"/>
        <v>SELECT COUNT(*) FROM DW.TW_ET_IMPRMN_LADREGSTR WHERE DW_STDR_DE = '${today}'</v>
      </c>
      <c r="R370" s="12" t="s">
        <v>1530</v>
      </c>
      <c r="S370" s="12" t="str">
        <f t="shared" si="32"/>
        <v>SELECT COUNT(*) FROM TNID_IMPRMN_LADREGSTR</v>
      </c>
      <c r="U370" s="12" t="s">
        <v>1765</v>
      </c>
      <c r="W370" s="12" t="s">
        <v>863</v>
      </c>
      <c r="X370" s="25">
        <f t="shared" ca="1" si="28"/>
        <v>41961.617838425926</v>
      </c>
      <c r="Y370" s="12" t="s">
        <v>864</v>
      </c>
      <c r="Z370" s="25">
        <f t="shared" ca="1" si="29"/>
        <v>41961.617838425926</v>
      </c>
      <c r="AA370" s="12" t="s">
        <v>864</v>
      </c>
    </row>
    <row r="371" spans="1:27">
      <c r="A371" s="12" t="s">
        <v>1752</v>
      </c>
      <c r="B371" s="12" t="s">
        <v>701</v>
      </c>
      <c r="C371" s="12" t="s">
        <v>1526</v>
      </c>
      <c r="D371" s="12" t="s">
        <v>704</v>
      </c>
      <c r="E371" s="12" t="s">
        <v>1526</v>
      </c>
      <c r="F371" s="12" t="s">
        <v>1085</v>
      </c>
      <c r="H371" s="12" t="s">
        <v>1517</v>
      </c>
      <c r="J371" s="12" t="s">
        <v>1851</v>
      </c>
      <c r="K371" s="12" t="s">
        <v>1508</v>
      </c>
      <c r="L371" s="12" t="s">
        <v>1517</v>
      </c>
      <c r="M371" s="12" t="str">
        <f t="shared" si="30"/>
        <v>[NPIMS to NDAP DW]:TW_OP_IDL_APREXM_D</v>
      </c>
      <c r="N371" s="12" t="s">
        <v>396</v>
      </c>
      <c r="P371" s="12" t="s">
        <v>702</v>
      </c>
      <c r="Q371" s="12" t="str">
        <f t="shared" si="31"/>
        <v>SELECT COUNT(*) FROM DW.TW_OP_IDL_APREXM_D WHERE DW_STDR_DE = '${today}'</v>
      </c>
      <c r="R371" s="12" t="s">
        <v>1530</v>
      </c>
      <c r="S371" s="12" t="str">
        <f t="shared" si="32"/>
        <v>SELECT COUNT(*) FROM TNID_IDL_APREXM_D</v>
      </c>
      <c r="U371" s="12" t="s">
        <v>1765</v>
      </c>
      <c r="W371" s="12" t="s">
        <v>863</v>
      </c>
      <c r="X371" s="25">
        <f t="shared" ca="1" si="28"/>
        <v>41961.617838425926</v>
      </c>
      <c r="Y371" s="12" t="s">
        <v>864</v>
      </c>
      <c r="Z371" s="25">
        <f t="shared" ca="1" si="29"/>
        <v>41961.617838425926</v>
      </c>
      <c r="AA371" s="12" t="s">
        <v>864</v>
      </c>
    </row>
    <row r="372" spans="1:27">
      <c r="A372" s="12" t="s">
        <v>1753</v>
      </c>
      <c r="B372" s="12" t="s">
        <v>701</v>
      </c>
      <c r="C372" s="12" t="s">
        <v>1526</v>
      </c>
      <c r="D372" s="12" t="s">
        <v>704</v>
      </c>
      <c r="E372" s="12" t="s">
        <v>1526</v>
      </c>
      <c r="F372" s="12" t="s">
        <v>1086</v>
      </c>
      <c r="H372" s="12" t="s">
        <v>1518</v>
      </c>
      <c r="J372" s="12" t="s">
        <v>1851</v>
      </c>
      <c r="K372" s="12" t="s">
        <v>1509</v>
      </c>
      <c r="L372" s="12" t="s">
        <v>1518</v>
      </c>
      <c r="M372" s="12" t="str">
        <f t="shared" si="30"/>
        <v>[NPIMS to NDAP DW]:TW_OP_ELCTRNSANCTN_K</v>
      </c>
      <c r="N372" s="12" t="s">
        <v>396</v>
      </c>
      <c r="P372" s="12" t="s">
        <v>702</v>
      </c>
      <c r="Q372" s="12" t="str">
        <f t="shared" si="31"/>
        <v>SELECT COUNT(*) FROM DW.TW_OP_ELCTRNSANCTN_K WHERE DW_STDR_DE = '${today}'</v>
      </c>
      <c r="R372" s="12" t="s">
        <v>1530</v>
      </c>
      <c r="S372" s="12" t="str">
        <f t="shared" si="32"/>
        <v>SELECT COUNT(*) FROM TNID_ELCTRNSANCTN_K</v>
      </c>
      <c r="U372" s="12" t="s">
        <v>1765</v>
      </c>
      <c r="W372" s="12" t="s">
        <v>863</v>
      </c>
      <c r="X372" s="25">
        <f t="shared" ca="1" si="28"/>
        <v>41961.617838425926</v>
      </c>
      <c r="Y372" s="12" t="s">
        <v>864</v>
      </c>
      <c r="Z372" s="25">
        <f t="shared" ca="1" si="29"/>
        <v>41961.617838425926</v>
      </c>
      <c r="AA372" s="12" t="s">
        <v>864</v>
      </c>
    </row>
    <row r="373" spans="1:27">
      <c r="A373" s="12" t="s">
        <v>1754</v>
      </c>
      <c r="B373" s="12" t="s">
        <v>701</v>
      </c>
      <c r="C373" s="12" t="s">
        <v>1526</v>
      </c>
      <c r="D373" s="12" t="s">
        <v>704</v>
      </c>
      <c r="E373" s="12" t="s">
        <v>1526</v>
      </c>
      <c r="F373" s="12" t="s">
        <v>1087</v>
      </c>
      <c r="H373" s="12" t="s">
        <v>1519</v>
      </c>
      <c r="J373" s="12" t="s">
        <v>1851</v>
      </c>
      <c r="K373" s="12" t="s">
        <v>1510</v>
      </c>
      <c r="L373" s="12" t="s">
        <v>1519</v>
      </c>
      <c r="M373" s="12" t="str">
        <f t="shared" si="30"/>
        <v>[NPIMS to NDAP DW]:TW_OP_GNRL_CHIT_K</v>
      </c>
      <c r="N373" s="12" t="s">
        <v>396</v>
      </c>
      <c r="P373" s="12" t="s">
        <v>702</v>
      </c>
      <c r="Q373" s="12" t="str">
        <f t="shared" si="31"/>
        <v>SELECT COUNT(*) FROM DW.TW_OP_GNRL_CHIT_K WHERE DW_STDR_DE = '${today}'</v>
      </c>
      <c r="R373" s="12" t="s">
        <v>1530</v>
      </c>
      <c r="S373" s="12" t="str">
        <f t="shared" si="32"/>
        <v>SELECT COUNT(*) FROM TNID_GNRL_CHIT_K</v>
      </c>
      <c r="U373" s="12" t="s">
        <v>1765</v>
      </c>
      <c r="W373" s="12" t="s">
        <v>863</v>
      </c>
      <c r="X373" s="25">
        <f t="shared" ca="1" si="28"/>
        <v>41961.617838425926</v>
      </c>
      <c r="Y373" s="12" t="s">
        <v>864</v>
      </c>
      <c r="Z373" s="25">
        <f t="shared" ca="1" si="29"/>
        <v>41961.617838425926</v>
      </c>
      <c r="AA373" s="12" t="s">
        <v>864</v>
      </c>
    </row>
    <row r="374" spans="1:27">
      <c r="A374" s="12" t="s">
        <v>1755</v>
      </c>
      <c r="B374" s="12" t="s">
        <v>701</v>
      </c>
      <c r="C374" s="12" t="s">
        <v>1526</v>
      </c>
      <c r="D374" s="12" t="s">
        <v>704</v>
      </c>
      <c r="E374" s="12" t="s">
        <v>1526</v>
      </c>
      <c r="F374" s="12" t="s">
        <v>1088</v>
      </c>
      <c r="H374" s="12" t="s">
        <v>1531</v>
      </c>
      <c r="J374" s="12" t="s">
        <v>1851</v>
      </c>
      <c r="K374" s="12" t="s">
        <v>1532</v>
      </c>
      <c r="L374" s="12" t="s">
        <v>1531</v>
      </c>
      <c r="M374" s="12" t="str">
        <f t="shared" si="30"/>
        <v>[NPIMS to NDAP DW]:TW_RG_RGSBUKTRNSCRGAPAR</v>
      </c>
      <c r="N374" s="12" t="s">
        <v>396</v>
      </c>
      <c r="P374" s="12" t="s">
        <v>702</v>
      </c>
      <c r="Q374" s="12" t="str">
        <f t="shared" si="31"/>
        <v>SELECT COUNT(*) FROM DW.TW_RG_RGSBUKTRNSCRGAPAR WHERE DW_STDR_DE = '${today}'</v>
      </c>
      <c r="R374" s="12" t="s">
        <v>1530</v>
      </c>
      <c r="S374" s="12" t="str">
        <f t="shared" si="32"/>
        <v>SELECT COUNT(*) FROM NPIMSDATAREP.등기_갑구_LADREGSTR A
     INNER JOIN NPIMSDATAREP.등기_표제_LADREGSTR B ON A.ASSETS_NO = B.ASSETS_NO</v>
      </c>
      <c r="U374" s="12" t="s">
        <v>1765</v>
      </c>
      <c r="W374" s="12" t="s">
        <v>863</v>
      </c>
      <c r="X374" s="25">
        <f t="shared" ca="1" si="28"/>
        <v>41961.617838425926</v>
      </c>
      <c r="Y374" s="12" t="s">
        <v>864</v>
      </c>
      <c r="Z374" s="25">
        <f t="shared" ca="1" si="29"/>
        <v>41961.617838425926</v>
      </c>
      <c r="AA374" s="12" t="s">
        <v>864</v>
      </c>
    </row>
    <row r="375" spans="1:27">
      <c r="A375" s="12" t="s">
        <v>1756</v>
      </c>
      <c r="B375" s="12" t="s">
        <v>701</v>
      </c>
      <c r="C375" s="12" t="s">
        <v>1526</v>
      </c>
      <c r="D375" s="12" t="s">
        <v>704</v>
      </c>
      <c r="E375" s="12" t="s">
        <v>1526</v>
      </c>
      <c r="F375" s="12" t="s">
        <v>1089</v>
      </c>
      <c r="H375" s="12" t="s">
        <v>1520</v>
      </c>
      <c r="J375" s="12" t="s">
        <v>1851</v>
      </c>
      <c r="K375" s="12" t="s">
        <v>1511</v>
      </c>
      <c r="L375" s="12" t="s">
        <v>1520</v>
      </c>
      <c r="M375" s="12" t="str">
        <f t="shared" si="30"/>
        <v>[NPIMS to NDAP DW]:TW_OP_CNTRCT_M</v>
      </c>
      <c r="N375" s="12" t="s">
        <v>396</v>
      </c>
      <c r="P375" s="12" t="s">
        <v>702</v>
      </c>
      <c r="Q375" s="12" t="str">
        <f t="shared" si="31"/>
        <v>SELECT COUNT(*) FROM DW.TW_OP_CNTRCT_M WHERE DW_STDR_DE = '${today}'</v>
      </c>
      <c r="R375" s="12" t="s">
        <v>1530</v>
      </c>
      <c r="S375" s="12" t="str">
        <f t="shared" si="32"/>
        <v>SELECT COUNT(*) FROM TNID_CNTRCT_M</v>
      </c>
      <c r="U375" s="12" t="s">
        <v>1765</v>
      </c>
      <c r="W375" s="12" t="s">
        <v>863</v>
      </c>
      <c r="X375" s="25">
        <f t="shared" ca="1" si="28"/>
        <v>41961.617838425926</v>
      </c>
      <c r="Y375" s="12" t="s">
        <v>864</v>
      </c>
      <c r="Z375" s="25">
        <f t="shared" ca="1" si="29"/>
        <v>41961.617838425926</v>
      </c>
      <c r="AA375" s="12" t="s">
        <v>864</v>
      </c>
    </row>
    <row r="376" spans="1:27">
      <c r="A376" s="12" t="s">
        <v>1757</v>
      </c>
      <c r="B376" s="12" t="s">
        <v>701</v>
      </c>
      <c r="C376" s="12" t="s">
        <v>1526</v>
      </c>
      <c r="D376" s="12" t="s">
        <v>704</v>
      </c>
      <c r="E376" s="12" t="s">
        <v>1526</v>
      </c>
      <c r="F376" s="12" t="s">
        <v>1090</v>
      </c>
      <c r="H376" s="12" t="s">
        <v>1521</v>
      </c>
      <c r="J376" s="12" t="s">
        <v>1851</v>
      </c>
      <c r="K376" s="12" t="s">
        <v>1512</v>
      </c>
      <c r="L376" s="12" t="s">
        <v>1521</v>
      </c>
      <c r="M376" s="12" t="str">
        <f t="shared" si="30"/>
        <v>[NPIMS to NDAP DW]:TW_OP_MT_LEV_SMM_D</v>
      </c>
      <c r="N376" s="12" t="s">
        <v>396</v>
      </c>
      <c r="P376" s="12" t="s">
        <v>702</v>
      </c>
      <c r="Q376" s="12" t="str">
        <f t="shared" si="31"/>
        <v>SELECT COUNT(*) FROM DW.TW_OP_MT_LEV_SMM_D WHERE DW_STDR_DE = '${today}'</v>
      </c>
      <c r="R376" s="12" t="s">
        <v>1530</v>
      </c>
      <c r="S376" s="12" t="str">
        <f t="shared" si="32"/>
        <v>SELECT COUNT(*) FROM TNID_MT_LEV_SMM_D</v>
      </c>
      <c r="U376" s="12" t="s">
        <v>1765</v>
      </c>
      <c r="W376" s="12" t="s">
        <v>863</v>
      </c>
      <c r="X376" s="25">
        <f t="shared" ca="1" si="28"/>
        <v>41961.617838425926</v>
      </c>
      <c r="Y376" s="12" t="s">
        <v>864</v>
      </c>
      <c r="Z376" s="25">
        <f t="shared" ca="1" si="29"/>
        <v>41961.617838425926</v>
      </c>
      <c r="AA376" s="12" t="s">
        <v>864</v>
      </c>
    </row>
    <row r="377" spans="1:27">
      <c r="A377" s="12" t="s">
        <v>1758</v>
      </c>
      <c r="B377" s="12" t="s">
        <v>701</v>
      </c>
      <c r="C377" s="12" t="s">
        <v>1526</v>
      </c>
      <c r="D377" s="12" t="s">
        <v>704</v>
      </c>
      <c r="E377" s="12" t="s">
        <v>1526</v>
      </c>
      <c r="F377" s="12" t="s">
        <v>1091</v>
      </c>
      <c r="H377" s="12" t="s">
        <v>1522</v>
      </c>
      <c r="J377" s="12" t="s">
        <v>1851</v>
      </c>
      <c r="K377" s="12" t="s">
        <v>1513</v>
      </c>
      <c r="L377" s="12" t="s">
        <v>1522</v>
      </c>
      <c r="M377" s="12" t="str">
        <f t="shared" si="30"/>
        <v>[NPIMS to NDAP DW]:TW_OP_NXRP_RCIV_A</v>
      </c>
      <c r="N377" s="12" t="s">
        <v>396</v>
      </c>
      <c r="P377" s="12" t="s">
        <v>702</v>
      </c>
      <c r="Q377" s="12" t="str">
        <f t="shared" si="31"/>
        <v>SELECT COUNT(*) FROM DW.TW_OP_NXRP_RCIV_A WHERE DW_STDR_DE = '${today}'</v>
      </c>
      <c r="R377" s="12" t="s">
        <v>1530</v>
      </c>
      <c r="S377" s="12" t="str">
        <f t="shared" si="32"/>
        <v>SELECT COUNT(*) FROM TNID_NXRP_RCIV_A</v>
      </c>
      <c r="U377" s="12" t="s">
        <v>1765</v>
      </c>
      <c r="W377" s="12" t="s">
        <v>863</v>
      </c>
      <c r="X377" s="25">
        <f t="shared" ca="1" si="28"/>
        <v>41961.617838425926</v>
      </c>
      <c r="Y377" s="12" t="s">
        <v>864</v>
      </c>
      <c r="Z377" s="25">
        <f t="shared" ca="1" si="29"/>
        <v>41961.617838425926</v>
      </c>
      <c r="AA377" s="12" t="s">
        <v>864</v>
      </c>
    </row>
    <row r="378" spans="1:27">
      <c r="A378" s="12" t="s">
        <v>1759</v>
      </c>
      <c r="B378" s="12" t="s">
        <v>701</v>
      </c>
      <c r="C378" s="12" t="s">
        <v>1526</v>
      </c>
      <c r="D378" s="12" t="s">
        <v>704</v>
      </c>
      <c r="E378" s="12" t="s">
        <v>1526</v>
      </c>
      <c r="F378" s="12" t="s">
        <v>1092</v>
      </c>
      <c r="H378" s="12" t="s">
        <v>1523</v>
      </c>
      <c r="J378" s="12" t="s">
        <v>1851</v>
      </c>
      <c r="K378" s="12" t="s">
        <v>1514</v>
      </c>
      <c r="L378" s="12" t="s">
        <v>1523</v>
      </c>
      <c r="M378" s="12" t="str">
        <f t="shared" si="30"/>
        <v>[NPIMS to NDAP DW]:TW_RG_IRDSREGSTR_K</v>
      </c>
      <c r="N378" s="12" t="s">
        <v>396</v>
      </c>
      <c r="P378" s="12" t="s">
        <v>702</v>
      </c>
      <c r="Q378" s="12" t="str">
        <f t="shared" si="31"/>
        <v>SELECT COUNT(*) FROM DW.TW_RG_IRDSREGSTR_K WHERE DW_STDR_DE = '${today}'</v>
      </c>
      <c r="R378" s="12" t="s">
        <v>1530</v>
      </c>
      <c r="S378" s="12" t="str">
        <f t="shared" si="32"/>
        <v>SELECT COUNT(*) FROM TNID_IRDSREGSTR_K</v>
      </c>
      <c r="U378" s="12" t="s">
        <v>1765</v>
      </c>
      <c r="W378" s="12" t="s">
        <v>863</v>
      </c>
      <c r="X378" s="25">
        <f t="shared" ca="1" si="28"/>
        <v>41961.617838425926</v>
      </c>
      <c r="Y378" s="12" t="s">
        <v>864</v>
      </c>
      <c r="Z378" s="25">
        <f t="shared" ca="1" si="29"/>
        <v>41961.617838425926</v>
      </c>
      <c r="AA378" s="12" t="s">
        <v>864</v>
      </c>
    </row>
    <row r="379" spans="1:27">
      <c r="A379" s="12" t="s">
        <v>1760</v>
      </c>
      <c r="B379" s="12" t="s">
        <v>701</v>
      </c>
      <c r="C379" s="12" t="s">
        <v>1526</v>
      </c>
      <c r="D379" s="12" t="s">
        <v>704</v>
      </c>
      <c r="E379" s="12" t="s">
        <v>1526</v>
      </c>
      <c r="F379" s="12" t="s">
        <v>1093</v>
      </c>
      <c r="H379" s="12" t="s">
        <v>1524</v>
      </c>
      <c r="J379" s="12" t="s">
        <v>1851</v>
      </c>
      <c r="K379" s="12" t="s">
        <v>1515</v>
      </c>
      <c r="L379" s="12" t="s">
        <v>1524</v>
      </c>
      <c r="M379" s="12" t="str">
        <f t="shared" si="30"/>
        <v>[NPIMS to NDAP DW]:TW_OP_NXRP_NTIC_A</v>
      </c>
      <c r="N379" s="12" t="s">
        <v>396</v>
      </c>
      <c r="P379" s="12" t="s">
        <v>702</v>
      </c>
      <c r="Q379" s="12" t="str">
        <f t="shared" si="31"/>
        <v>SELECT COUNT(*) FROM DW.TW_OP_NXRP_NTIC_A WHERE DW_STDR_DE = '${today}'</v>
      </c>
      <c r="R379" s="12" t="s">
        <v>1530</v>
      </c>
      <c r="S379" s="12" t="str">
        <f t="shared" si="32"/>
        <v>SELECT COUNT(*) FROM TNID_NXRP_NTIC_A</v>
      </c>
      <c r="U379" s="12" t="s">
        <v>1765</v>
      </c>
      <c r="W379" s="12" t="s">
        <v>863</v>
      </c>
      <c r="X379" s="25">
        <f t="shared" ca="1" si="28"/>
        <v>41961.617838425926</v>
      </c>
      <c r="Y379" s="12" t="s">
        <v>864</v>
      </c>
      <c r="Z379" s="25">
        <f t="shared" ca="1" si="29"/>
        <v>41961.617838425926</v>
      </c>
      <c r="AA379" s="12" t="s">
        <v>864</v>
      </c>
    </row>
  </sheetData>
  <autoFilter ref="A1:AB379">
    <filterColumn colId="2"/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5"/>
  <sheetViews>
    <sheetView workbookViewId="0">
      <selection activeCell="C16" sqref="C16"/>
    </sheetView>
  </sheetViews>
  <sheetFormatPr defaultColWidth="8.85546875" defaultRowHeight="13.5"/>
  <cols>
    <col min="1" max="1" width="10" style="12" bestFit="1" customWidth="1"/>
    <col min="2" max="2" width="11.85546875" style="12" customWidth="1"/>
    <col min="3" max="3" width="8.28515625" style="12" customWidth="1"/>
    <col min="4" max="4" width="7.7109375" style="12" customWidth="1"/>
    <col min="5" max="5" width="12.5703125" style="12" hidden="1" customWidth="1"/>
    <col min="6" max="6" width="9.28515625" style="12" bestFit="1" customWidth="1"/>
    <col min="7" max="7" width="16.28515625" style="12" hidden="1" customWidth="1"/>
    <col min="8" max="8" width="14.5703125" style="12" customWidth="1"/>
    <col min="9" max="9" width="15.5703125" style="12" hidden="1" customWidth="1"/>
    <col min="10" max="10" width="23.85546875" style="12" hidden="1" customWidth="1"/>
    <col min="11" max="12" width="16.28515625" style="12" hidden="1" customWidth="1"/>
    <col min="13" max="13" width="27.5703125" style="33" customWidth="1"/>
    <col min="14" max="14" width="20.28515625" style="12" customWidth="1"/>
    <col min="15" max="15" width="22.42578125" style="12" hidden="1" customWidth="1"/>
    <col min="16" max="16" width="9.85546875" style="12" bestFit="1" customWidth="1"/>
    <col min="17" max="17" width="47.85546875" style="12" customWidth="1"/>
    <col min="18" max="18" width="10.7109375" style="12" customWidth="1"/>
    <col min="19" max="19" width="42.7109375" style="12" customWidth="1"/>
    <col min="20" max="20" width="8.28515625" style="12" hidden="1" customWidth="1"/>
    <col min="21" max="21" width="9.85546875" style="12" hidden="1" customWidth="1"/>
    <col min="22" max="22" width="12.28515625" style="12" hidden="1" customWidth="1"/>
    <col min="23" max="23" width="13.28515625" style="12" hidden="1" customWidth="1"/>
    <col min="24" max="24" width="15.85546875" style="12" hidden="1" customWidth="1"/>
    <col min="25" max="25" width="7.28515625" style="12" bestFit="1" customWidth="1"/>
    <col min="26" max="26" width="15.85546875" style="12" hidden="1" customWidth="1"/>
    <col min="27" max="27" width="7.28515625" style="12" hidden="1" customWidth="1"/>
    <col min="28" max="16384" width="8.85546875" style="12"/>
  </cols>
  <sheetData>
    <row r="1" spans="1:27" ht="28.5" customHeight="1">
      <c r="A1" s="10" t="s">
        <v>1794</v>
      </c>
      <c r="B1" s="10" t="s">
        <v>34</v>
      </c>
      <c r="C1" s="10" t="s">
        <v>705</v>
      </c>
      <c r="D1" s="10" t="s">
        <v>706</v>
      </c>
      <c r="E1" s="10" t="s">
        <v>176</v>
      </c>
      <c r="F1" s="10" t="s">
        <v>1804</v>
      </c>
      <c r="G1" s="10" t="s">
        <v>319</v>
      </c>
      <c r="H1" s="10" t="s">
        <v>1799</v>
      </c>
      <c r="I1" s="10" t="s">
        <v>318</v>
      </c>
      <c r="J1" s="10" t="s">
        <v>346</v>
      </c>
      <c r="K1" s="10" t="s">
        <v>320</v>
      </c>
      <c r="L1" s="10" t="s">
        <v>321</v>
      </c>
      <c r="M1" s="31" t="s">
        <v>322</v>
      </c>
      <c r="N1" s="10" t="s">
        <v>323</v>
      </c>
      <c r="O1" s="10" t="s">
        <v>324</v>
      </c>
      <c r="P1" s="10" t="s">
        <v>177</v>
      </c>
      <c r="Q1" s="10" t="s">
        <v>7</v>
      </c>
      <c r="R1" s="10" t="s">
        <v>178</v>
      </c>
      <c r="S1" s="10" t="s">
        <v>8</v>
      </c>
      <c r="T1" s="10" t="s">
        <v>75</v>
      </c>
      <c r="U1" s="10" t="s">
        <v>287</v>
      </c>
      <c r="V1" s="10" t="s">
        <v>4</v>
      </c>
      <c r="W1" s="10" t="s">
        <v>6</v>
      </c>
      <c r="X1" s="10" t="s">
        <v>156</v>
      </c>
      <c r="Y1" s="11" t="s">
        <v>153</v>
      </c>
      <c r="Z1" s="11" t="s">
        <v>154</v>
      </c>
      <c r="AA1" s="11" t="s">
        <v>155</v>
      </c>
    </row>
    <row r="2" spans="1:27" ht="246.75" customHeight="1">
      <c r="A2" s="26" t="str">
        <f>F2&amp;"001"</f>
        <v>R0001001</v>
      </c>
      <c r="B2" s="3" t="s">
        <v>1795</v>
      </c>
      <c r="C2" s="3" t="s">
        <v>341</v>
      </c>
      <c r="D2" s="3"/>
      <c r="E2" s="3" t="s">
        <v>1797</v>
      </c>
      <c r="F2" s="3" t="s">
        <v>1798</v>
      </c>
      <c r="G2" s="3"/>
      <c r="H2" s="3" t="s">
        <v>1806</v>
      </c>
      <c r="I2" s="3"/>
      <c r="J2" s="3"/>
      <c r="K2" s="3"/>
      <c r="L2" s="3"/>
      <c r="M2" s="3" t="str">
        <f>"["&amp;F2&amp;"] " &amp; H2 &amp; " VS 통합 DB 데이터 검증"</f>
        <v>[R0001] 관리/처분계획 총괄표 VS 통합 DB 데이터 검증</v>
      </c>
      <c r="N2" s="3" t="s">
        <v>1800</v>
      </c>
      <c r="O2" s="13"/>
      <c r="P2" s="13" t="s">
        <v>1801</v>
      </c>
      <c r="Q2" s="3" t="s">
        <v>1816</v>
      </c>
      <c r="R2" s="13" t="s">
        <v>1802</v>
      </c>
      <c r="S2" s="3" t="s">
        <v>1807</v>
      </c>
      <c r="T2" s="13"/>
      <c r="U2" s="13" t="s">
        <v>1803</v>
      </c>
      <c r="V2" s="13"/>
      <c r="W2" s="13" t="s">
        <v>149</v>
      </c>
      <c r="X2" s="14">
        <f ca="1">NOW()</f>
        <v>41971.617838425926</v>
      </c>
      <c r="Y2" s="13" t="s">
        <v>150</v>
      </c>
      <c r="Z2" s="14">
        <f ca="1">NOW()</f>
        <v>41971.617838425926</v>
      </c>
      <c r="AA2" s="13" t="s">
        <v>150</v>
      </c>
    </row>
    <row r="3" spans="1:27">
      <c r="A3" s="26" t="str">
        <f t="shared" ref="A3:A35" si="0">F3&amp;"001"</f>
        <v>001</v>
      </c>
      <c r="B3" s="13" t="s">
        <v>1795</v>
      </c>
      <c r="C3" s="13"/>
      <c r="D3" s="13"/>
      <c r="E3" s="13" t="s">
        <v>1797</v>
      </c>
      <c r="F3" s="13"/>
      <c r="G3" s="13"/>
      <c r="H3" s="13"/>
      <c r="I3" s="13"/>
      <c r="J3" s="13"/>
      <c r="K3" s="13"/>
      <c r="L3" s="13"/>
      <c r="M3" s="3"/>
      <c r="N3" s="13"/>
      <c r="O3" s="13"/>
      <c r="P3" s="13" t="s">
        <v>1801</v>
      </c>
      <c r="Q3" s="13"/>
      <c r="R3" s="13"/>
      <c r="S3" s="13"/>
      <c r="T3" s="13"/>
      <c r="U3" s="13" t="s">
        <v>1803</v>
      </c>
      <c r="V3" s="13"/>
      <c r="W3" s="13" t="s">
        <v>149</v>
      </c>
      <c r="X3" s="14">
        <f t="shared" ref="X3:X17" ca="1" si="1">NOW()</f>
        <v>41971.617838425926</v>
      </c>
      <c r="Y3" s="13" t="s">
        <v>150</v>
      </c>
      <c r="Z3" s="14">
        <f t="shared" ref="Z3:Z17" ca="1" si="2">NOW()</f>
        <v>41971.617838425926</v>
      </c>
      <c r="AA3" s="13" t="s">
        <v>150</v>
      </c>
    </row>
    <row r="4" spans="1:27">
      <c r="A4" s="26" t="str">
        <f t="shared" si="0"/>
        <v>001</v>
      </c>
      <c r="B4" s="13" t="s">
        <v>1795</v>
      </c>
      <c r="C4" s="13"/>
      <c r="D4" s="13"/>
      <c r="E4" s="13" t="s">
        <v>1797</v>
      </c>
      <c r="F4" s="13"/>
      <c r="G4" s="13"/>
      <c r="H4" s="13"/>
      <c r="I4" s="13"/>
      <c r="J4" s="13"/>
      <c r="K4" s="13"/>
      <c r="L4" s="13"/>
      <c r="M4" s="3"/>
      <c r="N4" s="13"/>
      <c r="O4" s="13"/>
      <c r="P4" s="13" t="s">
        <v>1801</v>
      </c>
      <c r="Q4" s="13"/>
      <c r="R4" s="13"/>
      <c r="S4" s="13"/>
      <c r="T4" s="13"/>
      <c r="U4" s="13" t="s">
        <v>1803</v>
      </c>
      <c r="V4" s="13"/>
      <c r="W4" s="13" t="s">
        <v>149</v>
      </c>
      <c r="X4" s="14">
        <f t="shared" ca="1" si="1"/>
        <v>41971.617838425926</v>
      </c>
      <c r="Y4" s="13" t="s">
        <v>150</v>
      </c>
      <c r="Z4" s="14">
        <f t="shared" ca="1" si="2"/>
        <v>41971.617838425926</v>
      </c>
      <c r="AA4" s="13" t="s">
        <v>150</v>
      </c>
    </row>
    <row r="5" spans="1:27">
      <c r="A5" s="26" t="str">
        <f t="shared" si="0"/>
        <v>001</v>
      </c>
      <c r="B5" s="13" t="s">
        <v>1795</v>
      </c>
      <c r="C5" s="13"/>
      <c r="D5" s="13"/>
      <c r="E5" s="13" t="s">
        <v>1797</v>
      </c>
      <c r="F5" s="13"/>
      <c r="G5" s="13"/>
      <c r="H5" s="13"/>
      <c r="I5" s="13"/>
      <c r="J5" s="13"/>
      <c r="K5" s="13"/>
      <c r="L5" s="13"/>
      <c r="M5" s="3"/>
      <c r="N5" s="13"/>
      <c r="O5" s="13"/>
      <c r="P5" s="13" t="s">
        <v>1801</v>
      </c>
      <c r="Q5" s="13"/>
      <c r="R5" s="13"/>
      <c r="S5" s="13"/>
      <c r="T5" s="13"/>
      <c r="U5" s="13" t="s">
        <v>1803</v>
      </c>
      <c r="V5" s="13"/>
      <c r="W5" s="13" t="s">
        <v>149</v>
      </c>
      <c r="X5" s="14">
        <f t="shared" ca="1" si="1"/>
        <v>41971.617838425926</v>
      </c>
      <c r="Y5" s="13" t="s">
        <v>150</v>
      </c>
      <c r="Z5" s="14">
        <f t="shared" ca="1" si="2"/>
        <v>41971.617838425926</v>
      </c>
      <c r="AA5" s="13" t="s">
        <v>150</v>
      </c>
    </row>
    <row r="6" spans="1:27">
      <c r="A6" s="26" t="str">
        <f t="shared" si="0"/>
        <v>001</v>
      </c>
      <c r="B6" s="13" t="s">
        <v>1795</v>
      </c>
      <c r="C6" s="13"/>
      <c r="D6" s="13"/>
      <c r="E6" s="13" t="s">
        <v>1797</v>
      </c>
      <c r="F6" s="13"/>
      <c r="G6" s="13"/>
      <c r="H6" s="13"/>
      <c r="I6" s="13"/>
      <c r="J6" s="13"/>
      <c r="K6" s="13"/>
      <c r="L6" s="13"/>
      <c r="M6" s="3"/>
      <c r="N6" s="13"/>
      <c r="O6" s="13"/>
      <c r="P6" s="13" t="s">
        <v>1801</v>
      </c>
      <c r="Q6" s="13"/>
      <c r="R6" s="13"/>
      <c r="S6" s="13"/>
      <c r="T6" s="13"/>
      <c r="U6" s="13" t="s">
        <v>1803</v>
      </c>
      <c r="V6" s="13"/>
      <c r="W6" s="13" t="s">
        <v>149</v>
      </c>
      <c r="X6" s="14">
        <f t="shared" ca="1" si="1"/>
        <v>41971.617838425926</v>
      </c>
      <c r="Y6" s="13" t="s">
        <v>150</v>
      </c>
      <c r="Z6" s="14">
        <f t="shared" ca="1" si="2"/>
        <v>41971.617838425926</v>
      </c>
      <c r="AA6" s="13" t="s">
        <v>150</v>
      </c>
    </row>
    <row r="7" spans="1:27">
      <c r="A7" s="26" t="str">
        <f t="shared" si="0"/>
        <v>001</v>
      </c>
      <c r="B7" s="13" t="s">
        <v>1795</v>
      </c>
      <c r="C7" s="13"/>
      <c r="D7" s="13"/>
      <c r="E7" s="13" t="s">
        <v>1797</v>
      </c>
      <c r="F7" s="13"/>
      <c r="G7" s="13"/>
      <c r="H7" s="13"/>
      <c r="I7" s="13"/>
      <c r="J7" s="13"/>
      <c r="K7" s="13"/>
      <c r="L7" s="13"/>
      <c r="M7" s="3"/>
      <c r="N7" s="13"/>
      <c r="O7" s="13"/>
      <c r="P7" s="13" t="s">
        <v>1801</v>
      </c>
      <c r="Q7" s="13"/>
      <c r="R7" s="13"/>
      <c r="S7" s="13"/>
      <c r="T7" s="13"/>
      <c r="U7" s="13" t="s">
        <v>1803</v>
      </c>
      <c r="V7" s="13"/>
      <c r="W7" s="13" t="s">
        <v>149</v>
      </c>
      <c r="X7" s="14">
        <f t="shared" ca="1" si="1"/>
        <v>41971.617838425926</v>
      </c>
      <c r="Y7" s="13" t="s">
        <v>150</v>
      </c>
      <c r="Z7" s="14">
        <f t="shared" ca="1" si="2"/>
        <v>41971.617838425926</v>
      </c>
      <c r="AA7" s="13" t="s">
        <v>150</v>
      </c>
    </row>
    <row r="8" spans="1:27">
      <c r="A8" s="26" t="str">
        <f t="shared" si="0"/>
        <v>001</v>
      </c>
      <c r="B8" s="13" t="s">
        <v>1795</v>
      </c>
      <c r="C8" s="13"/>
      <c r="D8" s="13"/>
      <c r="E8" s="13" t="s">
        <v>1797</v>
      </c>
      <c r="F8" s="13"/>
      <c r="G8" s="13"/>
      <c r="H8" s="13"/>
      <c r="I8" s="13"/>
      <c r="J8" s="13"/>
      <c r="K8" s="13"/>
      <c r="L8" s="13"/>
      <c r="M8" s="3"/>
      <c r="N8" s="13"/>
      <c r="O8" s="13"/>
      <c r="P8" s="13" t="s">
        <v>1801</v>
      </c>
      <c r="Q8" s="13"/>
      <c r="R8" s="13"/>
      <c r="S8" s="13"/>
      <c r="T8" s="13"/>
      <c r="U8" s="13" t="s">
        <v>1803</v>
      </c>
      <c r="V8" s="13"/>
      <c r="W8" s="13" t="s">
        <v>149</v>
      </c>
      <c r="X8" s="14">
        <f t="shared" ca="1" si="1"/>
        <v>41971.617838425926</v>
      </c>
      <c r="Y8" s="13" t="s">
        <v>150</v>
      </c>
      <c r="Z8" s="14">
        <f t="shared" ca="1" si="2"/>
        <v>41971.617838425926</v>
      </c>
      <c r="AA8" s="13" t="s">
        <v>150</v>
      </c>
    </row>
    <row r="9" spans="1:27">
      <c r="A9" s="26" t="str">
        <f t="shared" si="0"/>
        <v>001</v>
      </c>
      <c r="B9" s="13" t="s">
        <v>1795</v>
      </c>
      <c r="C9" s="13"/>
      <c r="D9" s="13"/>
      <c r="E9" s="13" t="s">
        <v>1797</v>
      </c>
      <c r="F9" s="13"/>
      <c r="G9" s="13"/>
      <c r="H9" s="13"/>
      <c r="I9" s="13"/>
      <c r="J9" s="13"/>
      <c r="K9" s="13"/>
      <c r="L9" s="13"/>
      <c r="M9" s="3"/>
      <c r="N9" s="13"/>
      <c r="O9" s="13"/>
      <c r="P9" s="13" t="s">
        <v>1801</v>
      </c>
      <c r="Q9" s="13"/>
      <c r="R9" s="13"/>
      <c r="S9" s="13"/>
      <c r="T9" s="13"/>
      <c r="U9" s="13" t="s">
        <v>1803</v>
      </c>
      <c r="V9" s="13"/>
      <c r="W9" s="13" t="s">
        <v>149</v>
      </c>
      <c r="X9" s="14">
        <f t="shared" ca="1" si="1"/>
        <v>41971.617838425926</v>
      </c>
      <c r="Y9" s="13" t="s">
        <v>150</v>
      </c>
      <c r="Z9" s="14">
        <f t="shared" ca="1" si="2"/>
        <v>41971.617838425926</v>
      </c>
      <c r="AA9" s="13" t="s">
        <v>150</v>
      </c>
    </row>
    <row r="10" spans="1:27">
      <c r="A10" s="26" t="str">
        <f t="shared" si="0"/>
        <v>001</v>
      </c>
      <c r="B10" s="13" t="s">
        <v>1795</v>
      </c>
      <c r="C10" s="13"/>
      <c r="D10" s="13"/>
      <c r="E10" s="13" t="s">
        <v>1797</v>
      </c>
      <c r="F10" s="13"/>
      <c r="G10" s="13"/>
      <c r="H10" s="13"/>
      <c r="I10" s="13"/>
      <c r="J10" s="13"/>
      <c r="K10" s="13"/>
      <c r="L10" s="13"/>
      <c r="M10" s="3"/>
      <c r="N10" s="13"/>
      <c r="O10" s="13"/>
      <c r="P10" s="13" t="s">
        <v>1801</v>
      </c>
      <c r="Q10" s="13"/>
      <c r="R10" s="13"/>
      <c r="S10" s="13"/>
      <c r="T10" s="13"/>
      <c r="U10" s="13" t="s">
        <v>1803</v>
      </c>
      <c r="V10" s="13"/>
      <c r="W10" s="13" t="s">
        <v>149</v>
      </c>
      <c r="X10" s="14">
        <f t="shared" ca="1" si="1"/>
        <v>41971.617838425926</v>
      </c>
      <c r="Y10" s="13" t="s">
        <v>150</v>
      </c>
      <c r="Z10" s="14">
        <f t="shared" ca="1" si="2"/>
        <v>41971.617838425926</v>
      </c>
      <c r="AA10" s="13" t="s">
        <v>150</v>
      </c>
    </row>
    <row r="11" spans="1:27">
      <c r="A11" s="26" t="str">
        <f t="shared" si="0"/>
        <v>001</v>
      </c>
      <c r="B11" s="13" t="s">
        <v>1795</v>
      </c>
      <c r="C11" s="13"/>
      <c r="D11" s="13"/>
      <c r="E11" s="13" t="s">
        <v>1797</v>
      </c>
      <c r="F11" s="13"/>
      <c r="G11" s="13"/>
      <c r="H11" s="13"/>
      <c r="I11" s="13"/>
      <c r="J11" s="13"/>
      <c r="K11" s="13"/>
      <c r="L11" s="13"/>
      <c r="M11" s="3"/>
      <c r="N11" s="13"/>
      <c r="O11" s="13"/>
      <c r="P11" s="13" t="s">
        <v>1801</v>
      </c>
      <c r="Q11" s="13"/>
      <c r="R11" s="13"/>
      <c r="S11" s="13"/>
      <c r="T11" s="13"/>
      <c r="U11" s="13" t="s">
        <v>1803</v>
      </c>
      <c r="V11" s="13"/>
      <c r="W11" s="13" t="s">
        <v>149</v>
      </c>
      <c r="X11" s="14">
        <f t="shared" ca="1" si="1"/>
        <v>41971.617838425926</v>
      </c>
      <c r="Y11" s="13" t="s">
        <v>150</v>
      </c>
      <c r="Z11" s="14">
        <f t="shared" ca="1" si="2"/>
        <v>41971.617838425926</v>
      </c>
      <c r="AA11" s="13" t="s">
        <v>150</v>
      </c>
    </row>
    <row r="12" spans="1:27">
      <c r="A12" s="26" t="str">
        <f t="shared" si="0"/>
        <v>001</v>
      </c>
      <c r="B12" s="13" t="s">
        <v>1795</v>
      </c>
      <c r="C12" s="13"/>
      <c r="D12" s="13"/>
      <c r="E12" s="13" t="s">
        <v>1797</v>
      </c>
      <c r="F12" s="13"/>
      <c r="G12" s="13"/>
      <c r="H12" s="13"/>
      <c r="I12" s="13"/>
      <c r="J12" s="13"/>
      <c r="K12" s="13"/>
      <c r="L12" s="13"/>
      <c r="M12" s="3"/>
      <c r="N12" s="13"/>
      <c r="O12" s="13"/>
      <c r="P12" s="13" t="s">
        <v>1801</v>
      </c>
      <c r="Q12" s="13"/>
      <c r="R12" s="13"/>
      <c r="S12" s="13"/>
      <c r="T12" s="13"/>
      <c r="U12" s="13" t="s">
        <v>1803</v>
      </c>
      <c r="V12" s="13"/>
      <c r="W12" s="13" t="s">
        <v>149</v>
      </c>
      <c r="X12" s="14">
        <f t="shared" ca="1" si="1"/>
        <v>41971.617838425926</v>
      </c>
      <c r="Y12" s="13" t="s">
        <v>150</v>
      </c>
      <c r="Z12" s="14">
        <f t="shared" ca="1" si="2"/>
        <v>41971.617838425926</v>
      </c>
      <c r="AA12" s="13" t="s">
        <v>150</v>
      </c>
    </row>
    <row r="13" spans="1:27">
      <c r="A13" s="26" t="str">
        <f t="shared" si="0"/>
        <v>001</v>
      </c>
      <c r="B13" s="13" t="s">
        <v>1795</v>
      </c>
      <c r="C13" s="13"/>
      <c r="D13" s="13"/>
      <c r="E13" s="13" t="s">
        <v>1797</v>
      </c>
      <c r="F13" s="13"/>
      <c r="G13" s="13"/>
      <c r="H13" s="13"/>
      <c r="I13" s="13"/>
      <c r="J13" s="13"/>
      <c r="K13" s="13"/>
      <c r="L13" s="13"/>
      <c r="M13" s="3"/>
      <c r="N13" s="13"/>
      <c r="O13" s="13"/>
      <c r="P13" s="13" t="s">
        <v>1801</v>
      </c>
      <c r="Q13" s="13"/>
      <c r="R13" s="13"/>
      <c r="S13" s="13"/>
      <c r="T13" s="13"/>
      <c r="U13" s="13" t="s">
        <v>1803</v>
      </c>
      <c r="V13" s="13"/>
      <c r="W13" s="13" t="s">
        <v>149</v>
      </c>
      <c r="X13" s="14">
        <f t="shared" ca="1" si="1"/>
        <v>41971.617838425926</v>
      </c>
      <c r="Y13" s="13" t="s">
        <v>150</v>
      </c>
      <c r="Z13" s="14">
        <f t="shared" ca="1" si="2"/>
        <v>41971.617838425926</v>
      </c>
      <c r="AA13" s="13" t="s">
        <v>150</v>
      </c>
    </row>
    <row r="14" spans="1:27" s="24" customFormat="1">
      <c r="A14" s="26" t="str">
        <f t="shared" si="0"/>
        <v>001</v>
      </c>
      <c r="B14" s="13" t="s">
        <v>1795</v>
      </c>
      <c r="C14" s="22"/>
      <c r="D14" s="22"/>
      <c r="E14" s="22" t="s">
        <v>1797</v>
      </c>
      <c r="F14" s="22"/>
      <c r="G14" s="22"/>
      <c r="H14" s="22"/>
      <c r="I14" s="22"/>
      <c r="J14" s="22"/>
      <c r="K14" s="22"/>
      <c r="L14" s="22"/>
      <c r="M14" s="32"/>
      <c r="N14" s="22"/>
      <c r="O14" s="22"/>
      <c r="P14" s="13" t="s">
        <v>1801</v>
      </c>
      <c r="Q14" s="22"/>
      <c r="R14" s="22"/>
      <c r="S14" s="22"/>
      <c r="T14" s="22"/>
      <c r="U14" s="22" t="s">
        <v>1803</v>
      </c>
      <c r="V14" s="22"/>
      <c r="W14" s="22" t="s">
        <v>149</v>
      </c>
      <c r="X14" s="23">
        <f ca="1">NOW()</f>
        <v>41971.617838425926</v>
      </c>
      <c r="Y14" s="22" t="s">
        <v>150</v>
      </c>
      <c r="Z14" s="23">
        <f ca="1">NOW()</f>
        <v>41971.617838425926</v>
      </c>
      <c r="AA14" s="22" t="s">
        <v>150</v>
      </c>
    </row>
    <row r="15" spans="1:27">
      <c r="A15" s="26" t="str">
        <f t="shared" si="0"/>
        <v>001</v>
      </c>
      <c r="B15" s="13" t="s">
        <v>1795</v>
      </c>
      <c r="C15" s="13"/>
      <c r="D15" s="13"/>
      <c r="E15" s="13" t="s">
        <v>1797</v>
      </c>
      <c r="F15" s="13"/>
      <c r="G15" s="13"/>
      <c r="H15" s="13"/>
      <c r="I15" s="13"/>
      <c r="J15" s="13"/>
      <c r="K15" s="13"/>
      <c r="L15" s="13"/>
      <c r="M15" s="3"/>
      <c r="N15" s="13"/>
      <c r="O15" s="13"/>
      <c r="P15" s="13" t="s">
        <v>1801</v>
      </c>
      <c r="Q15" s="13"/>
      <c r="R15" s="13"/>
      <c r="S15" s="13"/>
      <c r="T15" s="13"/>
      <c r="U15" s="13" t="s">
        <v>1803</v>
      </c>
      <c r="V15" s="13"/>
      <c r="W15" s="13" t="s">
        <v>149</v>
      </c>
      <c r="X15" s="14">
        <f t="shared" ca="1" si="1"/>
        <v>41971.617838425926</v>
      </c>
      <c r="Y15" s="13" t="s">
        <v>150</v>
      </c>
      <c r="Z15" s="14">
        <f t="shared" ca="1" si="2"/>
        <v>41971.617838425926</v>
      </c>
      <c r="AA15" s="13" t="s">
        <v>150</v>
      </c>
    </row>
    <row r="16" spans="1:27">
      <c r="A16" s="26" t="str">
        <f t="shared" si="0"/>
        <v>001</v>
      </c>
      <c r="B16" s="13" t="s">
        <v>1795</v>
      </c>
      <c r="C16" s="13"/>
      <c r="D16" s="13"/>
      <c r="E16" s="13" t="s">
        <v>1797</v>
      </c>
      <c r="F16" s="13"/>
      <c r="G16" s="13"/>
      <c r="H16" s="13"/>
      <c r="I16" s="13"/>
      <c r="J16" s="13"/>
      <c r="K16" s="13"/>
      <c r="L16" s="13"/>
      <c r="M16" s="3"/>
      <c r="N16" s="13"/>
      <c r="O16" s="13"/>
      <c r="P16" s="13" t="s">
        <v>1801</v>
      </c>
      <c r="Q16" s="13"/>
      <c r="R16" s="13"/>
      <c r="S16" s="13"/>
      <c r="T16" s="13"/>
      <c r="U16" s="13" t="s">
        <v>1803</v>
      </c>
      <c r="V16" s="13"/>
      <c r="W16" s="13" t="s">
        <v>149</v>
      </c>
      <c r="X16" s="14">
        <f t="shared" ca="1" si="1"/>
        <v>41971.617838425926</v>
      </c>
      <c r="Y16" s="13" t="s">
        <v>150</v>
      </c>
      <c r="Z16" s="14">
        <f t="shared" ca="1" si="2"/>
        <v>41971.617838425926</v>
      </c>
      <c r="AA16" s="13" t="s">
        <v>150</v>
      </c>
    </row>
    <row r="17" spans="1:27">
      <c r="A17" s="26" t="str">
        <f t="shared" si="0"/>
        <v>001</v>
      </c>
      <c r="B17" s="13" t="s">
        <v>1795</v>
      </c>
      <c r="C17" s="13"/>
      <c r="D17" s="13"/>
      <c r="E17" s="13" t="s">
        <v>1797</v>
      </c>
      <c r="F17" s="16"/>
      <c r="G17" s="16"/>
      <c r="H17" s="17"/>
      <c r="I17" s="13"/>
      <c r="J17" s="13"/>
      <c r="K17" s="13"/>
      <c r="L17" s="13"/>
      <c r="M17" s="3"/>
      <c r="N17" s="13"/>
      <c r="O17" s="13"/>
      <c r="P17" s="13" t="s">
        <v>1801</v>
      </c>
      <c r="Q17" s="13"/>
      <c r="R17" s="13"/>
      <c r="S17" s="13"/>
      <c r="T17" s="13"/>
      <c r="U17" s="13" t="s">
        <v>1803</v>
      </c>
      <c r="V17" s="13"/>
      <c r="W17" s="13" t="s">
        <v>149</v>
      </c>
      <c r="X17" s="14">
        <f t="shared" ca="1" si="1"/>
        <v>41971.617838425926</v>
      </c>
      <c r="Y17" s="13" t="s">
        <v>150</v>
      </c>
      <c r="Z17" s="14">
        <f t="shared" ca="1" si="2"/>
        <v>41971.617838425926</v>
      </c>
      <c r="AA17" s="13" t="s">
        <v>150</v>
      </c>
    </row>
    <row r="18" spans="1:27">
      <c r="A18" s="26" t="str">
        <f t="shared" si="0"/>
        <v>001</v>
      </c>
      <c r="B18" s="13" t="s">
        <v>1795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26" t="str">
        <f t="shared" si="0"/>
        <v>001</v>
      </c>
      <c r="B19" s="13" t="s">
        <v>1795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26" t="str">
        <f t="shared" si="0"/>
        <v>001</v>
      </c>
      <c r="B20" s="13" t="s">
        <v>1795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26" t="str">
        <f t="shared" si="0"/>
        <v>001</v>
      </c>
      <c r="B21" s="13" t="s">
        <v>1795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26" t="str">
        <f t="shared" si="0"/>
        <v>001</v>
      </c>
      <c r="B22" s="13" t="s">
        <v>1795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26" t="str">
        <f t="shared" si="0"/>
        <v>001</v>
      </c>
      <c r="B23" s="13" t="s">
        <v>1795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26" t="str">
        <f t="shared" si="0"/>
        <v>001</v>
      </c>
      <c r="B24" s="13" t="s">
        <v>1795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26" t="str">
        <f t="shared" si="0"/>
        <v>001</v>
      </c>
      <c r="B25" s="13" t="s">
        <v>1795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26" t="str">
        <f t="shared" si="0"/>
        <v>001</v>
      </c>
      <c r="B26" s="13" t="s">
        <v>1795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26" t="str">
        <f t="shared" si="0"/>
        <v>001</v>
      </c>
      <c r="B27" s="13" t="s">
        <v>1795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26" t="str">
        <f t="shared" si="0"/>
        <v>001</v>
      </c>
      <c r="B28" s="13" t="s">
        <v>1795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26" t="str">
        <f t="shared" si="0"/>
        <v>001</v>
      </c>
      <c r="B29" s="13" t="s">
        <v>1795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26" t="str">
        <f t="shared" si="0"/>
        <v>001</v>
      </c>
      <c r="B30" s="13" t="s">
        <v>1795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26" t="str">
        <f t="shared" si="0"/>
        <v>001</v>
      </c>
      <c r="B31" s="13" t="s">
        <v>1795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26" t="str">
        <f t="shared" si="0"/>
        <v>001</v>
      </c>
      <c r="B32" s="13" t="s">
        <v>1795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26" t="str">
        <f t="shared" si="0"/>
        <v>001</v>
      </c>
      <c r="B33" s="13" t="s">
        <v>1795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26" t="str">
        <f t="shared" si="0"/>
        <v>001</v>
      </c>
      <c r="B34" s="13" t="s">
        <v>1795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26" t="str">
        <f t="shared" si="0"/>
        <v>001</v>
      </c>
      <c r="B35" s="13" t="s">
        <v>1795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M4"/>
  <sheetViews>
    <sheetView workbookViewId="0">
      <selection activeCell="B14" sqref="B14"/>
    </sheetView>
  </sheetViews>
  <sheetFormatPr defaultRowHeight="13.5"/>
  <cols>
    <col min="1" max="1" width="50.140625" bestFit="1" customWidth="1"/>
    <col min="2" max="2" width="18.140625" customWidth="1"/>
    <col min="3" max="3" width="14.5703125" customWidth="1"/>
    <col min="4" max="4" width="17.5703125" customWidth="1"/>
    <col min="5" max="9" width="13.42578125" customWidth="1"/>
    <col min="10" max="12" width="17.5703125" customWidth="1"/>
    <col min="13" max="13" width="13.42578125" customWidth="1"/>
  </cols>
  <sheetData>
    <row r="1" spans="1:13">
      <c r="A1" s="1" t="s">
        <v>189</v>
      </c>
      <c r="B1" s="1" t="s">
        <v>157</v>
      </c>
      <c r="C1" s="1" t="s">
        <v>0</v>
      </c>
      <c r="D1" s="1" t="s">
        <v>1</v>
      </c>
      <c r="E1" s="1" t="s">
        <v>158</v>
      </c>
      <c r="F1" s="1" t="s">
        <v>159</v>
      </c>
      <c r="G1" s="1" t="s">
        <v>2</v>
      </c>
      <c r="H1" s="1" t="s">
        <v>3</v>
      </c>
      <c r="I1" s="1" t="s">
        <v>107</v>
      </c>
      <c r="J1" s="1" t="s">
        <v>161</v>
      </c>
      <c r="K1" s="1" t="s">
        <v>160</v>
      </c>
      <c r="L1" s="1" t="s">
        <v>162</v>
      </c>
      <c r="M1" s="1" t="s">
        <v>4</v>
      </c>
    </row>
    <row r="2" spans="1:13">
      <c r="A2" t="s">
        <v>187</v>
      </c>
      <c r="B2" t="s">
        <v>111</v>
      </c>
      <c r="C2" t="s">
        <v>163</v>
      </c>
      <c r="D2" t="s">
        <v>164</v>
      </c>
      <c r="E2" t="s">
        <v>165</v>
      </c>
      <c r="F2" t="s">
        <v>166</v>
      </c>
      <c r="G2" t="s">
        <v>168</v>
      </c>
      <c r="H2" t="s">
        <v>167</v>
      </c>
      <c r="I2" t="s">
        <v>169</v>
      </c>
      <c r="J2" t="s">
        <v>170</v>
      </c>
      <c r="K2" t="s">
        <v>171</v>
      </c>
      <c r="L2" t="s">
        <v>172</v>
      </c>
      <c r="M2" t="s">
        <v>173</v>
      </c>
    </row>
    <row r="3" spans="1:13">
      <c r="A3" t="s">
        <v>188</v>
      </c>
      <c r="B3" t="s">
        <v>174</v>
      </c>
      <c r="C3" t="s">
        <v>175</v>
      </c>
      <c r="D3" t="s">
        <v>174</v>
      </c>
      <c r="E3" t="s">
        <v>184</v>
      </c>
      <c r="F3" t="s">
        <v>184</v>
      </c>
      <c r="G3" t="s">
        <v>184</v>
      </c>
      <c r="H3" t="s">
        <v>185</v>
      </c>
      <c r="I3" t="s">
        <v>182</v>
      </c>
      <c r="J3" t="s">
        <v>175</v>
      </c>
      <c r="K3" t="s">
        <v>175</v>
      </c>
      <c r="L3" t="s">
        <v>175</v>
      </c>
      <c r="M3" t="s">
        <v>186</v>
      </c>
    </row>
    <row r="4" spans="1:13">
      <c r="A4" t="s">
        <v>190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B1:D58"/>
  <sheetViews>
    <sheetView workbookViewId="0">
      <selection activeCell="B10" sqref="B10"/>
    </sheetView>
  </sheetViews>
  <sheetFormatPr defaultRowHeight="13.5"/>
  <cols>
    <col min="2" max="2" width="93.7109375" customWidth="1"/>
    <col min="4" max="4" width="99.28515625" bestFit="1" customWidth="1"/>
  </cols>
  <sheetData>
    <row r="1" spans="2:4">
      <c r="B1" t="s">
        <v>224</v>
      </c>
      <c r="D1" t="s">
        <v>207</v>
      </c>
    </row>
    <row r="2" spans="2:4">
      <c r="B2" t="s">
        <v>225</v>
      </c>
      <c r="D2" t="s">
        <v>191</v>
      </c>
    </row>
    <row r="3" spans="2:4">
      <c r="B3" t="s">
        <v>226</v>
      </c>
      <c r="D3" t="s">
        <v>192</v>
      </c>
    </row>
    <row r="4" spans="2:4">
      <c r="B4" t="s">
        <v>304</v>
      </c>
      <c r="D4" t="s">
        <v>193</v>
      </c>
    </row>
    <row r="5" spans="2:4">
      <c r="B5" t="s">
        <v>227</v>
      </c>
      <c r="D5" t="s">
        <v>194</v>
      </c>
    </row>
    <row r="6" spans="2:4">
      <c r="B6" t="s">
        <v>228</v>
      </c>
      <c r="D6" t="s">
        <v>195</v>
      </c>
    </row>
    <row r="7" spans="2:4">
      <c r="B7" t="s">
        <v>229</v>
      </c>
      <c r="D7" t="s">
        <v>196</v>
      </c>
    </row>
    <row r="8" spans="2:4">
      <c r="B8" t="s">
        <v>230</v>
      </c>
      <c r="D8" t="s">
        <v>197</v>
      </c>
    </row>
    <row r="9" spans="2:4">
      <c r="B9" t="s">
        <v>231</v>
      </c>
      <c r="D9" t="s">
        <v>198</v>
      </c>
    </row>
    <row r="10" spans="2:4">
      <c r="B10" t="s">
        <v>232</v>
      </c>
      <c r="D10" t="s">
        <v>199</v>
      </c>
    </row>
    <row r="11" spans="2:4">
      <c r="B11" t="s">
        <v>233</v>
      </c>
      <c r="D11" t="s">
        <v>200</v>
      </c>
    </row>
    <row r="12" spans="2:4">
      <c r="B12" t="s">
        <v>234</v>
      </c>
      <c r="D12" t="s">
        <v>201</v>
      </c>
    </row>
    <row r="13" spans="2:4">
      <c r="B13" t="s">
        <v>235</v>
      </c>
      <c r="D13" t="s">
        <v>202</v>
      </c>
    </row>
    <row r="14" spans="2:4">
      <c r="B14" t="s">
        <v>236</v>
      </c>
      <c r="D14" t="s">
        <v>203</v>
      </c>
    </row>
    <row r="15" spans="2:4">
      <c r="B15" t="s">
        <v>237</v>
      </c>
      <c r="D15" t="s">
        <v>204</v>
      </c>
    </row>
    <row r="16" spans="2:4">
      <c r="B16" t="s">
        <v>238</v>
      </c>
    </row>
    <row r="17" spans="2:4">
      <c r="B17" t="s">
        <v>239</v>
      </c>
      <c r="D17" t="s">
        <v>208</v>
      </c>
    </row>
    <row r="18" spans="2:4">
      <c r="B18" t="s">
        <v>290</v>
      </c>
      <c r="D18" t="s">
        <v>209</v>
      </c>
    </row>
    <row r="19" spans="2:4">
      <c r="B19" t="s">
        <v>240</v>
      </c>
      <c r="D19" t="s">
        <v>205</v>
      </c>
    </row>
    <row r="20" spans="2:4">
      <c r="B20" t="s">
        <v>241</v>
      </c>
      <c r="D20" t="s">
        <v>206</v>
      </c>
    </row>
    <row r="21" spans="2:4">
      <c r="B21" t="s">
        <v>242</v>
      </c>
    </row>
    <row r="22" spans="2:4">
      <c r="B22" t="s">
        <v>243</v>
      </c>
    </row>
    <row r="23" spans="2:4">
      <c r="B23" t="s">
        <v>244</v>
      </c>
      <c r="D23" t="s">
        <v>210</v>
      </c>
    </row>
    <row r="24" spans="2:4">
      <c r="B24" t="s">
        <v>245</v>
      </c>
      <c r="D24" t="s">
        <v>211</v>
      </c>
    </row>
    <row r="25" spans="2:4">
      <c r="B25" t="s">
        <v>246</v>
      </c>
      <c r="D25" t="s">
        <v>212</v>
      </c>
    </row>
    <row r="26" spans="2:4">
      <c r="B26" t="s">
        <v>272</v>
      </c>
      <c r="D26" t="s">
        <v>213</v>
      </c>
    </row>
    <row r="27" spans="2:4">
      <c r="D27" t="s">
        <v>214</v>
      </c>
    </row>
    <row r="28" spans="2:4">
      <c r="B28" t="s">
        <v>247</v>
      </c>
      <c r="D28" t="s">
        <v>215</v>
      </c>
    </row>
    <row r="29" spans="2:4">
      <c r="B29" t="s">
        <v>248</v>
      </c>
      <c r="D29" t="s">
        <v>216</v>
      </c>
    </row>
    <row r="30" spans="2:4">
      <c r="B30" t="s">
        <v>273</v>
      </c>
      <c r="D30" t="s">
        <v>217</v>
      </c>
    </row>
    <row r="31" spans="2:4">
      <c r="D31" t="s">
        <v>218</v>
      </c>
    </row>
    <row r="32" spans="2:4">
      <c r="B32" t="s">
        <v>249</v>
      </c>
      <c r="D32" t="s">
        <v>219</v>
      </c>
    </row>
    <row r="33" spans="2:4">
      <c r="B33" t="s">
        <v>274</v>
      </c>
      <c r="D33" t="s">
        <v>220</v>
      </c>
    </row>
    <row r="34" spans="2:4">
      <c r="D34" t="s">
        <v>221</v>
      </c>
    </row>
    <row r="35" spans="2:4">
      <c r="D35" t="s">
        <v>222</v>
      </c>
    </row>
    <row r="36" spans="2:4">
      <c r="B36" t="s">
        <v>250</v>
      </c>
      <c r="D36" t="s">
        <v>223</v>
      </c>
    </row>
    <row r="37" spans="2:4">
      <c r="B37" t="s">
        <v>251</v>
      </c>
    </row>
    <row r="38" spans="2:4">
      <c r="B38" t="s">
        <v>252</v>
      </c>
    </row>
    <row r="39" spans="2:4">
      <c r="B39" t="s">
        <v>253</v>
      </c>
    </row>
    <row r="40" spans="2:4">
      <c r="B40" t="s">
        <v>254</v>
      </c>
    </row>
    <row r="41" spans="2:4">
      <c r="B41" t="s">
        <v>255</v>
      </c>
    </row>
    <row r="42" spans="2:4">
      <c r="B42" t="s">
        <v>256</v>
      </c>
    </row>
    <row r="43" spans="2:4">
      <c r="B43" t="s">
        <v>257</v>
      </c>
    </row>
    <row r="44" spans="2:4">
      <c r="B44" t="s">
        <v>258</v>
      </c>
    </row>
    <row r="45" spans="2:4">
      <c r="B45" t="s">
        <v>259</v>
      </c>
    </row>
    <row r="46" spans="2:4">
      <c r="B46" t="s">
        <v>260</v>
      </c>
    </row>
    <row r="47" spans="2:4">
      <c r="B47" t="s">
        <v>261</v>
      </c>
    </row>
    <row r="48" spans="2:4">
      <c r="B48" t="s">
        <v>262</v>
      </c>
    </row>
    <row r="49" spans="2:2">
      <c r="B49" t="s">
        <v>263</v>
      </c>
    </row>
    <row r="50" spans="2:2">
      <c r="B50" t="s">
        <v>264</v>
      </c>
    </row>
    <row r="51" spans="2:2">
      <c r="B51" t="s">
        <v>265</v>
      </c>
    </row>
    <row r="52" spans="2:2">
      <c r="B52" t="s">
        <v>291</v>
      </c>
    </row>
    <row r="53" spans="2:2">
      <c r="B53" t="s">
        <v>266</v>
      </c>
    </row>
    <row r="54" spans="2:2">
      <c r="B54" t="s">
        <v>267</v>
      </c>
    </row>
    <row r="55" spans="2:2">
      <c r="B55" t="s">
        <v>268</v>
      </c>
    </row>
    <row r="56" spans="2:2">
      <c r="B56" t="s">
        <v>269</v>
      </c>
    </row>
    <row r="57" spans="2:2">
      <c r="B57" t="s">
        <v>270</v>
      </c>
    </row>
    <row r="58" spans="2:2">
      <c r="B58" t="s">
        <v>271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B25"/>
  <sheetViews>
    <sheetView tabSelected="1" workbookViewId="0">
      <pane xSplit="1" ySplit="8" topLeftCell="B23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RowHeight="13.5"/>
  <cols>
    <col min="2" max="2" width="9.5703125" customWidth="1"/>
    <col min="8" max="8" width="11.42578125" customWidth="1"/>
    <col min="18" max="18" width="53.140625" customWidth="1"/>
    <col min="25" max="25" width="17" bestFit="1" customWidth="1"/>
    <col min="27" max="27" width="17" bestFit="1" customWidth="1"/>
  </cols>
  <sheetData>
    <row r="1" spans="1:28">
      <c r="A1" s="4" t="s">
        <v>84</v>
      </c>
      <c r="B1" s="5" t="s">
        <v>348</v>
      </c>
      <c r="C1" s="4" t="s">
        <v>85</v>
      </c>
      <c r="D1" s="5" t="s">
        <v>147</v>
      </c>
      <c r="E1" s="4" t="s">
        <v>86</v>
      </c>
      <c r="F1" s="5" t="s">
        <v>349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4" t="s">
        <v>87</v>
      </c>
      <c r="B2" s="40" t="s">
        <v>350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4" t="s">
        <v>88</v>
      </c>
      <c r="B3" s="6" t="s">
        <v>110</v>
      </c>
      <c r="C3" s="6" t="s">
        <v>112</v>
      </c>
      <c r="D3" s="6" t="s">
        <v>113</v>
      </c>
      <c r="E3" s="6" t="s">
        <v>114</v>
      </c>
      <c r="F3" s="6" t="s">
        <v>373</v>
      </c>
      <c r="G3" s="6" t="s">
        <v>374</v>
      </c>
      <c r="H3" s="6" t="s">
        <v>375</v>
      </c>
      <c r="I3" s="6" t="s">
        <v>376</v>
      </c>
      <c r="J3" s="6" t="s">
        <v>377</v>
      </c>
      <c r="K3" s="6" t="s">
        <v>378</v>
      </c>
      <c r="L3" s="6" t="s">
        <v>380</v>
      </c>
      <c r="M3" s="6" t="s">
        <v>382</v>
      </c>
      <c r="N3" s="6" t="s">
        <v>141</v>
      </c>
      <c r="O3" s="6" t="s">
        <v>142</v>
      </c>
      <c r="P3" s="6" t="s">
        <v>143</v>
      </c>
      <c r="Q3" s="6" t="s">
        <v>361</v>
      </c>
      <c r="R3" s="6" t="s">
        <v>363</v>
      </c>
      <c r="S3" s="6" t="s">
        <v>365</v>
      </c>
      <c r="T3" s="6" t="s">
        <v>367</v>
      </c>
      <c r="U3" s="6" t="s">
        <v>368</v>
      </c>
      <c r="V3" s="6" t="s">
        <v>370</v>
      </c>
      <c r="W3" s="6" t="s">
        <v>148</v>
      </c>
      <c r="X3" s="6" t="s">
        <v>117</v>
      </c>
      <c r="Y3" s="6" t="s">
        <v>132</v>
      </c>
      <c r="Z3" s="6" t="s">
        <v>134</v>
      </c>
      <c r="AA3" s="6" t="s">
        <v>137</v>
      </c>
      <c r="AB3" s="6" t="s">
        <v>138</v>
      </c>
    </row>
    <row r="4" spans="1:28">
      <c r="A4" s="4" t="s">
        <v>89</v>
      </c>
      <c r="B4" s="5" t="s">
        <v>118</v>
      </c>
      <c r="C4" s="5" t="s">
        <v>119</v>
      </c>
      <c r="D4" s="5" t="s">
        <v>352</v>
      </c>
      <c r="E4" s="5" t="s">
        <v>353</v>
      </c>
      <c r="F4" s="5" t="s">
        <v>354</v>
      </c>
      <c r="G4" s="5" t="s">
        <v>355</v>
      </c>
      <c r="H4" s="5" t="s">
        <v>356</v>
      </c>
      <c r="I4" s="5" t="s">
        <v>357</v>
      </c>
      <c r="J4" s="5" t="s">
        <v>358</v>
      </c>
      <c r="K4" s="5" t="s">
        <v>379</v>
      </c>
      <c r="L4" s="5" t="s">
        <v>381</v>
      </c>
      <c r="M4" s="5" t="s">
        <v>383</v>
      </c>
      <c r="N4" s="5" t="s">
        <v>126</v>
      </c>
      <c r="O4" s="5" t="s">
        <v>359</v>
      </c>
      <c r="P4" s="5" t="s">
        <v>360</v>
      </c>
      <c r="Q4" s="5" t="s">
        <v>362</v>
      </c>
      <c r="R4" s="5" t="s">
        <v>364</v>
      </c>
      <c r="S4" s="5" t="s">
        <v>366</v>
      </c>
      <c r="T4" s="5" t="s">
        <v>130</v>
      </c>
      <c r="U4" s="5" t="s">
        <v>369</v>
      </c>
      <c r="V4" s="5" t="s">
        <v>371</v>
      </c>
      <c r="W4" s="5" t="s">
        <v>103</v>
      </c>
      <c r="X4" s="5" t="s">
        <v>372</v>
      </c>
      <c r="Y4" s="5" t="s">
        <v>133</v>
      </c>
      <c r="Z4" s="5" t="s">
        <v>135</v>
      </c>
      <c r="AA4" s="5" t="s">
        <v>140</v>
      </c>
      <c r="AB4" s="5" t="s">
        <v>139</v>
      </c>
    </row>
    <row r="5" spans="1:28">
      <c r="A5" s="4" t="s">
        <v>90</v>
      </c>
      <c r="B5" s="5" t="s">
        <v>136</v>
      </c>
      <c r="C5" s="5" t="s">
        <v>351</v>
      </c>
      <c r="D5" s="5" t="s">
        <v>98</v>
      </c>
      <c r="E5" s="5" t="s">
        <v>98</v>
      </c>
      <c r="F5" s="5" t="s">
        <v>351</v>
      </c>
      <c r="G5" s="5" t="s">
        <v>351</v>
      </c>
      <c r="H5" s="5" t="s">
        <v>351</v>
      </c>
      <c r="I5" s="5" t="s">
        <v>100</v>
      </c>
      <c r="J5" s="5" t="s">
        <v>100</v>
      </c>
      <c r="K5" s="5" t="s">
        <v>351</v>
      </c>
      <c r="L5" s="5" t="s">
        <v>351</v>
      </c>
      <c r="M5" s="5" t="s">
        <v>100</v>
      </c>
      <c r="N5" s="5" t="s">
        <v>101</v>
      </c>
      <c r="O5" s="5" t="s">
        <v>101</v>
      </c>
      <c r="P5" s="5" t="s">
        <v>101</v>
      </c>
      <c r="Q5" s="5" t="s">
        <v>99</v>
      </c>
      <c r="R5" s="5" t="s">
        <v>102</v>
      </c>
      <c r="S5" s="5" t="s">
        <v>99</v>
      </c>
      <c r="T5" s="5" t="s">
        <v>102</v>
      </c>
      <c r="U5" s="5" t="s">
        <v>99</v>
      </c>
      <c r="V5" s="5" t="s">
        <v>96</v>
      </c>
      <c r="W5" s="5" t="s">
        <v>100</v>
      </c>
      <c r="X5" s="5" t="s">
        <v>105</v>
      </c>
      <c r="Y5" s="5" t="s">
        <v>106</v>
      </c>
      <c r="Z5" s="5" t="s">
        <v>136</v>
      </c>
      <c r="AA5" s="5" t="s">
        <v>106</v>
      </c>
      <c r="AB5" s="5" t="s">
        <v>136</v>
      </c>
    </row>
    <row r="6" spans="1:28">
      <c r="A6" s="4" t="s">
        <v>91</v>
      </c>
      <c r="B6" s="5" t="s">
        <v>94</v>
      </c>
      <c r="C6" s="5" t="s">
        <v>97</v>
      </c>
      <c r="D6" s="5" t="s">
        <v>97</v>
      </c>
      <c r="E6" s="5" t="s">
        <v>97</v>
      </c>
      <c r="F6" s="5" t="s">
        <v>97</v>
      </c>
      <c r="G6" s="5" t="s">
        <v>97</v>
      </c>
      <c r="H6" s="5" t="s">
        <v>97</v>
      </c>
      <c r="I6" s="5" t="s">
        <v>97</v>
      </c>
      <c r="J6" s="5" t="s">
        <v>97</v>
      </c>
      <c r="K6" s="5" t="s">
        <v>97</v>
      </c>
      <c r="L6" s="5" t="s">
        <v>97</v>
      </c>
      <c r="M6" s="5" t="s">
        <v>97</v>
      </c>
      <c r="N6" s="5" t="s">
        <v>97</v>
      </c>
      <c r="O6" s="5" t="s">
        <v>97</v>
      </c>
      <c r="P6" s="5" t="s">
        <v>97</v>
      </c>
      <c r="Q6" s="5" t="s">
        <v>97</v>
      </c>
      <c r="R6" s="5" t="s">
        <v>97</v>
      </c>
      <c r="S6" s="5" t="s">
        <v>97</v>
      </c>
      <c r="T6" s="5" t="s">
        <v>97</v>
      </c>
      <c r="U6" s="5" t="s">
        <v>97</v>
      </c>
      <c r="V6" s="5" t="s">
        <v>97</v>
      </c>
      <c r="W6" s="5" t="s">
        <v>97</v>
      </c>
      <c r="X6" s="5" t="s">
        <v>97</v>
      </c>
      <c r="Y6" s="5" t="s">
        <v>97</v>
      </c>
      <c r="Z6" s="5" t="s">
        <v>97</v>
      </c>
      <c r="AA6" s="5" t="s">
        <v>97</v>
      </c>
      <c r="AB6" s="5" t="s">
        <v>97</v>
      </c>
    </row>
    <row r="7" spans="1:28">
      <c r="A7" s="4" t="s">
        <v>92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4" t="s">
        <v>93</v>
      </c>
      <c r="B8" s="5" t="s">
        <v>95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7" t="s">
        <v>1770</v>
      </c>
      <c r="B9" t="s">
        <v>681</v>
      </c>
      <c r="C9" s="13" t="s">
        <v>316</v>
      </c>
      <c r="D9" s="13" t="s">
        <v>13</v>
      </c>
      <c r="E9" s="13" t="s">
        <v>13</v>
      </c>
      <c r="F9" s="13" t="s">
        <v>347</v>
      </c>
      <c r="G9" s="13" t="s">
        <v>12</v>
      </c>
      <c r="H9" s="13" t="s">
        <v>326</v>
      </c>
      <c r="I9" s="13" t="s">
        <v>31</v>
      </c>
      <c r="J9" s="13" t="s">
        <v>325</v>
      </c>
      <c r="K9" s="13" t="s">
        <v>347</v>
      </c>
      <c r="L9" s="13"/>
      <c r="M9" s="13"/>
      <c r="N9" s="13" t="s">
        <v>9</v>
      </c>
      <c r="O9" s="13" t="s">
        <v>10</v>
      </c>
      <c r="P9" s="13" t="s">
        <v>11</v>
      </c>
      <c r="Q9" s="13" t="s">
        <v>152</v>
      </c>
      <c r="R9" s="13" t="s">
        <v>384</v>
      </c>
      <c r="S9" s="13"/>
      <c r="T9" s="13"/>
      <c r="U9" s="13"/>
      <c r="V9" s="13" t="s">
        <v>285</v>
      </c>
      <c r="W9" s="13"/>
      <c r="X9" s="13" t="s">
        <v>149</v>
      </c>
      <c r="Y9" s="14">
        <f ca="1">NOW()</f>
        <v>41971.617838425926</v>
      </c>
      <c r="Z9" s="13" t="s">
        <v>150</v>
      </c>
      <c r="AA9" s="14">
        <f ca="1">NOW()</f>
        <v>41971.617838425926</v>
      </c>
      <c r="AB9" s="13" t="s">
        <v>150</v>
      </c>
    </row>
    <row r="10" spans="1:28">
      <c r="A10" s="7" t="s">
        <v>1770</v>
      </c>
      <c r="B10" t="s">
        <v>682</v>
      </c>
      <c r="C10" s="13" t="s">
        <v>316</v>
      </c>
      <c r="D10" s="13" t="s">
        <v>13</v>
      </c>
      <c r="E10" s="13" t="s">
        <v>13</v>
      </c>
      <c r="F10" s="13" t="s">
        <v>347</v>
      </c>
      <c r="G10" s="13" t="s">
        <v>12</v>
      </c>
      <c r="H10" s="13" t="s">
        <v>328</v>
      </c>
      <c r="I10" s="13" t="s">
        <v>31</v>
      </c>
      <c r="J10" s="13" t="s">
        <v>327</v>
      </c>
      <c r="K10" s="13" t="s">
        <v>347</v>
      </c>
      <c r="L10" s="13"/>
      <c r="M10" s="13"/>
      <c r="N10" s="13" t="s">
        <v>54</v>
      </c>
      <c r="O10" s="13" t="s">
        <v>55</v>
      </c>
      <c r="P10" s="13" t="s">
        <v>56</v>
      </c>
      <c r="Q10" s="13" t="s">
        <v>152</v>
      </c>
      <c r="R10" s="13" t="s">
        <v>276</v>
      </c>
      <c r="S10" s="13"/>
      <c r="T10" s="13"/>
      <c r="U10" s="13"/>
      <c r="V10" s="13" t="s">
        <v>285</v>
      </c>
      <c r="W10" s="13"/>
      <c r="X10" s="13" t="s">
        <v>149</v>
      </c>
      <c r="Y10" s="14">
        <f t="shared" ref="Y10:Y24" ca="1" si="0">NOW()</f>
        <v>41971.617838425926</v>
      </c>
      <c r="Z10" s="13" t="s">
        <v>150</v>
      </c>
      <c r="AA10" s="14">
        <f t="shared" ref="AA10:AA24" ca="1" si="1">NOW()</f>
        <v>41971.617838425926</v>
      </c>
      <c r="AB10" s="13" t="s">
        <v>150</v>
      </c>
    </row>
    <row r="11" spans="1:28">
      <c r="A11" s="7" t="s">
        <v>1770</v>
      </c>
      <c r="B11" t="s">
        <v>683</v>
      </c>
      <c r="C11" s="13" t="s">
        <v>299</v>
      </c>
      <c r="D11" s="13" t="s">
        <v>13</v>
      </c>
      <c r="E11" s="13" t="s">
        <v>13</v>
      </c>
      <c r="F11" s="13" t="s">
        <v>347</v>
      </c>
      <c r="G11" s="13" t="s">
        <v>15</v>
      </c>
      <c r="H11" s="13" t="s">
        <v>329</v>
      </c>
      <c r="I11" s="13" t="s">
        <v>27</v>
      </c>
      <c r="J11" s="13" t="s">
        <v>317</v>
      </c>
      <c r="K11" s="13" t="s">
        <v>347</v>
      </c>
      <c r="L11" s="13" t="s">
        <v>331</v>
      </c>
      <c r="M11" s="13" t="s">
        <v>330</v>
      </c>
      <c r="N11" s="13" t="s">
        <v>36</v>
      </c>
      <c r="O11" s="13" t="s">
        <v>16</v>
      </c>
      <c r="P11" s="13"/>
      <c r="Q11" s="13" t="s">
        <v>152</v>
      </c>
      <c r="R11" s="13" t="str">
        <f>"SELECT /*+ PARALLEL(2) */ ASSETS_NO FROM "&amp; G11&amp; " WHERE ASSETS_NO NOT IN (SELECT ASSETS_NO FROM TNID_BASSREGSTR WHERE PRPRTY_KND_CODE = 'A')"</f>
        <v>SELECT /*+ PARALLEL(2) */ ASSETS_NO FROM TNID_LADREGSTR WHERE ASSETS_NO NOT IN (SELECT ASSETS_NO FROM TNID_BASSREGSTR WHERE PRPRTY_KND_CODE = 'A')</v>
      </c>
      <c r="S11" s="13"/>
      <c r="T11" s="13"/>
      <c r="U11" s="13"/>
      <c r="V11" s="13" t="s">
        <v>285</v>
      </c>
      <c r="W11" s="13"/>
      <c r="X11" s="13" t="s">
        <v>149</v>
      </c>
      <c r="Y11" s="14">
        <f t="shared" ca="1" si="0"/>
        <v>41971.617838425926</v>
      </c>
      <c r="Z11" s="13" t="s">
        <v>150</v>
      </c>
      <c r="AA11" s="14">
        <f t="shared" ca="1" si="1"/>
        <v>41971.617838425926</v>
      </c>
      <c r="AB11" s="13" t="s">
        <v>150</v>
      </c>
    </row>
    <row r="12" spans="1:28">
      <c r="A12" s="7" t="s">
        <v>1770</v>
      </c>
      <c r="B12" t="s">
        <v>684</v>
      </c>
      <c r="C12" s="13" t="s">
        <v>299</v>
      </c>
      <c r="D12" s="13" t="s">
        <v>13</v>
      </c>
      <c r="E12" s="13" t="s">
        <v>13</v>
      </c>
      <c r="F12" s="13" t="s">
        <v>347</v>
      </c>
      <c r="G12" s="13" t="s">
        <v>20</v>
      </c>
      <c r="H12" s="13" t="s">
        <v>329</v>
      </c>
      <c r="I12" s="13" t="s">
        <v>26</v>
      </c>
      <c r="J12" s="13" t="s">
        <v>317</v>
      </c>
      <c r="K12" s="13" t="s">
        <v>347</v>
      </c>
      <c r="L12" s="13" t="s">
        <v>331</v>
      </c>
      <c r="M12" s="13" t="s">
        <v>330</v>
      </c>
      <c r="N12" s="13" t="s">
        <v>35</v>
      </c>
      <c r="O12" s="13" t="s">
        <v>16</v>
      </c>
      <c r="P12" s="13"/>
      <c r="Q12" s="13" t="s">
        <v>152</v>
      </c>
      <c r="R12" s="13" t="str">
        <f>"SELECT /*+ PARALLEL(2) */  ASSETS_NO FROM "&amp; G12&amp; " WHERE ASSETS_NO NOT IN (SELECT ASSETS_NO FROM TNID_BASSREGSTR WHERE PRPRTY_KND_CODE = 'B')"</f>
        <v>SELECT /*+ PARALLEL(2) */  ASSETS_NO FROM TNID_BULDREGSTR WHERE ASSETS_NO NOT IN (SELECT ASSETS_NO FROM TNID_BASSREGSTR WHERE PRPRTY_KND_CODE = 'B')</v>
      </c>
      <c r="S12" s="13"/>
      <c r="T12" s="13"/>
      <c r="U12" s="13"/>
      <c r="V12" s="13" t="s">
        <v>285</v>
      </c>
      <c r="W12" s="13"/>
      <c r="X12" s="13" t="s">
        <v>149</v>
      </c>
      <c r="Y12" s="14">
        <f t="shared" ca="1" si="0"/>
        <v>41971.617838425926</v>
      </c>
      <c r="Z12" s="13" t="s">
        <v>150</v>
      </c>
      <c r="AA12" s="14">
        <f t="shared" ca="1" si="1"/>
        <v>41971.617838425926</v>
      </c>
      <c r="AB12" s="13" t="s">
        <v>150</v>
      </c>
    </row>
    <row r="13" spans="1:28">
      <c r="A13" s="7" t="s">
        <v>1770</v>
      </c>
      <c r="B13" t="s">
        <v>685</v>
      </c>
      <c r="C13" s="13" t="s">
        <v>299</v>
      </c>
      <c r="D13" s="13" t="s">
        <v>13</v>
      </c>
      <c r="E13" s="13" t="s">
        <v>13</v>
      </c>
      <c r="F13" s="13" t="s">
        <v>347</v>
      </c>
      <c r="G13" s="13" t="s">
        <v>23</v>
      </c>
      <c r="H13" s="13" t="s">
        <v>329</v>
      </c>
      <c r="I13" s="13" t="s">
        <v>29</v>
      </c>
      <c r="J13" s="13" t="s">
        <v>317</v>
      </c>
      <c r="K13" s="13" t="s">
        <v>347</v>
      </c>
      <c r="L13" s="13" t="s">
        <v>331</v>
      </c>
      <c r="M13" s="13" t="s">
        <v>330</v>
      </c>
      <c r="N13" s="13" t="s">
        <v>38</v>
      </c>
      <c r="O13" s="13" t="s">
        <v>16</v>
      </c>
      <c r="P13" s="13"/>
      <c r="Q13" s="13" t="s">
        <v>152</v>
      </c>
      <c r="R13" s="13" t="str">
        <f>"SELECT /*+ PARALLEL(2) */ ASSETS_NO FROM "&amp; G13&amp; " WHERE ASSETS_NO NOT IN (SELECT ASSETS_NO FROM TNID_BASSREGSTR WHERE PRPRTY_KND_CODE = 'C')"</f>
        <v>SELECT /*+ PARALLEL(2) */ ASSETS_NO FROM TNID_STNDTRIREGSTR WHERE ASSETS_NO NOT IN (SELECT ASSETS_NO FROM TNID_BASSREGSTR WHERE PRPRTY_KND_CODE = 'C')</v>
      </c>
      <c r="S13" s="13"/>
      <c r="T13" s="13"/>
      <c r="U13" s="13"/>
      <c r="V13" s="13" t="s">
        <v>285</v>
      </c>
      <c r="W13" s="13"/>
      <c r="X13" s="13" t="s">
        <v>149</v>
      </c>
      <c r="Y13" s="14">
        <f t="shared" ca="1" si="0"/>
        <v>41971.617838425926</v>
      </c>
      <c r="Z13" s="13" t="s">
        <v>150</v>
      </c>
      <c r="AA13" s="14">
        <f t="shared" ca="1" si="1"/>
        <v>41971.617838425926</v>
      </c>
      <c r="AB13" s="13" t="s">
        <v>150</v>
      </c>
    </row>
    <row r="14" spans="1:28">
      <c r="A14" s="7" t="s">
        <v>1770</v>
      </c>
      <c r="B14" t="s">
        <v>686</v>
      </c>
      <c r="C14" s="13" t="s">
        <v>299</v>
      </c>
      <c r="D14" s="13" t="s">
        <v>13</v>
      </c>
      <c r="E14" s="13" t="s">
        <v>13</v>
      </c>
      <c r="F14" s="13" t="s">
        <v>347</v>
      </c>
      <c r="G14" s="13" t="s">
        <v>39</v>
      </c>
      <c r="H14" s="13" t="s">
        <v>329</v>
      </c>
      <c r="I14" s="13" t="s">
        <v>42</v>
      </c>
      <c r="J14" s="13" t="s">
        <v>317</v>
      </c>
      <c r="K14" s="13" t="s">
        <v>347</v>
      </c>
      <c r="L14" s="13" t="s">
        <v>331</v>
      </c>
      <c r="M14" s="13" t="s">
        <v>330</v>
      </c>
      <c r="N14" s="13" t="s">
        <v>45</v>
      </c>
      <c r="O14" s="13" t="s">
        <v>16</v>
      </c>
      <c r="P14" s="13"/>
      <c r="Q14" s="13" t="s">
        <v>152</v>
      </c>
      <c r="R14" s="13" t="str">
        <f>"SELECT /*+ PARALLEL(2) */ ASSETS_NO FROM "&amp; G14&amp; " WHERE ASSETS_NO NOT IN (SELECT ASSETS_NO FROM TNID_BASSREGSTR WHERE PRPRTY_KND_CODE = 'D')"</f>
        <v>SELECT /*+ PARALLEL(2) */ ASSETS_NO FROM TNID_MCHN_UTNSIL_RGSTR_D WHERE ASSETS_NO NOT IN (SELECT ASSETS_NO FROM TNID_BASSREGSTR WHERE PRPRTY_KND_CODE = 'D')</v>
      </c>
      <c r="S14" s="13"/>
      <c r="T14" s="13"/>
      <c r="U14" s="13"/>
      <c r="V14" s="13" t="s">
        <v>285</v>
      </c>
      <c r="W14" s="13"/>
      <c r="X14" s="13" t="s">
        <v>149</v>
      </c>
      <c r="Y14" s="14">
        <f t="shared" ca="1" si="0"/>
        <v>41971.617838425926</v>
      </c>
      <c r="Z14" s="13" t="s">
        <v>150</v>
      </c>
      <c r="AA14" s="14">
        <f t="shared" ca="1" si="1"/>
        <v>41971.617838425926</v>
      </c>
      <c r="AB14" s="13" t="s">
        <v>150</v>
      </c>
    </row>
    <row r="15" spans="1:28">
      <c r="A15" s="7" t="s">
        <v>1770</v>
      </c>
      <c r="B15" t="s">
        <v>687</v>
      </c>
      <c r="C15" s="13" t="s">
        <v>299</v>
      </c>
      <c r="D15" s="13" t="s">
        <v>13</v>
      </c>
      <c r="E15" s="13" t="s">
        <v>13</v>
      </c>
      <c r="F15" s="13" t="s">
        <v>347</v>
      </c>
      <c r="G15" s="13" t="s">
        <v>21</v>
      </c>
      <c r="H15" s="13" t="s">
        <v>329</v>
      </c>
      <c r="I15" s="13" t="s">
        <v>24</v>
      </c>
      <c r="J15" s="13" t="s">
        <v>317</v>
      </c>
      <c r="K15" s="13" t="s">
        <v>347</v>
      </c>
      <c r="L15" s="13" t="s">
        <v>331</v>
      </c>
      <c r="M15" s="13" t="s">
        <v>330</v>
      </c>
      <c r="N15" s="13" t="s">
        <v>32</v>
      </c>
      <c r="O15" s="13" t="s">
        <v>16</v>
      </c>
      <c r="P15" s="13"/>
      <c r="Q15" s="13" t="s">
        <v>152</v>
      </c>
      <c r="R15" s="13" t="str">
        <f>"SELECT /*+ PARALLEL(2) */ ASSETS_NO FROM "&amp; G15&amp; " WHERE ASSETS_NO NOT IN (SELECT ASSETS_NO FROM TNID_BASSREGSTR WHERE PRPRTY_KND_CODE = 'E')"</f>
        <v>SELECT /*+ PARALLEL(2) */ ASSETS_NO FROM TNID_ATCNREGSTR WHERE ASSETS_NO NOT IN (SELECT ASSETS_NO FROM TNID_BASSREGSTR WHERE PRPRTY_KND_CODE = 'E')</v>
      </c>
      <c r="S15" s="13"/>
      <c r="T15" s="13"/>
      <c r="U15" s="13"/>
      <c r="V15" s="13" t="s">
        <v>285</v>
      </c>
      <c r="W15" s="13"/>
      <c r="X15" s="13" t="s">
        <v>149</v>
      </c>
      <c r="Y15" s="14">
        <f t="shared" ca="1" si="0"/>
        <v>41971.617838425926</v>
      </c>
      <c r="Z15" s="13" t="s">
        <v>150</v>
      </c>
      <c r="AA15" s="14">
        <f t="shared" ca="1" si="1"/>
        <v>41971.617838425926</v>
      </c>
      <c r="AB15" s="13" t="s">
        <v>150</v>
      </c>
    </row>
    <row r="16" spans="1:28">
      <c r="A16" s="7" t="s">
        <v>1770</v>
      </c>
      <c r="B16" t="s">
        <v>688</v>
      </c>
      <c r="C16" s="13" t="s">
        <v>299</v>
      </c>
      <c r="D16" s="13" t="s">
        <v>13</v>
      </c>
      <c r="E16" s="13" t="s">
        <v>13</v>
      </c>
      <c r="F16" s="13" t="s">
        <v>347</v>
      </c>
      <c r="G16" s="13" t="s">
        <v>41</v>
      </c>
      <c r="H16" s="13" t="s">
        <v>329</v>
      </c>
      <c r="I16" s="13" t="s">
        <v>44</v>
      </c>
      <c r="J16" s="13" t="s">
        <v>317</v>
      </c>
      <c r="K16" s="13" t="s">
        <v>347</v>
      </c>
      <c r="L16" s="13" t="s">
        <v>331</v>
      </c>
      <c r="M16" s="13" t="s">
        <v>330</v>
      </c>
      <c r="N16" s="13" t="s">
        <v>47</v>
      </c>
      <c r="O16" s="13" t="s">
        <v>16</v>
      </c>
      <c r="P16" s="13"/>
      <c r="Q16" s="13" t="s">
        <v>152</v>
      </c>
      <c r="R16" s="13" t="str">
        <f>"SELECT /*+ PARALLEL(2) */ ASSETS_NO FROM "&amp; G16&amp; " WHERE ASSETS_NO NOT IN (SELECT ASSETS_NO FROM TNID_BASSREGSTR WHERE PRPRTY_KND_CODE = 'F')"</f>
        <v>SELECT /*+ PARALLEL(2) */ ASSETS_NO FROM TNID_SHIPARPLN_RGSTR_D WHERE ASSETS_NO NOT IN (SELECT ASSETS_NO FROM TNID_BASSREGSTR WHERE PRPRTY_KND_CODE = 'F')</v>
      </c>
      <c r="S16" s="13"/>
      <c r="T16" s="13"/>
      <c r="U16" s="13"/>
      <c r="V16" s="13" t="s">
        <v>285</v>
      </c>
      <c r="W16" s="13"/>
      <c r="X16" s="13" t="s">
        <v>149</v>
      </c>
      <c r="Y16" s="14">
        <f t="shared" ca="1" si="0"/>
        <v>41971.617838425926</v>
      </c>
      <c r="Z16" s="13" t="s">
        <v>150</v>
      </c>
      <c r="AA16" s="14">
        <f t="shared" ca="1" si="1"/>
        <v>41971.617838425926</v>
      </c>
      <c r="AB16" s="13" t="s">
        <v>150</v>
      </c>
    </row>
    <row r="17" spans="1:28">
      <c r="A17" s="7" t="s">
        <v>1770</v>
      </c>
      <c r="B17" t="s">
        <v>689</v>
      </c>
      <c r="C17" s="13" t="s">
        <v>299</v>
      </c>
      <c r="D17" s="13" t="s">
        <v>13</v>
      </c>
      <c r="E17" s="13" t="s">
        <v>13</v>
      </c>
      <c r="F17" s="13" t="s">
        <v>347</v>
      </c>
      <c r="G17" s="13" t="s">
        <v>40</v>
      </c>
      <c r="H17" s="13" t="s">
        <v>329</v>
      </c>
      <c r="I17" s="13" t="s">
        <v>43</v>
      </c>
      <c r="J17" s="13" t="s">
        <v>317</v>
      </c>
      <c r="K17" s="13" t="s">
        <v>347</v>
      </c>
      <c r="L17" s="13" t="s">
        <v>331</v>
      </c>
      <c r="M17" s="13" t="s">
        <v>330</v>
      </c>
      <c r="N17" s="13" t="s">
        <v>46</v>
      </c>
      <c r="O17" s="13" t="s">
        <v>16</v>
      </c>
      <c r="P17" s="13"/>
      <c r="Q17" s="13" t="s">
        <v>152</v>
      </c>
      <c r="R17" s="13" t="str">
        <f>"SELECT /*+ PARALLEL(2) */ ASSETS_NO FROM "&amp; G17&amp; " WHERE ASSETS_NO NOT IN (SELECT ASSETS_NO FROM TNID_BASSREGSTR WHERE PRPRTY_KND_CODE = 'G')"</f>
        <v>SELECT /*+ PARALLEL(2) */ ASSETS_NO FROM TNID_NGPT_RGSTR_D WHERE ASSETS_NO NOT IN (SELECT ASSETS_NO FROM TNID_BASSREGSTR WHERE PRPRTY_KND_CODE = 'G')</v>
      </c>
      <c r="S17" s="13"/>
      <c r="T17" s="13"/>
      <c r="U17" s="13"/>
      <c r="V17" s="13" t="s">
        <v>285</v>
      </c>
      <c r="W17" s="13"/>
      <c r="X17" s="13" t="s">
        <v>149</v>
      </c>
      <c r="Y17" s="14">
        <f t="shared" ca="1" si="0"/>
        <v>41971.617838425926</v>
      </c>
      <c r="Z17" s="13" t="s">
        <v>150</v>
      </c>
      <c r="AA17" s="14">
        <f t="shared" ca="1" si="1"/>
        <v>41971.617838425926</v>
      </c>
      <c r="AB17" s="13" t="s">
        <v>150</v>
      </c>
    </row>
    <row r="18" spans="1:28">
      <c r="A18" s="7" t="s">
        <v>1770</v>
      </c>
      <c r="B18" t="s">
        <v>690</v>
      </c>
      <c r="C18" s="13" t="s">
        <v>299</v>
      </c>
      <c r="D18" s="13" t="s">
        <v>13</v>
      </c>
      <c r="E18" s="13" t="s">
        <v>13</v>
      </c>
      <c r="F18" s="13" t="s">
        <v>347</v>
      </c>
      <c r="G18" s="13" t="s">
        <v>22</v>
      </c>
      <c r="H18" s="13" t="s">
        <v>329</v>
      </c>
      <c r="I18" s="13" t="s">
        <v>28</v>
      </c>
      <c r="J18" s="13" t="s">
        <v>317</v>
      </c>
      <c r="K18" s="13" t="s">
        <v>347</v>
      </c>
      <c r="L18" s="13" t="s">
        <v>331</v>
      </c>
      <c r="M18" s="13" t="s">
        <v>330</v>
      </c>
      <c r="N18" s="13" t="s">
        <v>37</v>
      </c>
      <c r="O18" s="13" t="s">
        <v>16</v>
      </c>
      <c r="P18" s="13"/>
      <c r="Q18" s="13" t="s">
        <v>152</v>
      </c>
      <c r="R18" s="13" t="str">
        <f>"SELECT /*+ PARALLEL(2) */ ASSETS_NO FROM "&amp; G18&amp; " WHERE ASSETS_NO NOT IN (SELECT ASSETS_NO FROM TNID_BASSREGSTR WHERE PRPRTY_KND_CODE = 'H')"</f>
        <v>SELECT /*+ PARALLEL(2) */ ASSETS_NO FROM TNID_SECRITSREGSTR WHERE ASSETS_NO NOT IN (SELECT ASSETS_NO FROM TNID_BASSREGSTR WHERE PRPRTY_KND_CODE = 'H')</v>
      </c>
      <c r="S18" s="13"/>
      <c r="T18" s="13"/>
      <c r="U18" s="13"/>
      <c r="V18" s="13" t="s">
        <v>285</v>
      </c>
      <c r="W18" s="13"/>
      <c r="X18" s="13" t="s">
        <v>149</v>
      </c>
      <c r="Y18" s="14">
        <f t="shared" ca="1" si="0"/>
        <v>41971.617838425926</v>
      </c>
      <c r="Z18" s="13" t="s">
        <v>150</v>
      </c>
      <c r="AA18" s="14">
        <f t="shared" ca="1" si="1"/>
        <v>41971.617838425926</v>
      </c>
      <c r="AB18" s="13" t="s">
        <v>150</v>
      </c>
    </row>
    <row r="19" spans="1:28" ht="364.5">
      <c r="A19" s="7" t="s">
        <v>1770</v>
      </c>
      <c r="B19" t="s">
        <v>691</v>
      </c>
      <c r="C19" s="13" t="s">
        <v>299</v>
      </c>
      <c r="D19" s="13" t="s">
        <v>13</v>
      </c>
      <c r="E19" s="13" t="s">
        <v>13</v>
      </c>
      <c r="F19" s="13" t="s">
        <v>347</v>
      </c>
      <c r="G19" s="13" t="s">
        <v>17</v>
      </c>
      <c r="H19" s="13" t="s">
        <v>329</v>
      </c>
      <c r="I19" s="13" t="s">
        <v>25</v>
      </c>
      <c r="J19" s="13" t="s">
        <v>317</v>
      </c>
      <c r="K19" s="13" t="s">
        <v>347</v>
      </c>
      <c r="L19" s="13" t="s">
        <v>332</v>
      </c>
      <c r="M19" s="13" t="s">
        <v>672</v>
      </c>
      <c r="N19" s="13" t="s">
        <v>19</v>
      </c>
      <c r="O19" s="13" t="s">
        <v>18</v>
      </c>
      <c r="P19" s="13"/>
      <c r="Q19" s="13" t="s">
        <v>152</v>
      </c>
      <c r="R19" s="3" t="s">
        <v>314</v>
      </c>
      <c r="S19" s="13"/>
      <c r="T19" s="13"/>
      <c r="U19" s="13"/>
      <c r="V19" s="13" t="s">
        <v>285</v>
      </c>
      <c r="W19" s="13"/>
      <c r="X19" s="13" t="s">
        <v>149</v>
      </c>
      <c r="Y19" s="14">
        <f t="shared" ca="1" si="0"/>
        <v>41971.617838425926</v>
      </c>
      <c r="Z19" s="13" t="s">
        <v>150</v>
      </c>
      <c r="AA19" s="14">
        <f t="shared" ca="1" si="1"/>
        <v>41971.617838425926</v>
      </c>
      <c r="AB19" s="13" t="s">
        <v>150</v>
      </c>
    </row>
    <row r="20" spans="1:28" ht="409.5">
      <c r="A20" s="7" t="s">
        <v>1791</v>
      </c>
      <c r="B20" t="s">
        <v>1792</v>
      </c>
      <c r="C20" s="13" t="s">
        <v>316</v>
      </c>
      <c r="D20" s="13" t="s">
        <v>50</v>
      </c>
      <c r="E20" s="13" t="s">
        <v>51</v>
      </c>
      <c r="F20" s="13" t="s">
        <v>347</v>
      </c>
      <c r="G20" s="13" t="s">
        <v>48</v>
      </c>
      <c r="H20" s="13" t="s">
        <v>334</v>
      </c>
      <c r="I20" s="13" t="s">
        <v>49</v>
      </c>
      <c r="J20" s="13" t="s">
        <v>335</v>
      </c>
      <c r="K20" s="13" t="s">
        <v>347</v>
      </c>
      <c r="L20" s="13"/>
      <c r="M20" s="13"/>
      <c r="N20" s="3" t="s">
        <v>333</v>
      </c>
      <c r="O20" s="13" t="s">
        <v>697</v>
      </c>
      <c r="P20" s="13"/>
      <c r="Q20" s="13" t="s">
        <v>152</v>
      </c>
      <c r="R20" s="3" t="s">
        <v>1790</v>
      </c>
      <c r="S20" s="13"/>
      <c r="T20" s="13"/>
      <c r="U20" s="13"/>
      <c r="V20" s="13" t="s">
        <v>285</v>
      </c>
      <c r="W20" s="13"/>
      <c r="X20" s="13" t="s">
        <v>149</v>
      </c>
      <c r="Y20" s="14">
        <f t="shared" ca="1" si="0"/>
        <v>41971.617838425926</v>
      </c>
      <c r="Z20" s="13" t="s">
        <v>150</v>
      </c>
      <c r="AA20" s="14">
        <f t="shared" ca="1" si="1"/>
        <v>41971.617838425926</v>
      </c>
      <c r="AB20" s="13" t="s">
        <v>150</v>
      </c>
    </row>
    <row r="21" spans="1:28">
      <c r="A21" s="7" t="s">
        <v>1791</v>
      </c>
      <c r="B21" s="20" t="s">
        <v>693</v>
      </c>
      <c r="C21" s="21" t="s">
        <v>699</v>
      </c>
      <c r="D21" s="22" t="s">
        <v>341</v>
      </c>
      <c r="E21" s="22" t="s">
        <v>341</v>
      </c>
      <c r="F21" s="22" t="s">
        <v>347</v>
      </c>
      <c r="G21" s="22" t="s">
        <v>1768</v>
      </c>
      <c r="H21" s="22" t="s">
        <v>1766</v>
      </c>
      <c r="I21" s="22" t="s">
        <v>1769</v>
      </c>
      <c r="J21" s="22" t="s">
        <v>1767</v>
      </c>
      <c r="K21" s="22" t="s">
        <v>347</v>
      </c>
      <c r="L21" s="22"/>
      <c r="M21" s="22"/>
      <c r="N21" s="22" t="s">
        <v>57</v>
      </c>
      <c r="O21" s="22"/>
      <c r="P21" s="22"/>
      <c r="Q21" s="22" t="s">
        <v>152</v>
      </c>
      <c r="R21" s="22" t="s">
        <v>1793</v>
      </c>
      <c r="S21" s="22"/>
      <c r="T21" s="22"/>
      <c r="U21" s="22"/>
      <c r="V21" s="22" t="s">
        <v>285</v>
      </c>
      <c r="W21" s="22"/>
      <c r="X21" s="22" t="s">
        <v>149</v>
      </c>
      <c r="Y21" s="23">
        <f ca="1">NOW()</f>
        <v>41971.617838425926</v>
      </c>
      <c r="Z21" s="22" t="s">
        <v>150</v>
      </c>
      <c r="AA21" s="23">
        <f ca="1">NOW()</f>
        <v>41971.617838425926</v>
      </c>
      <c r="AB21" s="22" t="s">
        <v>150</v>
      </c>
    </row>
    <row r="22" spans="1:28">
      <c r="A22" s="7" t="s">
        <v>1770</v>
      </c>
      <c r="B22" t="s">
        <v>694</v>
      </c>
      <c r="C22" s="13" t="s">
        <v>298</v>
      </c>
      <c r="D22" s="13" t="s">
        <v>342</v>
      </c>
      <c r="E22" s="13" t="s">
        <v>343</v>
      </c>
      <c r="F22" s="13" t="s">
        <v>347</v>
      </c>
      <c r="G22" s="13" t="s">
        <v>315</v>
      </c>
      <c r="H22" s="13" t="s">
        <v>338</v>
      </c>
      <c r="I22" s="13" t="s">
        <v>77</v>
      </c>
      <c r="J22" s="13" t="s">
        <v>336</v>
      </c>
      <c r="K22" s="13" t="s">
        <v>347</v>
      </c>
      <c r="L22" s="13"/>
      <c r="M22" s="13"/>
      <c r="N22" s="13" t="s">
        <v>337</v>
      </c>
      <c r="O22" s="13" t="s">
        <v>79</v>
      </c>
      <c r="P22" s="13"/>
      <c r="Q22" s="13" t="s">
        <v>152</v>
      </c>
      <c r="R22" s="13" t="s">
        <v>698</v>
      </c>
      <c r="S22" s="13"/>
      <c r="T22" s="13"/>
      <c r="U22" s="13"/>
      <c r="V22" s="13" t="s">
        <v>285</v>
      </c>
      <c r="W22" s="13"/>
      <c r="X22" s="13" t="s">
        <v>149</v>
      </c>
      <c r="Y22" s="14">
        <f t="shared" ca="1" si="0"/>
        <v>41971.617838425926</v>
      </c>
      <c r="Z22" s="13" t="s">
        <v>150</v>
      </c>
      <c r="AA22" s="14">
        <f t="shared" ca="1" si="1"/>
        <v>41971.617838425926</v>
      </c>
      <c r="AB22" s="13" t="s">
        <v>150</v>
      </c>
    </row>
    <row r="23" spans="1:28">
      <c r="A23" s="7" t="s">
        <v>1770</v>
      </c>
      <c r="B23" t="s">
        <v>695</v>
      </c>
      <c r="C23" s="13" t="s">
        <v>316</v>
      </c>
      <c r="D23" s="13" t="s">
        <v>339</v>
      </c>
      <c r="E23" s="13" t="s">
        <v>340</v>
      </c>
      <c r="F23" s="13" t="s">
        <v>347</v>
      </c>
      <c r="G23" s="13" t="s">
        <v>80</v>
      </c>
      <c r="H23" s="13" t="s">
        <v>334</v>
      </c>
      <c r="I23" s="13" t="s">
        <v>81</v>
      </c>
      <c r="J23" s="13" t="s">
        <v>335</v>
      </c>
      <c r="K23" s="13" t="s">
        <v>347</v>
      </c>
      <c r="L23" s="13"/>
      <c r="M23" s="13"/>
      <c r="N23" s="13" t="s">
        <v>82</v>
      </c>
      <c r="O23" s="13" t="s">
        <v>83</v>
      </c>
      <c r="P23" s="13"/>
      <c r="Q23" s="13" t="s">
        <v>152</v>
      </c>
      <c r="R23" s="13" t="s">
        <v>311</v>
      </c>
      <c r="S23" s="13"/>
      <c r="T23" s="13"/>
      <c r="U23" s="13"/>
      <c r="V23" s="13" t="s">
        <v>285</v>
      </c>
      <c r="W23" s="13"/>
      <c r="X23" s="13" t="s">
        <v>149</v>
      </c>
      <c r="Y23" s="14">
        <f t="shared" ca="1" si="0"/>
        <v>41971.617838425926</v>
      </c>
      <c r="Z23" s="13" t="s">
        <v>150</v>
      </c>
      <c r="AA23" s="14">
        <f t="shared" ca="1" si="1"/>
        <v>41971.617838425926</v>
      </c>
      <c r="AB23" s="13" t="s">
        <v>150</v>
      </c>
    </row>
    <row r="24" spans="1:28" ht="67.5">
      <c r="A24" s="7" t="s">
        <v>1770</v>
      </c>
      <c r="B24" t="s">
        <v>696</v>
      </c>
      <c r="C24" s="13" t="s">
        <v>303</v>
      </c>
      <c r="D24" s="13" t="s">
        <v>344</v>
      </c>
      <c r="E24" s="13" t="s">
        <v>344</v>
      </c>
      <c r="F24" s="13" t="s">
        <v>347</v>
      </c>
      <c r="G24" s="16" t="s">
        <v>673</v>
      </c>
      <c r="H24" s="16" t="s">
        <v>675</v>
      </c>
      <c r="I24" s="17" t="s">
        <v>674</v>
      </c>
      <c r="J24" s="13" t="s">
        <v>317</v>
      </c>
      <c r="K24" s="13" t="s">
        <v>347</v>
      </c>
      <c r="L24" s="13"/>
      <c r="M24" s="13"/>
      <c r="N24" s="13" t="s">
        <v>108</v>
      </c>
      <c r="O24" s="13" t="s">
        <v>676</v>
      </c>
      <c r="P24" s="13"/>
      <c r="Q24" s="13" t="s">
        <v>152</v>
      </c>
      <c r="R24" s="3" t="s">
        <v>677</v>
      </c>
      <c r="S24" s="13"/>
      <c r="T24" s="13"/>
      <c r="U24" s="13"/>
      <c r="V24" s="13" t="s">
        <v>285</v>
      </c>
      <c r="W24" s="13"/>
      <c r="X24" s="13" t="s">
        <v>149</v>
      </c>
      <c r="Y24" s="14">
        <f t="shared" ca="1" si="0"/>
        <v>41971.617838425926</v>
      </c>
      <c r="Z24" s="13" t="s">
        <v>150</v>
      </c>
      <c r="AA24" s="14">
        <f t="shared" ca="1" si="1"/>
        <v>41971.617838425926</v>
      </c>
      <c r="AB24" s="13" t="s">
        <v>150</v>
      </c>
    </row>
    <row r="25" spans="1:28" s="12" customFormat="1" ht="67.5">
      <c r="A25" s="7" t="s">
        <v>1855</v>
      </c>
      <c r="B25" t="s">
        <v>1852</v>
      </c>
      <c r="C25" s="13" t="s">
        <v>1821</v>
      </c>
      <c r="D25" s="13" t="s">
        <v>1817</v>
      </c>
      <c r="E25" s="13" t="s">
        <v>1818</v>
      </c>
      <c r="F25" s="13" t="s">
        <v>1819</v>
      </c>
      <c r="G25" s="34" t="s">
        <v>1318</v>
      </c>
      <c r="H25" s="34" t="s">
        <v>1854</v>
      </c>
      <c r="I25" s="35" t="s">
        <v>1112</v>
      </c>
      <c r="J25" s="34" t="s">
        <v>1820</v>
      </c>
      <c r="K25" s="13" t="s">
        <v>1819</v>
      </c>
      <c r="L25" s="13"/>
      <c r="M25" s="13"/>
      <c r="N25" s="13" t="s">
        <v>1822</v>
      </c>
      <c r="O25" s="13" t="s">
        <v>1823</v>
      </c>
      <c r="P25" s="13"/>
      <c r="Q25" s="13" t="s">
        <v>1530</v>
      </c>
      <c r="R25" s="3" t="s">
        <v>1853</v>
      </c>
      <c r="S25" s="13"/>
      <c r="T25" s="13"/>
      <c r="U25" s="13"/>
      <c r="V25" s="13" t="s">
        <v>1844</v>
      </c>
      <c r="W25" s="13"/>
      <c r="X25" s="13" t="s">
        <v>149</v>
      </c>
      <c r="Y25" s="13"/>
      <c r="Z25" s="13"/>
      <c r="AA25" s="13"/>
      <c r="AB25" s="13"/>
    </row>
  </sheetData>
  <mergeCells count="1">
    <mergeCell ref="B2:AB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AB66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I35" sqref="I35"/>
    </sheetView>
  </sheetViews>
  <sheetFormatPr defaultRowHeight="13.5"/>
  <cols>
    <col min="1" max="1" width="9.140625" style="12"/>
    <col min="2" max="2" width="13.5703125" style="12" customWidth="1"/>
    <col min="3" max="7" width="9.140625" style="12"/>
    <col min="8" max="8" width="11.42578125" style="12" customWidth="1"/>
    <col min="9" max="17" width="9.140625" style="12"/>
    <col min="18" max="18" width="53.140625" style="12" customWidth="1"/>
    <col min="19" max="19" width="9.140625" style="12"/>
    <col min="20" max="20" width="36.85546875" style="12" customWidth="1"/>
    <col min="21" max="24" width="9.140625" style="12"/>
    <col min="25" max="25" width="17" style="12" bestFit="1" customWidth="1"/>
    <col min="26" max="26" width="9.140625" style="12"/>
    <col min="27" max="27" width="17" style="12" bestFit="1" customWidth="1"/>
    <col min="28" max="16384" width="9.140625" style="12"/>
  </cols>
  <sheetData>
    <row r="1" spans="1:28">
      <c r="A1" s="27" t="s">
        <v>84</v>
      </c>
      <c r="B1" s="28" t="s">
        <v>348</v>
      </c>
      <c r="C1" s="27" t="s">
        <v>85</v>
      </c>
      <c r="D1" s="28" t="s">
        <v>147</v>
      </c>
      <c r="E1" s="27" t="s">
        <v>86</v>
      </c>
      <c r="F1" s="28" t="s">
        <v>349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>
      <c r="A2" s="27" t="s">
        <v>87</v>
      </c>
      <c r="B2" s="41" t="s">
        <v>1771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>
      <c r="A3" s="27" t="s">
        <v>88</v>
      </c>
      <c r="B3" s="29" t="s">
        <v>110</v>
      </c>
      <c r="C3" s="29" t="s">
        <v>112</v>
      </c>
      <c r="D3" s="29" t="s">
        <v>113</v>
      </c>
      <c r="E3" s="29" t="s">
        <v>114</v>
      </c>
      <c r="F3" s="29" t="s">
        <v>373</v>
      </c>
      <c r="G3" s="29" t="s">
        <v>374</v>
      </c>
      <c r="H3" s="29" t="s">
        <v>375</v>
      </c>
      <c r="I3" s="29" t="s">
        <v>376</v>
      </c>
      <c r="J3" s="29" t="s">
        <v>377</v>
      </c>
      <c r="K3" s="29" t="s">
        <v>378</v>
      </c>
      <c r="L3" s="29" t="s">
        <v>380</v>
      </c>
      <c r="M3" s="29" t="s">
        <v>382</v>
      </c>
      <c r="N3" s="29" t="s">
        <v>141</v>
      </c>
      <c r="O3" s="29" t="s">
        <v>142</v>
      </c>
      <c r="P3" s="29" t="s">
        <v>143</v>
      </c>
      <c r="Q3" s="29" t="s">
        <v>361</v>
      </c>
      <c r="R3" s="29" t="s">
        <v>363</v>
      </c>
      <c r="S3" s="29" t="s">
        <v>365</v>
      </c>
      <c r="T3" s="29" t="s">
        <v>367</v>
      </c>
      <c r="U3" s="29" t="s">
        <v>368</v>
      </c>
      <c r="V3" s="29" t="s">
        <v>370</v>
      </c>
      <c r="W3" s="29" t="s">
        <v>148</v>
      </c>
      <c r="X3" s="29" t="s">
        <v>117</v>
      </c>
      <c r="Y3" s="29" t="s">
        <v>132</v>
      </c>
      <c r="Z3" s="29" t="s">
        <v>134</v>
      </c>
      <c r="AA3" s="29" t="s">
        <v>137</v>
      </c>
      <c r="AB3" s="29" t="s">
        <v>138</v>
      </c>
    </row>
    <row r="4" spans="1:28">
      <c r="A4" s="27" t="s">
        <v>89</v>
      </c>
      <c r="B4" s="28" t="s">
        <v>118</v>
      </c>
      <c r="C4" s="28" t="s">
        <v>119</v>
      </c>
      <c r="D4" s="28" t="s">
        <v>352</v>
      </c>
      <c r="E4" s="28" t="s">
        <v>353</v>
      </c>
      <c r="F4" s="28" t="s">
        <v>354</v>
      </c>
      <c r="G4" s="28" t="s">
        <v>355</v>
      </c>
      <c r="H4" s="28" t="s">
        <v>356</v>
      </c>
      <c r="I4" s="28" t="s">
        <v>357</v>
      </c>
      <c r="J4" s="28" t="s">
        <v>358</v>
      </c>
      <c r="K4" s="28" t="s">
        <v>379</v>
      </c>
      <c r="L4" s="28" t="s">
        <v>381</v>
      </c>
      <c r="M4" s="28" t="s">
        <v>383</v>
      </c>
      <c r="N4" s="28" t="s">
        <v>126</v>
      </c>
      <c r="O4" s="28" t="s">
        <v>359</v>
      </c>
      <c r="P4" s="28" t="s">
        <v>360</v>
      </c>
      <c r="Q4" s="28" t="s">
        <v>362</v>
      </c>
      <c r="R4" s="28" t="s">
        <v>364</v>
      </c>
      <c r="S4" s="28" t="s">
        <v>366</v>
      </c>
      <c r="T4" s="28" t="s">
        <v>130</v>
      </c>
      <c r="U4" s="28" t="s">
        <v>369</v>
      </c>
      <c r="V4" s="28" t="s">
        <v>371</v>
      </c>
      <c r="W4" s="28" t="s">
        <v>103</v>
      </c>
      <c r="X4" s="28" t="s">
        <v>372</v>
      </c>
      <c r="Y4" s="28" t="s">
        <v>133</v>
      </c>
      <c r="Z4" s="28" t="s">
        <v>135</v>
      </c>
      <c r="AA4" s="28" t="s">
        <v>140</v>
      </c>
      <c r="AB4" s="28" t="s">
        <v>139</v>
      </c>
    </row>
    <row r="5" spans="1:28">
      <c r="A5" s="27" t="s">
        <v>90</v>
      </c>
      <c r="B5" s="28" t="s">
        <v>136</v>
      </c>
      <c r="C5" s="28" t="s">
        <v>351</v>
      </c>
      <c r="D5" s="28" t="s">
        <v>98</v>
      </c>
      <c r="E5" s="28" t="s">
        <v>98</v>
      </c>
      <c r="F5" s="28" t="s">
        <v>351</v>
      </c>
      <c r="G5" s="28" t="s">
        <v>351</v>
      </c>
      <c r="H5" s="28" t="s">
        <v>351</v>
      </c>
      <c r="I5" s="28" t="s">
        <v>100</v>
      </c>
      <c r="J5" s="28" t="s">
        <v>100</v>
      </c>
      <c r="K5" s="28" t="s">
        <v>351</v>
      </c>
      <c r="L5" s="28" t="s">
        <v>351</v>
      </c>
      <c r="M5" s="28" t="s">
        <v>100</v>
      </c>
      <c r="N5" s="28" t="s">
        <v>101</v>
      </c>
      <c r="O5" s="28" t="s">
        <v>101</v>
      </c>
      <c r="P5" s="28" t="s">
        <v>101</v>
      </c>
      <c r="Q5" s="28" t="s">
        <v>99</v>
      </c>
      <c r="R5" s="28" t="s">
        <v>1772</v>
      </c>
      <c r="S5" s="28" t="s">
        <v>99</v>
      </c>
      <c r="T5" s="28" t="s">
        <v>1772</v>
      </c>
      <c r="U5" s="28" t="s">
        <v>99</v>
      </c>
      <c r="V5" s="28" t="s">
        <v>96</v>
      </c>
      <c r="W5" s="28" t="s">
        <v>100</v>
      </c>
      <c r="X5" s="28" t="s">
        <v>105</v>
      </c>
      <c r="Y5" s="28" t="s">
        <v>106</v>
      </c>
      <c r="Z5" s="28" t="s">
        <v>136</v>
      </c>
      <c r="AA5" s="28" t="s">
        <v>106</v>
      </c>
      <c r="AB5" s="28" t="s">
        <v>136</v>
      </c>
    </row>
    <row r="6" spans="1:28">
      <c r="A6" s="27" t="s">
        <v>91</v>
      </c>
      <c r="B6" s="28" t="s">
        <v>94</v>
      </c>
      <c r="C6" s="28" t="s">
        <v>97</v>
      </c>
      <c r="D6" s="28" t="s">
        <v>97</v>
      </c>
      <c r="E6" s="28" t="s">
        <v>97</v>
      </c>
      <c r="F6" s="28" t="s">
        <v>97</v>
      </c>
      <c r="G6" s="28" t="s">
        <v>97</v>
      </c>
      <c r="H6" s="28" t="s">
        <v>97</v>
      </c>
      <c r="I6" s="28" t="s">
        <v>97</v>
      </c>
      <c r="J6" s="28" t="s">
        <v>97</v>
      </c>
      <c r="K6" s="28" t="s">
        <v>97</v>
      </c>
      <c r="L6" s="28" t="s">
        <v>97</v>
      </c>
      <c r="M6" s="28" t="s">
        <v>97</v>
      </c>
      <c r="N6" s="28" t="s">
        <v>97</v>
      </c>
      <c r="O6" s="28" t="s">
        <v>97</v>
      </c>
      <c r="P6" s="28" t="s">
        <v>97</v>
      </c>
      <c r="Q6" s="28" t="s">
        <v>97</v>
      </c>
      <c r="R6" s="28" t="s">
        <v>97</v>
      </c>
      <c r="S6" s="28" t="s">
        <v>97</v>
      </c>
      <c r="T6" s="28" t="s">
        <v>97</v>
      </c>
      <c r="U6" s="28" t="s">
        <v>97</v>
      </c>
      <c r="V6" s="28" t="s">
        <v>97</v>
      </c>
      <c r="W6" s="28" t="s">
        <v>97</v>
      </c>
      <c r="X6" s="28" t="s">
        <v>97</v>
      </c>
      <c r="Y6" s="28" t="s">
        <v>97</v>
      </c>
      <c r="Z6" s="28" t="s">
        <v>97</v>
      </c>
      <c r="AA6" s="28" t="s">
        <v>97</v>
      </c>
      <c r="AB6" s="28" t="s">
        <v>97</v>
      </c>
    </row>
    <row r="7" spans="1:28">
      <c r="A7" s="27" t="s">
        <v>92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>
      <c r="A8" s="27" t="s">
        <v>93</v>
      </c>
      <c r="B8" s="28" t="s">
        <v>95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>
      <c r="A9" s="30" t="s">
        <v>1809</v>
      </c>
      <c r="B9" s="12" t="s">
        <v>700</v>
      </c>
      <c r="C9" s="12" t="s">
        <v>278</v>
      </c>
      <c r="D9" s="12" t="s">
        <v>1525</v>
      </c>
      <c r="E9" s="12" t="s">
        <v>704</v>
      </c>
      <c r="F9" s="12" t="s">
        <v>1525</v>
      </c>
      <c r="G9" s="12" t="s">
        <v>415</v>
      </c>
      <c r="I9" s="12" t="s">
        <v>416</v>
      </c>
      <c r="K9" s="12" t="s">
        <v>1526</v>
      </c>
      <c r="N9" s="12" t="str">
        <f>"[NDAP DW to NDAP DM]:"&amp;G9</f>
        <v>[NDAP DW to NDAP DM]:TM_DV_GOLNDEXMPLDEVLOPSTTUS</v>
      </c>
      <c r="O9" s="12" t="s">
        <v>396</v>
      </c>
      <c r="Q9" s="12" t="s">
        <v>702</v>
      </c>
      <c r="R9" s="12" t="s">
        <v>711</v>
      </c>
      <c r="S9" s="12" t="s">
        <v>702</v>
      </c>
      <c r="T9" s="12" t="s">
        <v>769</v>
      </c>
      <c r="V9" s="12" t="s">
        <v>861</v>
      </c>
      <c r="X9" s="12" t="s">
        <v>149</v>
      </c>
      <c r="Y9" s="25">
        <f t="shared" ref="Y9:Y66" ca="1" si="0">NOW()-10</f>
        <v>41961.617838425926</v>
      </c>
      <c r="Z9" s="12" t="s">
        <v>864</v>
      </c>
      <c r="AA9" s="25">
        <f t="shared" ref="AA9:AA66" ca="1" si="1">NOW()-10</f>
        <v>41961.617838425926</v>
      </c>
      <c r="AB9" s="12" t="s">
        <v>864</v>
      </c>
    </row>
    <row r="10" spans="1:28">
      <c r="A10" s="30" t="s">
        <v>1809</v>
      </c>
      <c r="B10" s="12" t="s">
        <v>804</v>
      </c>
      <c r="C10" s="12" t="s">
        <v>278</v>
      </c>
      <c r="D10" s="12" t="s">
        <v>1525</v>
      </c>
      <c r="E10" s="12" t="s">
        <v>704</v>
      </c>
      <c r="F10" s="12" t="s">
        <v>1525</v>
      </c>
      <c r="G10" s="12" t="s">
        <v>427</v>
      </c>
      <c r="I10" s="12" t="s">
        <v>428</v>
      </c>
      <c r="K10" s="12" t="s">
        <v>1526</v>
      </c>
      <c r="N10" s="12" t="str">
        <f t="shared" ref="N10:N66" si="2">"[NDAP DW to NDAP DM]:"&amp;G10</f>
        <v>[NDAP DW to NDAP DM]:TM_OP_ACCDTEXAMINPROGRSDTL</v>
      </c>
      <c r="O10" s="12" t="s">
        <v>396</v>
      </c>
      <c r="Q10" s="12" t="s">
        <v>702</v>
      </c>
      <c r="R10" s="12" t="s">
        <v>712</v>
      </c>
      <c r="S10" s="12" t="s">
        <v>702</v>
      </c>
      <c r="T10" s="12" t="s">
        <v>770</v>
      </c>
      <c r="V10" s="12" t="s">
        <v>861</v>
      </c>
      <c r="X10" s="12" t="s">
        <v>149</v>
      </c>
      <c r="Y10" s="25">
        <f t="shared" ca="1" si="0"/>
        <v>41961.617838425926</v>
      </c>
      <c r="Z10" s="12" t="s">
        <v>864</v>
      </c>
      <c r="AA10" s="25">
        <f t="shared" ca="1" si="1"/>
        <v>41961.617838425926</v>
      </c>
      <c r="AB10" s="12" t="s">
        <v>864</v>
      </c>
    </row>
    <row r="11" spans="1:28">
      <c r="A11" s="30" t="s">
        <v>1809</v>
      </c>
      <c r="B11" s="12" t="s">
        <v>805</v>
      </c>
      <c r="C11" s="12" t="s">
        <v>278</v>
      </c>
      <c r="D11" s="12" t="s">
        <v>1525</v>
      </c>
      <c r="E11" s="12" t="s">
        <v>704</v>
      </c>
      <c r="F11" s="12" t="s">
        <v>1525</v>
      </c>
      <c r="G11" s="12" t="s">
        <v>472</v>
      </c>
      <c r="I11" s="12" t="s">
        <v>473</v>
      </c>
      <c r="K11" s="12" t="s">
        <v>1526</v>
      </c>
      <c r="N11" s="12" t="str">
        <f t="shared" si="2"/>
        <v>[NDAP DW to NDAP DM]:TM_OP_GRAREVPRPRTYSTTUS</v>
      </c>
      <c r="O11" s="12" t="s">
        <v>396</v>
      </c>
      <c r="Q11" s="12" t="s">
        <v>702</v>
      </c>
      <c r="R11" s="12" t="s">
        <v>713</v>
      </c>
      <c r="S11" s="12" t="s">
        <v>702</v>
      </c>
      <c r="T11" s="12" t="s">
        <v>771</v>
      </c>
      <c r="V11" s="12" t="s">
        <v>861</v>
      </c>
      <c r="X11" s="12" t="s">
        <v>149</v>
      </c>
      <c r="Y11" s="25">
        <f t="shared" ca="1" si="0"/>
        <v>41961.617838425926</v>
      </c>
      <c r="Z11" s="12" t="s">
        <v>864</v>
      </c>
      <c r="AA11" s="25">
        <f t="shared" ca="1" si="1"/>
        <v>41961.617838425926</v>
      </c>
      <c r="AB11" s="12" t="s">
        <v>864</v>
      </c>
    </row>
    <row r="12" spans="1:28">
      <c r="A12" s="30" t="s">
        <v>1809</v>
      </c>
      <c r="B12" s="12" t="s">
        <v>806</v>
      </c>
      <c r="C12" s="12" t="s">
        <v>278</v>
      </c>
      <c r="D12" s="12" t="s">
        <v>1525</v>
      </c>
      <c r="E12" s="12" t="s">
        <v>704</v>
      </c>
      <c r="F12" s="12" t="s">
        <v>1525</v>
      </c>
      <c r="G12" s="12" t="s">
        <v>487</v>
      </c>
      <c r="I12" s="12" t="s">
        <v>707</v>
      </c>
      <c r="K12" s="12" t="s">
        <v>1526</v>
      </c>
      <c r="N12" s="12" t="str">
        <f t="shared" si="2"/>
        <v>[NDAP DW to NDAP DM]:TM_OP_IRDSDEVTONCOMPTBULD</v>
      </c>
      <c r="O12" s="12" t="s">
        <v>396</v>
      </c>
      <c r="Q12" s="12" t="s">
        <v>702</v>
      </c>
      <c r="R12" s="12" t="s">
        <v>714</v>
      </c>
      <c r="S12" s="12" t="s">
        <v>702</v>
      </c>
      <c r="T12" s="12" t="s">
        <v>1776</v>
      </c>
      <c r="V12" s="12" t="s">
        <v>861</v>
      </c>
      <c r="X12" s="12" t="s">
        <v>149</v>
      </c>
      <c r="Y12" s="25">
        <f t="shared" ca="1" si="0"/>
        <v>41961.617838425926</v>
      </c>
      <c r="Z12" s="12" t="s">
        <v>864</v>
      </c>
      <c r="AA12" s="25">
        <f t="shared" ca="1" si="1"/>
        <v>41961.617838425926</v>
      </c>
      <c r="AB12" s="12" t="s">
        <v>864</v>
      </c>
    </row>
    <row r="13" spans="1:28">
      <c r="A13" s="30" t="s">
        <v>1809</v>
      </c>
      <c r="B13" s="12" t="s">
        <v>807</v>
      </c>
      <c r="C13" s="12" t="s">
        <v>278</v>
      </c>
      <c r="D13" s="12" t="s">
        <v>1525</v>
      </c>
      <c r="E13" s="12" t="s">
        <v>704</v>
      </c>
      <c r="F13" s="12" t="s">
        <v>1525</v>
      </c>
      <c r="G13" s="12" t="s">
        <v>496</v>
      </c>
      <c r="I13" s="12" t="s">
        <v>497</v>
      </c>
      <c r="K13" s="12" t="s">
        <v>1526</v>
      </c>
      <c r="N13" s="12" t="str">
        <f t="shared" si="2"/>
        <v>[NDAP DW to NDAP DM]:TM_OP_IRDSSTTUS</v>
      </c>
      <c r="O13" s="12" t="s">
        <v>396</v>
      </c>
      <c r="Q13" s="12" t="s">
        <v>702</v>
      </c>
      <c r="R13" s="12" t="s">
        <v>715</v>
      </c>
      <c r="S13" s="12" t="s">
        <v>702</v>
      </c>
      <c r="T13" s="12" t="s">
        <v>772</v>
      </c>
      <c r="V13" s="12" t="s">
        <v>861</v>
      </c>
      <c r="X13" s="12" t="s">
        <v>149</v>
      </c>
      <c r="Y13" s="25">
        <f t="shared" ca="1" si="0"/>
        <v>41961.617838425926</v>
      </c>
      <c r="Z13" s="12" t="s">
        <v>864</v>
      </c>
      <c r="AA13" s="25">
        <f t="shared" ca="1" si="1"/>
        <v>41961.617838425926</v>
      </c>
      <c r="AB13" s="12" t="s">
        <v>864</v>
      </c>
    </row>
    <row r="14" spans="1:28">
      <c r="A14" s="30" t="s">
        <v>1809</v>
      </c>
      <c r="B14" s="12" t="s">
        <v>808</v>
      </c>
      <c r="C14" s="12" t="s">
        <v>278</v>
      </c>
      <c r="D14" s="12" t="s">
        <v>1525</v>
      </c>
      <c r="E14" s="12" t="s">
        <v>704</v>
      </c>
      <c r="F14" s="12" t="s">
        <v>1525</v>
      </c>
      <c r="G14" s="12" t="s">
        <v>508</v>
      </c>
      <c r="I14" s="12" t="s">
        <v>509</v>
      </c>
      <c r="K14" s="12" t="s">
        <v>1526</v>
      </c>
      <c r="N14" s="12" t="str">
        <f t="shared" si="2"/>
        <v>[NDAP DW to NDAP DM]:TM_OP_LWSTCTHIST</v>
      </c>
      <c r="O14" s="12" t="s">
        <v>396</v>
      </c>
      <c r="Q14" s="12" t="s">
        <v>702</v>
      </c>
      <c r="R14" s="12" t="s">
        <v>716</v>
      </c>
      <c r="S14" s="12" t="s">
        <v>702</v>
      </c>
      <c r="T14" s="12" t="s">
        <v>773</v>
      </c>
      <c r="V14" s="12" t="s">
        <v>861</v>
      </c>
      <c r="X14" s="12" t="s">
        <v>149</v>
      </c>
      <c r="Y14" s="25">
        <f t="shared" ca="1" si="0"/>
        <v>41961.617838425926</v>
      </c>
      <c r="Z14" s="12" t="s">
        <v>864</v>
      </c>
      <c r="AA14" s="25">
        <f t="shared" ca="1" si="1"/>
        <v>41961.617838425926</v>
      </c>
      <c r="AB14" s="12" t="s">
        <v>864</v>
      </c>
    </row>
    <row r="15" spans="1:28">
      <c r="A15" s="30" t="s">
        <v>1809</v>
      </c>
      <c r="B15" s="12" t="s">
        <v>809</v>
      </c>
      <c r="C15" s="12" t="s">
        <v>278</v>
      </c>
      <c r="D15" s="12" t="s">
        <v>1525</v>
      </c>
      <c r="E15" s="12" t="s">
        <v>704</v>
      </c>
      <c r="F15" s="12" t="s">
        <v>1525</v>
      </c>
      <c r="G15" s="12" t="s">
        <v>514</v>
      </c>
      <c r="I15" s="12" t="s">
        <v>515</v>
      </c>
      <c r="K15" s="12" t="s">
        <v>1526</v>
      </c>
      <c r="N15" s="12" t="str">
        <f t="shared" si="2"/>
        <v>[NDAP DW to NDAP DM]:TM_OP_MNGACCDTCHCKLNDPCL</v>
      </c>
      <c r="O15" s="12" t="s">
        <v>396</v>
      </c>
      <c r="Q15" s="12" t="s">
        <v>702</v>
      </c>
      <c r="R15" s="12" t="s">
        <v>717</v>
      </c>
      <c r="S15" s="12" t="s">
        <v>702</v>
      </c>
      <c r="T15" s="12" t="s">
        <v>774</v>
      </c>
      <c r="V15" s="12" t="s">
        <v>861</v>
      </c>
      <c r="X15" s="12" t="s">
        <v>149</v>
      </c>
      <c r="Y15" s="25">
        <f t="shared" ca="1" si="0"/>
        <v>41961.617838425926</v>
      </c>
      <c r="Z15" s="12" t="s">
        <v>864</v>
      </c>
      <c r="AA15" s="25">
        <f t="shared" ca="1" si="1"/>
        <v>41961.617838425926</v>
      </c>
      <c r="AB15" s="12" t="s">
        <v>864</v>
      </c>
    </row>
    <row r="16" spans="1:28">
      <c r="A16" s="30" t="s">
        <v>1809</v>
      </c>
      <c r="B16" s="12" t="s">
        <v>810</v>
      </c>
      <c r="C16" s="12" t="s">
        <v>278</v>
      </c>
      <c r="D16" s="12" t="s">
        <v>1525</v>
      </c>
      <c r="E16" s="12" t="s">
        <v>704</v>
      </c>
      <c r="F16" s="12" t="s">
        <v>1525</v>
      </c>
      <c r="G16" s="12" t="s">
        <v>583</v>
      </c>
      <c r="I16" s="12" t="s">
        <v>584</v>
      </c>
      <c r="K16" s="12" t="s">
        <v>1526</v>
      </c>
      <c r="N16" s="12" t="str">
        <f t="shared" si="2"/>
        <v>[NDAP DW to NDAP DM]:TM_PL_ACCDTEXAMINRESULT</v>
      </c>
      <c r="O16" s="12" t="s">
        <v>396</v>
      </c>
      <c r="Q16" s="12" t="s">
        <v>702</v>
      </c>
      <c r="R16" s="12" t="s">
        <v>718</v>
      </c>
      <c r="S16" s="12" t="s">
        <v>702</v>
      </c>
      <c r="T16" s="12" t="s">
        <v>775</v>
      </c>
      <c r="V16" s="12" t="s">
        <v>861</v>
      </c>
      <c r="X16" s="12" t="s">
        <v>149</v>
      </c>
      <c r="Y16" s="25">
        <f t="shared" ca="1" si="0"/>
        <v>41961.617838425926</v>
      </c>
      <c r="Z16" s="12" t="s">
        <v>864</v>
      </c>
      <c r="AA16" s="25">
        <f t="shared" ca="1" si="1"/>
        <v>41961.617838425926</v>
      </c>
      <c r="AB16" s="12" t="s">
        <v>864</v>
      </c>
    </row>
    <row r="17" spans="1:28">
      <c r="A17" s="30" t="s">
        <v>1809</v>
      </c>
      <c r="B17" s="12" t="s">
        <v>811</v>
      </c>
      <c r="C17" s="12" t="s">
        <v>278</v>
      </c>
      <c r="D17" s="12" t="s">
        <v>1525</v>
      </c>
      <c r="E17" s="12" t="s">
        <v>704</v>
      </c>
      <c r="F17" s="12" t="s">
        <v>1525</v>
      </c>
      <c r="G17" s="12" t="s">
        <v>589</v>
      </c>
      <c r="I17" s="12" t="s">
        <v>590</v>
      </c>
      <c r="K17" s="12" t="s">
        <v>1526</v>
      </c>
      <c r="N17" s="12" t="str">
        <f t="shared" si="2"/>
        <v>[NDAP DW to NDAP DM]:TM_PL_EXCPTOPRATNPLAN_D</v>
      </c>
      <c r="O17" s="12" t="s">
        <v>396</v>
      </c>
      <c r="Q17" s="12" t="s">
        <v>702</v>
      </c>
      <c r="R17" s="12" t="s">
        <v>719</v>
      </c>
      <c r="S17" s="12" t="s">
        <v>702</v>
      </c>
      <c r="T17" s="12" t="s">
        <v>776</v>
      </c>
      <c r="V17" s="12" t="s">
        <v>861</v>
      </c>
      <c r="X17" s="12" t="s">
        <v>149</v>
      </c>
      <c r="Y17" s="25">
        <f t="shared" ca="1" si="0"/>
        <v>41961.617838425926</v>
      </c>
      <c r="Z17" s="12" t="s">
        <v>864</v>
      </c>
      <c r="AA17" s="25">
        <f t="shared" ca="1" si="1"/>
        <v>41961.617838425926</v>
      </c>
      <c r="AB17" s="12" t="s">
        <v>864</v>
      </c>
    </row>
    <row r="18" spans="1:28">
      <c r="A18" s="30" t="s">
        <v>1809</v>
      </c>
      <c r="B18" s="12" t="s">
        <v>812</v>
      </c>
      <c r="C18" s="12" t="s">
        <v>278</v>
      </c>
      <c r="D18" s="12" t="s">
        <v>1525</v>
      </c>
      <c r="E18" s="12" t="s">
        <v>704</v>
      </c>
      <c r="F18" s="12" t="s">
        <v>1525</v>
      </c>
      <c r="G18" s="12" t="s">
        <v>592</v>
      </c>
      <c r="I18" s="12" t="s">
        <v>593</v>
      </c>
      <c r="K18" s="12" t="s">
        <v>1526</v>
      </c>
      <c r="N18" s="12" t="str">
        <f t="shared" si="2"/>
        <v>[NDAP DW to NDAP DM]:TM_PL_EXCPTPLANEXCUTACMSLT_D</v>
      </c>
      <c r="O18" s="12" t="s">
        <v>396</v>
      </c>
      <c r="Q18" s="12" t="s">
        <v>702</v>
      </c>
      <c r="R18" s="12" t="s">
        <v>720</v>
      </c>
      <c r="S18" s="12" t="s">
        <v>702</v>
      </c>
      <c r="T18" s="12" t="s">
        <v>777</v>
      </c>
      <c r="V18" s="12" t="s">
        <v>861</v>
      </c>
      <c r="X18" s="12" t="s">
        <v>149</v>
      </c>
      <c r="Y18" s="25">
        <f t="shared" ca="1" si="0"/>
        <v>41961.617838425926</v>
      </c>
      <c r="Z18" s="12" t="s">
        <v>864</v>
      </c>
      <c r="AA18" s="25">
        <f t="shared" ca="1" si="1"/>
        <v>41961.617838425926</v>
      </c>
      <c r="AB18" s="12" t="s">
        <v>864</v>
      </c>
    </row>
    <row r="19" spans="1:28">
      <c r="A19" s="30" t="s">
        <v>1809</v>
      </c>
      <c r="B19" s="12" t="s">
        <v>813</v>
      </c>
      <c r="C19" s="12" t="s">
        <v>278</v>
      </c>
      <c r="D19" s="12" t="s">
        <v>1525</v>
      </c>
      <c r="E19" s="12" t="s">
        <v>704</v>
      </c>
      <c r="F19" s="12" t="s">
        <v>1525</v>
      </c>
      <c r="G19" s="12" t="s">
        <v>595</v>
      </c>
      <c r="I19" s="12" t="s">
        <v>596</v>
      </c>
      <c r="K19" s="12" t="s">
        <v>1526</v>
      </c>
      <c r="N19" s="12" t="str">
        <f t="shared" si="2"/>
        <v>[NDAP DW to NDAP DM]:TM_PL_MSTPLEXCUTACMSLTDTLS_D</v>
      </c>
      <c r="O19" s="12" t="s">
        <v>396</v>
      </c>
      <c r="Q19" s="12" t="s">
        <v>702</v>
      </c>
      <c r="R19" s="12" t="s">
        <v>721</v>
      </c>
      <c r="S19" s="12" t="s">
        <v>702</v>
      </c>
      <c r="T19" s="12" t="s">
        <v>778</v>
      </c>
      <c r="V19" s="12" t="s">
        <v>861</v>
      </c>
      <c r="X19" s="12" t="s">
        <v>149</v>
      </c>
      <c r="Y19" s="25">
        <f t="shared" ca="1" si="0"/>
        <v>41961.617838425926</v>
      </c>
      <c r="Z19" s="12" t="s">
        <v>864</v>
      </c>
      <c r="AA19" s="25">
        <f t="shared" ca="1" si="1"/>
        <v>41961.617838425926</v>
      </c>
      <c r="AB19" s="12" t="s">
        <v>864</v>
      </c>
    </row>
    <row r="20" spans="1:28">
      <c r="A20" s="30" t="s">
        <v>1809</v>
      </c>
      <c r="B20" s="12" t="s">
        <v>814</v>
      </c>
      <c r="C20" s="12" t="s">
        <v>278</v>
      </c>
      <c r="D20" s="12" t="s">
        <v>1525</v>
      </c>
      <c r="E20" s="12" t="s">
        <v>704</v>
      </c>
      <c r="F20" s="12" t="s">
        <v>1525</v>
      </c>
      <c r="G20" s="12" t="s">
        <v>598</v>
      </c>
      <c r="I20" s="12" t="s">
        <v>599</v>
      </c>
      <c r="K20" s="12" t="s">
        <v>1526</v>
      </c>
      <c r="N20" s="12" t="str">
        <f t="shared" si="2"/>
        <v>[NDAP DW to NDAP DM]:TM_PL_MSTPLPROVSEXCUTACMSLT_D</v>
      </c>
      <c r="O20" s="12" t="s">
        <v>396</v>
      </c>
      <c r="Q20" s="12" t="s">
        <v>702</v>
      </c>
      <c r="R20" s="12" t="s">
        <v>722</v>
      </c>
      <c r="S20" s="12" t="s">
        <v>702</v>
      </c>
      <c r="T20" s="12" t="s">
        <v>779</v>
      </c>
      <c r="V20" s="12" t="s">
        <v>861</v>
      </c>
      <c r="X20" s="12" t="s">
        <v>149</v>
      </c>
      <c r="Y20" s="25">
        <f t="shared" ca="1" si="0"/>
        <v>41961.617838425926</v>
      </c>
      <c r="Z20" s="12" t="s">
        <v>864</v>
      </c>
      <c r="AA20" s="25">
        <f t="shared" ca="1" si="1"/>
        <v>41961.617838425926</v>
      </c>
      <c r="AB20" s="12" t="s">
        <v>864</v>
      </c>
    </row>
    <row r="21" spans="1:28">
      <c r="A21" s="30" t="s">
        <v>1809</v>
      </c>
      <c r="B21" s="12" t="s">
        <v>815</v>
      </c>
      <c r="C21" s="12" t="s">
        <v>278</v>
      </c>
      <c r="D21" s="12" t="s">
        <v>1525</v>
      </c>
      <c r="E21" s="12" t="s">
        <v>704</v>
      </c>
      <c r="F21" s="12" t="s">
        <v>1525</v>
      </c>
      <c r="G21" s="12" t="s">
        <v>601</v>
      </c>
      <c r="I21" s="12" t="s">
        <v>602</v>
      </c>
      <c r="K21" s="12" t="s">
        <v>1526</v>
      </c>
      <c r="N21" s="12" t="str">
        <f t="shared" si="2"/>
        <v>[NDAP DW to NDAP DM]:TM_PL_MSTPLVERSUSEXCUTPLAN</v>
      </c>
      <c r="O21" s="12" t="s">
        <v>396</v>
      </c>
      <c r="Q21" s="12" t="s">
        <v>702</v>
      </c>
      <c r="R21" s="12" t="s">
        <v>723</v>
      </c>
      <c r="S21" s="12" t="s">
        <v>702</v>
      </c>
      <c r="T21" s="12" t="s">
        <v>1775</v>
      </c>
      <c r="V21" s="12" t="s">
        <v>861</v>
      </c>
      <c r="X21" s="12" t="s">
        <v>149</v>
      </c>
      <c r="Y21" s="25">
        <f t="shared" ca="1" si="0"/>
        <v>41961.617838425926</v>
      </c>
      <c r="Z21" s="12" t="s">
        <v>864</v>
      </c>
      <c r="AA21" s="25">
        <f t="shared" ca="1" si="1"/>
        <v>41961.617838425926</v>
      </c>
      <c r="AB21" s="12" t="s">
        <v>864</v>
      </c>
    </row>
    <row r="22" spans="1:28">
      <c r="A22" s="30" t="s">
        <v>1809</v>
      </c>
      <c r="B22" s="12" t="s">
        <v>816</v>
      </c>
      <c r="C22" s="12" t="s">
        <v>278</v>
      </c>
      <c r="D22" s="12" t="s">
        <v>1525</v>
      </c>
      <c r="E22" s="12" t="s">
        <v>704</v>
      </c>
      <c r="F22" s="12" t="s">
        <v>1525</v>
      </c>
      <c r="G22" s="12" t="s">
        <v>604</v>
      </c>
      <c r="I22" s="12" t="s">
        <v>605</v>
      </c>
      <c r="K22" s="12" t="s">
        <v>1526</v>
      </c>
      <c r="N22" s="12" t="str">
        <f t="shared" si="2"/>
        <v>[NDAP DW to NDAP DM]:TM_PL_MSTPL_D</v>
      </c>
      <c r="O22" s="12" t="s">
        <v>396</v>
      </c>
      <c r="Q22" s="12" t="s">
        <v>702</v>
      </c>
      <c r="R22" s="12" t="s">
        <v>724</v>
      </c>
      <c r="S22" s="12" t="s">
        <v>702</v>
      </c>
      <c r="T22" s="12" t="s">
        <v>780</v>
      </c>
      <c r="V22" s="12" t="s">
        <v>861</v>
      </c>
      <c r="X22" s="12" t="s">
        <v>149</v>
      </c>
      <c r="Y22" s="25">
        <f t="shared" ca="1" si="0"/>
        <v>41961.617838425926</v>
      </c>
      <c r="Z22" s="12" t="s">
        <v>864</v>
      </c>
      <c r="AA22" s="25">
        <f t="shared" ca="1" si="1"/>
        <v>41961.617838425926</v>
      </c>
      <c r="AB22" s="12" t="s">
        <v>864</v>
      </c>
    </row>
    <row r="23" spans="1:28">
      <c r="A23" s="30" t="s">
        <v>1809</v>
      </c>
      <c r="B23" s="12" t="s">
        <v>817</v>
      </c>
      <c r="C23" s="12" t="s">
        <v>278</v>
      </c>
      <c r="D23" s="12" t="s">
        <v>1525</v>
      </c>
      <c r="E23" s="12" t="s">
        <v>704</v>
      </c>
      <c r="F23" s="12" t="s">
        <v>1525</v>
      </c>
      <c r="G23" s="12" t="s">
        <v>610</v>
      </c>
      <c r="I23" s="12" t="s">
        <v>611</v>
      </c>
      <c r="K23" s="12" t="s">
        <v>1526</v>
      </c>
      <c r="N23" s="12" t="str">
        <f t="shared" si="2"/>
        <v>[NDAP DW to NDAP DM]:TM_RG_BASSREGSTR</v>
      </c>
      <c r="O23" s="12" t="s">
        <v>396</v>
      </c>
      <c r="Q23" s="12" t="s">
        <v>702</v>
      </c>
      <c r="R23" s="12" t="s">
        <v>725</v>
      </c>
      <c r="S23" s="12" t="s">
        <v>702</v>
      </c>
      <c r="T23" s="12" t="s">
        <v>781</v>
      </c>
      <c r="V23" s="12" t="s">
        <v>861</v>
      </c>
      <c r="X23" s="12" t="s">
        <v>149</v>
      </c>
      <c r="Y23" s="25">
        <f t="shared" ca="1" si="0"/>
        <v>41961.617838425926</v>
      </c>
      <c r="Z23" s="12" t="s">
        <v>864</v>
      </c>
      <c r="AA23" s="25">
        <f t="shared" ca="1" si="1"/>
        <v>41961.617838425926</v>
      </c>
      <c r="AB23" s="12" t="s">
        <v>864</v>
      </c>
    </row>
    <row r="24" spans="1:28">
      <c r="A24" s="30" t="s">
        <v>1809</v>
      </c>
      <c r="B24" s="12" t="s">
        <v>818</v>
      </c>
      <c r="C24" s="12" t="s">
        <v>278</v>
      </c>
      <c r="D24" s="12" t="s">
        <v>1525</v>
      </c>
      <c r="E24" s="12" t="s">
        <v>704</v>
      </c>
      <c r="F24" s="12" t="s">
        <v>1525</v>
      </c>
      <c r="G24" s="12" t="s">
        <v>613</v>
      </c>
      <c r="I24" s="12" t="s">
        <v>614</v>
      </c>
      <c r="K24" s="12" t="s">
        <v>1526</v>
      </c>
      <c r="N24" s="12" t="str">
        <f t="shared" si="2"/>
        <v>[NDAP DW to NDAP DM]:TM_RG_BULDREGSTR</v>
      </c>
      <c r="O24" s="12" t="s">
        <v>396</v>
      </c>
      <c r="Q24" s="12" t="s">
        <v>702</v>
      </c>
      <c r="R24" s="12" t="s">
        <v>726</v>
      </c>
      <c r="S24" s="12" t="s">
        <v>702</v>
      </c>
      <c r="T24" s="12" t="s">
        <v>782</v>
      </c>
      <c r="V24" s="12" t="s">
        <v>861</v>
      </c>
      <c r="X24" s="12" t="s">
        <v>149</v>
      </c>
      <c r="Y24" s="25">
        <f t="shared" ca="1" si="0"/>
        <v>41961.617838425926</v>
      </c>
      <c r="Z24" s="12" t="s">
        <v>864</v>
      </c>
      <c r="AA24" s="25">
        <f t="shared" ca="1" si="1"/>
        <v>41961.617838425926</v>
      </c>
      <c r="AB24" s="12" t="s">
        <v>864</v>
      </c>
    </row>
    <row r="25" spans="1:28">
      <c r="A25" s="30" t="s">
        <v>1809</v>
      </c>
      <c r="B25" s="12" t="s">
        <v>819</v>
      </c>
      <c r="C25" s="12" t="s">
        <v>278</v>
      </c>
      <c r="D25" s="12" t="s">
        <v>1525</v>
      </c>
      <c r="E25" s="12" t="s">
        <v>704</v>
      </c>
      <c r="F25" s="12" t="s">
        <v>1525</v>
      </c>
      <c r="G25" s="12" t="s">
        <v>637</v>
      </c>
      <c r="I25" s="12" t="s">
        <v>708</v>
      </c>
      <c r="K25" s="12" t="s">
        <v>1526</v>
      </c>
      <c r="N25" s="12" t="str">
        <f t="shared" si="2"/>
        <v>[NDAP DW to NDAP DM]:TM_RG_PRVFSTPRCHASREGSTR</v>
      </c>
      <c r="O25" s="12" t="s">
        <v>396</v>
      </c>
      <c r="Q25" s="12" t="s">
        <v>702</v>
      </c>
      <c r="R25" s="12" t="s">
        <v>727</v>
      </c>
      <c r="S25" s="12" t="s">
        <v>702</v>
      </c>
      <c r="T25" s="12" t="s">
        <v>783</v>
      </c>
      <c r="V25" s="12" t="s">
        <v>861</v>
      </c>
      <c r="X25" s="12" t="s">
        <v>149</v>
      </c>
      <c r="Y25" s="25">
        <f t="shared" ca="1" si="0"/>
        <v>41961.617838425926</v>
      </c>
      <c r="Z25" s="12" t="s">
        <v>864</v>
      </c>
      <c r="AA25" s="25">
        <f t="shared" ca="1" si="1"/>
        <v>41961.617838425926</v>
      </c>
      <c r="AB25" s="12" t="s">
        <v>864</v>
      </c>
    </row>
    <row r="26" spans="1:28">
      <c r="A26" s="30" t="s">
        <v>1809</v>
      </c>
      <c r="B26" s="12" t="s">
        <v>820</v>
      </c>
      <c r="C26" s="12" t="s">
        <v>278</v>
      </c>
      <c r="D26" s="12" t="s">
        <v>1525</v>
      </c>
      <c r="E26" s="12" t="s">
        <v>704</v>
      </c>
      <c r="F26" s="12" t="s">
        <v>1525</v>
      </c>
      <c r="G26" s="12" t="s">
        <v>670</v>
      </c>
      <c r="I26" s="12" t="s">
        <v>671</v>
      </c>
      <c r="K26" s="12" t="s">
        <v>1526</v>
      </c>
      <c r="N26" s="12" t="str">
        <f t="shared" si="2"/>
        <v>[NDAP DW to NDAP DM]:TM_SA_SAVLDHOLDSTTUS</v>
      </c>
      <c r="O26" s="12" t="s">
        <v>396</v>
      </c>
      <c r="Q26" s="12" t="s">
        <v>702</v>
      </c>
      <c r="R26" s="12" t="s">
        <v>728</v>
      </c>
      <c r="S26" s="12" t="s">
        <v>702</v>
      </c>
      <c r="T26" s="12" t="s">
        <v>784</v>
      </c>
      <c r="V26" s="12" t="s">
        <v>861</v>
      </c>
      <c r="X26" s="12" t="s">
        <v>149</v>
      </c>
      <c r="Y26" s="25">
        <f t="shared" ca="1" si="0"/>
        <v>41961.617838425926</v>
      </c>
      <c r="Z26" s="12" t="s">
        <v>864</v>
      </c>
      <c r="AA26" s="25">
        <f t="shared" ca="1" si="1"/>
        <v>41961.617838425926</v>
      </c>
      <c r="AB26" s="12" t="s">
        <v>864</v>
      </c>
    </row>
    <row r="27" spans="1:28">
      <c r="A27" s="30" t="s">
        <v>1809</v>
      </c>
      <c r="B27" s="12" t="s">
        <v>821</v>
      </c>
      <c r="C27" s="12" t="s">
        <v>278</v>
      </c>
      <c r="D27" s="12" t="s">
        <v>1525</v>
      </c>
      <c r="E27" s="12" t="s">
        <v>704</v>
      </c>
      <c r="F27" s="12" t="s">
        <v>1525</v>
      </c>
      <c r="G27" s="12" t="s">
        <v>439</v>
      </c>
      <c r="I27" s="12" t="s">
        <v>440</v>
      </c>
      <c r="K27" s="12" t="s">
        <v>1526</v>
      </c>
      <c r="N27" s="12" t="str">
        <f t="shared" si="2"/>
        <v>[NDAP DW to NDAP DM]:TM_OP_CNSGNESTATESTTUS</v>
      </c>
      <c r="O27" s="12" t="s">
        <v>396</v>
      </c>
      <c r="Q27" s="12" t="s">
        <v>702</v>
      </c>
      <c r="R27" s="12" t="s">
        <v>729</v>
      </c>
      <c r="S27" s="12" t="s">
        <v>702</v>
      </c>
      <c r="T27" s="12" t="s">
        <v>1777</v>
      </c>
      <c r="V27" s="12" t="s">
        <v>861</v>
      </c>
      <c r="X27" s="12" t="s">
        <v>149</v>
      </c>
      <c r="Y27" s="25">
        <f t="shared" ca="1" si="0"/>
        <v>41961.617838425926</v>
      </c>
      <c r="Z27" s="12" t="s">
        <v>864</v>
      </c>
      <c r="AA27" s="25">
        <f t="shared" ca="1" si="1"/>
        <v>41961.617838425926</v>
      </c>
      <c r="AB27" s="12" t="s">
        <v>864</v>
      </c>
    </row>
    <row r="28" spans="1:28">
      <c r="A28" s="30" t="s">
        <v>1809</v>
      </c>
      <c r="B28" s="12" t="s">
        <v>822</v>
      </c>
      <c r="C28" s="12" t="s">
        <v>278</v>
      </c>
      <c r="D28" s="12" t="s">
        <v>1525</v>
      </c>
      <c r="E28" s="12" t="s">
        <v>704</v>
      </c>
      <c r="F28" s="12" t="s">
        <v>1525</v>
      </c>
      <c r="G28" s="12" t="s">
        <v>571</v>
      </c>
      <c r="I28" s="12" t="s">
        <v>572</v>
      </c>
      <c r="K28" s="12" t="s">
        <v>1526</v>
      </c>
      <c r="N28" s="12" t="str">
        <f t="shared" si="2"/>
        <v>[NDAP DW to NDAP DM]:TM_OP_SECRITSIRDSSTTUS</v>
      </c>
      <c r="O28" s="12" t="s">
        <v>396</v>
      </c>
      <c r="Q28" s="12" t="s">
        <v>702</v>
      </c>
      <c r="R28" s="12" t="s">
        <v>730</v>
      </c>
      <c r="S28" s="12" t="s">
        <v>702</v>
      </c>
      <c r="T28" s="12" t="s">
        <v>1812</v>
      </c>
      <c r="V28" s="12" t="s">
        <v>861</v>
      </c>
      <c r="X28" s="12" t="s">
        <v>149</v>
      </c>
      <c r="Y28" s="25">
        <f t="shared" ca="1" si="0"/>
        <v>41961.617838425926</v>
      </c>
      <c r="Z28" s="12" t="s">
        <v>864</v>
      </c>
      <c r="AA28" s="25">
        <f t="shared" ca="1" si="1"/>
        <v>41961.617838425926</v>
      </c>
      <c r="AB28" s="12" t="s">
        <v>864</v>
      </c>
    </row>
    <row r="29" spans="1:28">
      <c r="A29" s="30" t="s">
        <v>1809</v>
      </c>
      <c r="B29" s="12" t="s">
        <v>823</v>
      </c>
      <c r="C29" s="12" t="s">
        <v>278</v>
      </c>
      <c r="D29" s="12" t="s">
        <v>1525</v>
      </c>
      <c r="E29" s="12" t="s">
        <v>704</v>
      </c>
      <c r="F29" s="12" t="s">
        <v>1525</v>
      </c>
      <c r="G29" s="12" t="s">
        <v>478</v>
      </c>
      <c r="I29" s="12" t="s">
        <v>479</v>
      </c>
      <c r="K29" s="12" t="s">
        <v>1526</v>
      </c>
      <c r="N29" s="12" t="str">
        <f t="shared" si="2"/>
        <v>[NDAP DW to NDAP DM]:TM_OP_IDLADMINISTPRPRTYDTLS</v>
      </c>
      <c r="O29" s="12" t="s">
        <v>396</v>
      </c>
      <c r="Q29" s="12" t="s">
        <v>702</v>
      </c>
      <c r="R29" s="12" t="s">
        <v>731</v>
      </c>
      <c r="S29" s="12" t="s">
        <v>702</v>
      </c>
      <c r="T29" s="12" t="s">
        <v>785</v>
      </c>
      <c r="V29" s="12" t="s">
        <v>861</v>
      </c>
      <c r="X29" s="12" t="s">
        <v>149</v>
      </c>
      <c r="Y29" s="25">
        <f t="shared" ca="1" si="0"/>
        <v>41961.617838425926</v>
      </c>
      <c r="Z29" s="12" t="s">
        <v>864</v>
      </c>
      <c r="AA29" s="25">
        <f t="shared" ca="1" si="1"/>
        <v>41961.617838425926</v>
      </c>
      <c r="AB29" s="12" t="s">
        <v>864</v>
      </c>
    </row>
    <row r="30" spans="1:28">
      <c r="A30" s="30" t="s">
        <v>1809</v>
      </c>
      <c r="B30" s="12" t="s">
        <v>824</v>
      </c>
      <c r="C30" s="12" t="s">
        <v>278</v>
      </c>
      <c r="D30" s="12" t="s">
        <v>1525</v>
      </c>
      <c r="E30" s="12" t="s">
        <v>704</v>
      </c>
      <c r="F30" s="12" t="s">
        <v>1525</v>
      </c>
      <c r="G30" s="12" t="s">
        <v>640</v>
      </c>
      <c r="I30" s="12" t="s">
        <v>641</v>
      </c>
      <c r="K30" s="12" t="s">
        <v>1526</v>
      </c>
      <c r="N30" s="12" t="str">
        <f t="shared" si="2"/>
        <v>[NDAP DW to NDAP DM]:TM_RG_RGSBUKTRNSCRGAPAR</v>
      </c>
      <c r="O30" s="12" t="s">
        <v>396</v>
      </c>
      <c r="Q30" s="12" t="s">
        <v>702</v>
      </c>
      <c r="R30" s="12" t="s">
        <v>732</v>
      </c>
      <c r="S30" s="12" t="s">
        <v>702</v>
      </c>
      <c r="T30" s="12" t="s">
        <v>786</v>
      </c>
      <c r="V30" s="12" t="s">
        <v>861</v>
      </c>
      <c r="X30" s="12" t="s">
        <v>149</v>
      </c>
      <c r="Y30" s="25">
        <f t="shared" ca="1" si="0"/>
        <v>41961.617838425926</v>
      </c>
      <c r="Z30" s="12" t="s">
        <v>864</v>
      </c>
      <c r="AA30" s="25">
        <f t="shared" ca="1" si="1"/>
        <v>41961.617838425926</v>
      </c>
      <c r="AB30" s="12" t="s">
        <v>864</v>
      </c>
    </row>
    <row r="31" spans="1:28">
      <c r="A31" s="30" t="s">
        <v>1809</v>
      </c>
      <c r="B31" s="12" t="s">
        <v>825</v>
      </c>
      <c r="C31" s="12" t="s">
        <v>278</v>
      </c>
      <c r="D31" s="12" t="s">
        <v>1525</v>
      </c>
      <c r="E31" s="12" t="s">
        <v>704</v>
      </c>
      <c r="F31" s="12" t="s">
        <v>1525</v>
      </c>
      <c r="G31" s="12" t="s">
        <v>634</v>
      </c>
      <c r="I31" s="12" t="s">
        <v>635</v>
      </c>
      <c r="K31" s="12" t="s">
        <v>1526</v>
      </c>
      <c r="N31" s="12" t="str">
        <f t="shared" si="2"/>
        <v>[NDAP DW to NDAP DM]:TM_RG_LNDBUKRGSBUKCMPNSPRESULT</v>
      </c>
      <c r="O31" s="12" t="s">
        <v>396</v>
      </c>
      <c r="Q31" s="12" t="s">
        <v>702</v>
      </c>
      <c r="R31" s="12" t="s">
        <v>733</v>
      </c>
      <c r="S31" s="12" t="s">
        <v>702</v>
      </c>
      <c r="T31" s="12" t="s">
        <v>787</v>
      </c>
      <c r="V31" s="12" t="s">
        <v>861</v>
      </c>
      <c r="X31" s="12" t="s">
        <v>149</v>
      </c>
      <c r="Y31" s="25">
        <f t="shared" ca="1" si="0"/>
        <v>41961.617838425926</v>
      </c>
      <c r="Z31" s="12" t="s">
        <v>864</v>
      </c>
      <c r="AA31" s="25">
        <f t="shared" ca="1" si="1"/>
        <v>41961.617838425926</v>
      </c>
      <c r="AB31" s="12" t="s">
        <v>864</v>
      </c>
    </row>
    <row r="32" spans="1:28">
      <c r="A32" s="30" t="s">
        <v>1809</v>
      </c>
      <c r="B32" s="12" t="s">
        <v>826</v>
      </c>
      <c r="C32" s="12" t="s">
        <v>278</v>
      </c>
      <c r="D32" s="12" t="s">
        <v>1525</v>
      </c>
      <c r="E32" s="12" t="s">
        <v>704</v>
      </c>
      <c r="F32" s="12" t="s">
        <v>1525</v>
      </c>
      <c r="G32" s="12" t="s">
        <v>628</v>
      </c>
      <c r="I32" s="12" t="s">
        <v>629</v>
      </c>
      <c r="K32" s="12" t="s">
        <v>1526</v>
      </c>
      <c r="N32" s="12" t="str">
        <f t="shared" si="2"/>
        <v>[NDAP DW to NDAP DM]:TM_RG_LADRGISTINFO</v>
      </c>
      <c r="O32" s="12" t="s">
        <v>396</v>
      </c>
      <c r="Q32" s="12" t="s">
        <v>702</v>
      </c>
      <c r="R32" s="12" t="s">
        <v>734</v>
      </c>
      <c r="S32" s="12" t="s">
        <v>702</v>
      </c>
      <c r="T32" s="12" t="s">
        <v>788</v>
      </c>
      <c r="V32" s="12" t="s">
        <v>861</v>
      </c>
      <c r="X32" s="12" t="s">
        <v>149</v>
      </c>
      <c r="Y32" s="25">
        <f t="shared" ca="1" si="0"/>
        <v>41961.617838425926</v>
      </c>
      <c r="Z32" s="12" t="s">
        <v>864</v>
      </c>
      <c r="AA32" s="25">
        <f t="shared" ca="1" si="1"/>
        <v>41961.617838425926</v>
      </c>
      <c r="AB32" s="12" t="s">
        <v>864</v>
      </c>
    </row>
    <row r="33" spans="1:28">
      <c r="A33" s="30" t="s">
        <v>1809</v>
      </c>
      <c r="B33" s="12" t="s">
        <v>827</v>
      </c>
      <c r="C33" s="12" t="s">
        <v>278</v>
      </c>
      <c r="D33" s="12" t="s">
        <v>1525</v>
      </c>
      <c r="E33" s="12" t="s">
        <v>704</v>
      </c>
      <c r="F33" s="12" t="s">
        <v>1525</v>
      </c>
      <c r="G33" s="12" t="s">
        <v>469</v>
      </c>
      <c r="I33" s="12" t="s">
        <v>470</v>
      </c>
      <c r="K33" s="12" t="s">
        <v>1526</v>
      </c>
      <c r="N33" s="12" t="str">
        <f t="shared" si="2"/>
        <v>[NDAP DW to NDAP DM]:TM_OP_GNRLPRPRTYLOANSTTUS</v>
      </c>
      <c r="O33" s="12" t="s">
        <v>396</v>
      </c>
      <c r="Q33" s="12" t="s">
        <v>702</v>
      </c>
      <c r="R33" s="12" t="s">
        <v>735</v>
      </c>
      <c r="S33" s="12" t="s">
        <v>702</v>
      </c>
      <c r="T33" s="12" t="s">
        <v>1815</v>
      </c>
      <c r="V33" s="12" t="s">
        <v>861</v>
      </c>
      <c r="X33" s="12" t="s">
        <v>149</v>
      </c>
      <c r="Y33" s="25">
        <f t="shared" ca="1" si="0"/>
        <v>41961.617838425926</v>
      </c>
      <c r="Z33" s="12" t="s">
        <v>864</v>
      </c>
      <c r="AA33" s="25">
        <f t="shared" ca="1" si="1"/>
        <v>41961.617838425926</v>
      </c>
      <c r="AB33" s="12" t="s">
        <v>864</v>
      </c>
    </row>
    <row r="34" spans="1:28">
      <c r="A34" s="30" t="s">
        <v>1809</v>
      </c>
      <c r="B34" s="12" t="s">
        <v>828</v>
      </c>
      <c r="C34" s="12" t="s">
        <v>278</v>
      </c>
      <c r="D34" s="12" t="s">
        <v>1525</v>
      </c>
      <c r="E34" s="12" t="s">
        <v>704</v>
      </c>
      <c r="F34" s="12" t="s">
        <v>1525</v>
      </c>
      <c r="G34" s="12" t="s">
        <v>505</v>
      </c>
      <c r="I34" s="12" t="s">
        <v>506</v>
      </c>
      <c r="K34" s="12" t="s">
        <v>1526</v>
      </c>
      <c r="N34" s="12" t="str">
        <f t="shared" si="2"/>
        <v>[NDAP DW to NDAP DM]:TM_OP_LWSTBASSINFO</v>
      </c>
      <c r="O34" s="12" t="s">
        <v>396</v>
      </c>
      <c r="Q34" s="12" t="s">
        <v>702</v>
      </c>
      <c r="R34" s="12" t="s">
        <v>736</v>
      </c>
      <c r="S34" s="12" t="s">
        <v>702</v>
      </c>
      <c r="T34" s="12" t="s">
        <v>1814</v>
      </c>
      <c r="V34" s="12" t="s">
        <v>861</v>
      </c>
      <c r="X34" s="12" t="s">
        <v>149</v>
      </c>
      <c r="Y34" s="25">
        <f t="shared" ca="1" si="0"/>
        <v>41961.617838425926</v>
      </c>
      <c r="Z34" s="12" t="s">
        <v>864</v>
      </c>
      <c r="AA34" s="25">
        <f t="shared" ca="1" si="1"/>
        <v>41961.617838425926</v>
      </c>
      <c r="AB34" s="12" t="s">
        <v>864</v>
      </c>
    </row>
    <row r="35" spans="1:28">
      <c r="A35" s="30" t="s">
        <v>1809</v>
      </c>
      <c r="B35" s="12" t="s">
        <v>829</v>
      </c>
      <c r="C35" s="12" t="s">
        <v>278</v>
      </c>
      <c r="D35" s="12" t="s">
        <v>1525</v>
      </c>
      <c r="E35" s="12" t="s">
        <v>704</v>
      </c>
      <c r="F35" s="12" t="s">
        <v>1525</v>
      </c>
      <c r="G35" s="12" t="s">
        <v>568</v>
      </c>
      <c r="I35" s="12" t="s">
        <v>569</v>
      </c>
      <c r="K35" s="12" t="s">
        <v>1526</v>
      </c>
      <c r="N35" s="12" t="str">
        <f t="shared" si="2"/>
        <v>[NDAP DW to NDAP DM]:TM_OP_SCRITSINCMESTTUS</v>
      </c>
      <c r="O35" s="12" t="s">
        <v>396</v>
      </c>
      <c r="Q35" s="12" t="s">
        <v>702</v>
      </c>
      <c r="R35" s="12" t="s">
        <v>737</v>
      </c>
      <c r="S35" s="12" t="s">
        <v>702</v>
      </c>
      <c r="T35" s="12" t="s">
        <v>1813</v>
      </c>
      <c r="V35" s="12" t="s">
        <v>861</v>
      </c>
      <c r="X35" s="12" t="s">
        <v>149</v>
      </c>
      <c r="Y35" s="25">
        <f t="shared" ca="1" si="0"/>
        <v>41961.617838425926</v>
      </c>
      <c r="Z35" s="12" t="s">
        <v>864</v>
      </c>
      <c r="AA35" s="25">
        <f t="shared" ca="1" si="1"/>
        <v>41961.617838425926</v>
      </c>
      <c r="AB35" s="12" t="s">
        <v>864</v>
      </c>
    </row>
    <row r="36" spans="1:28">
      <c r="A36" s="30" t="s">
        <v>1809</v>
      </c>
      <c r="B36" s="12" t="s">
        <v>830</v>
      </c>
      <c r="C36" s="12" t="s">
        <v>278</v>
      </c>
      <c r="D36" s="12" t="s">
        <v>1525</v>
      </c>
      <c r="E36" s="12" t="s">
        <v>704</v>
      </c>
      <c r="F36" s="12" t="s">
        <v>1525</v>
      </c>
      <c r="G36" s="12" t="s">
        <v>574</v>
      </c>
      <c r="I36" s="12" t="s">
        <v>575</v>
      </c>
      <c r="K36" s="12" t="s">
        <v>1526</v>
      </c>
      <c r="N36" s="12" t="str">
        <f t="shared" si="2"/>
        <v>[NDAP DW to NDAP DM]:TM_OP_SVEMRGLADPRPRTYSTTUS</v>
      </c>
      <c r="O36" s="12" t="s">
        <v>396</v>
      </c>
      <c r="Q36" s="12" t="s">
        <v>702</v>
      </c>
      <c r="R36" s="12" t="s">
        <v>738</v>
      </c>
      <c r="S36" s="12" t="s">
        <v>702</v>
      </c>
      <c r="T36" s="12" t="s">
        <v>789</v>
      </c>
      <c r="V36" s="12" t="s">
        <v>861</v>
      </c>
      <c r="X36" s="12" t="s">
        <v>149</v>
      </c>
      <c r="Y36" s="25">
        <f t="shared" ca="1" si="0"/>
        <v>41961.617838425926</v>
      </c>
      <c r="Z36" s="12" t="s">
        <v>864</v>
      </c>
      <c r="AA36" s="25">
        <f t="shared" ca="1" si="1"/>
        <v>41961.617838425926</v>
      </c>
      <c r="AB36" s="12" t="s">
        <v>864</v>
      </c>
    </row>
    <row r="37" spans="1:28">
      <c r="A37" s="30" t="s">
        <v>1809</v>
      </c>
      <c r="B37" s="12" t="s">
        <v>831</v>
      </c>
      <c r="C37" s="12" t="s">
        <v>278</v>
      </c>
      <c r="D37" s="12" t="s">
        <v>1525</v>
      </c>
      <c r="E37" s="12" t="s">
        <v>704</v>
      </c>
      <c r="F37" s="12" t="s">
        <v>1525</v>
      </c>
      <c r="G37" s="12" t="s">
        <v>475</v>
      </c>
      <c r="I37" s="12" t="s">
        <v>476</v>
      </c>
      <c r="K37" s="12" t="s">
        <v>1526</v>
      </c>
      <c r="N37" s="12" t="str">
        <f t="shared" si="2"/>
        <v>[NDAP DW to NDAP DM]:TM_OP_GRTSCNCSPRPRTYOLNLP</v>
      </c>
      <c r="O37" s="12" t="s">
        <v>396</v>
      </c>
      <c r="Q37" s="12" t="s">
        <v>702</v>
      </c>
      <c r="R37" s="12" t="s">
        <v>739</v>
      </c>
      <c r="S37" s="12" t="s">
        <v>702</v>
      </c>
      <c r="T37" s="12" t="s">
        <v>1778</v>
      </c>
      <c r="V37" s="12" t="s">
        <v>861</v>
      </c>
      <c r="X37" s="12" t="s">
        <v>149</v>
      </c>
      <c r="Y37" s="25">
        <f t="shared" ca="1" si="0"/>
        <v>41961.617838425926</v>
      </c>
      <c r="Z37" s="12" t="s">
        <v>864</v>
      </c>
      <c r="AA37" s="25">
        <f t="shared" ca="1" si="1"/>
        <v>41961.617838425926</v>
      </c>
      <c r="AB37" s="12" t="s">
        <v>864</v>
      </c>
    </row>
    <row r="38" spans="1:28">
      <c r="A38" s="30" t="s">
        <v>1809</v>
      </c>
      <c r="B38" s="12" t="s">
        <v>832</v>
      </c>
      <c r="C38" s="12" t="s">
        <v>278</v>
      </c>
      <c r="D38" s="12" t="s">
        <v>1525</v>
      </c>
      <c r="E38" s="12" t="s">
        <v>704</v>
      </c>
      <c r="F38" s="12" t="s">
        <v>1525</v>
      </c>
      <c r="G38" s="12" t="s">
        <v>643</v>
      </c>
      <c r="I38" s="12" t="s">
        <v>644</v>
      </c>
      <c r="K38" s="12" t="s">
        <v>1526</v>
      </c>
      <c r="N38" s="12" t="str">
        <f t="shared" si="2"/>
        <v>[NDAP DW to NDAP DM]:TM_RG_SHIPARPLN_RGSTR_D</v>
      </c>
      <c r="O38" s="12" t="s">
        <v>396</v>
      </c>
      <c r="Q38" s="12" t="s">
        <v>702</v>
      </c>
      <c r="R38" s="12" t="s">
        <v>740</v>
      </c>
      <c r="S38" s="12" t="s">
        <v>702</v>
      </c>
      <c r="T38" s="12" t="s">
        <v>790</v>
      </c>
      <c r="V38" s="12" t="s">
        <v>861</v>
      </c>
      <c r="X38" s="12" t="s">
        <v>149</v>
      </c>
      <c r="Y38" s="25">
        <f t="shared" ca="1" si="0"/>
        <v>41961.617838425926</v>
      </c>
      <c r="Z38" s="12" t="s">
        <v>864</v>
      </c>
      <c r="AA38" s="25">
        <f t="shared" ca="1" si="1"/>
        <v>41961.617838425926</v>
      </c>
      <c r="AB38" s="12" t="s">
        <v>864</v>
      </c>
    </row>
    <row r="39" spans="1:28">
      <c r="A39" s="30" t="s">
        <v>1809</v>
      </c>
      <c r="B39" s="12" t="s">
        <v>833</v>
      </c>
      <c r="C39" s="12" t="s">
        <v>278</v>
      </c>
      <c r="D39" s="12" t="s">
        <v>1525</v>
      </c>
      <c r="E39" s="12" t="s">
        <v>704</v>
      </c>
      <c r="F39" s="12" t="s">
        <v>1525</v>
      </c>
      <c r="G39" s="12" t="s">
        <v>490</v>
      </c>
      <c r="I39" s="12" t="s">
        <v>709</v>
      </c>
      <c r="K39" s="12" t="s">
        <v>1526</v>
      </c>
      <c r="N39" s="12" t="str">
        <f t="shared" si="2"/>
        <v>[NDAP DW to NDAP DM]:TM_OP_IRDSDEVTONLADBULDSTTUS</v>
      </c>
      <c r="O39" s="12" t="s">
        <v>396</v>
      </c>
      <c r="Q39" s="12" t="s">
        <v>702</v>
      </c>
      <c r="R39" s="12" t="s">
        <v>741</v>
      </c>
      <c r="S39" s="12" t="s">
        <v>702</v>
      </c>
      <c r="T39" s="12" t="s">
        <v>1811</v>
      </c>
      <c r="V39" s="12" t="s">
        <v>861</v>
      </c>
      <c r="X39" s="12" t="s">
        <v>149</v>
      </c>
      <c r="Y39" s="25">
        <f t="shared" ca="1" si="0"/>
        <v>41961.617838425926</v>
      </c>
      <c r="Z39" s="12" t="s">
        <v>864</v>
      </c>
      <c r="AA39" s="25">
        <f t="shared" ca="1" si="1"/>
        <v>41961.617838425926</v>
      </c>
      <c r="AB39" s="12" t="s">
        <v>864</v>
      </c>
    </row>
    <row r="40" spans="1:28">
      <c r="A40" s="30" t="s">
        <v>1809</v>
      </c>
      <c r="B40" s="12" t="s">
        <v>834</v>
      </c>
      <c r="C40" s="12" t="s">
        <v>278</v>
      </c>
      <c r="D40" s="12" t="s">
        <v>1525</v>
      </c>
      <c r="E40" s="12" t="s">
        <v>704</v>
      </c>
      <c r="F40" s="12" t="s">
        <v>1525</v>
      </c>
      <c r="G40" s="12" t="s">
        <v>580</v>
      </c>
      <c r="I40" s="12" t="s">
        <v>581</v>
      </c>
      <c r="K40" s="12" t="s">
        <v>1526</v>
      </c>
      <c r="N40" s="12" t="str">
        <f t="shared" si="2"/>
        <v>[NDAP DW to NDAP DM]:TM_OP_WOTPMSAFTFATMANGT</v>
      </c>
      <c r="O40" s="12" t="s">
        <v>396</v>
      </c>
      <c r="Q40" s="12" t="s">
        <v>702</v>
      </c>
      <c r="R40" s="12" t="s">
        <v>742</v>
      </c>
      <c r="S40" s="12" t="s">
        <v>702</v>
      </c>
      <c r="T40" s="12" t="s">
        <v>1782</v>
      </c>
      <c r="V40" s="12" t="s">
        <v>861</v>
      </c>
      <c r="X40" s="12" t="s">
        <v>149</v>
      </c>
      <c r="Y40" s="25">
        <f t="shared" ca="1" si="0"/>
        <v>41961.617838425926</v>
      </c>
      <c r="Z40" s="12" t="s">
        <v>864</v>
      </c>
      <c r="AA40" s="25">
        <f t="shared" ca="1" si="1"/>
        <v>41961.617838425926</v>
      </c>
      <c r="AB40" s="12" t="s">
        <v>864</v>
      </c>
    </row>
    <row r="41" spans="1:28">
      <c r="A41" s="30" t="s">
        <v>1809</v>
      </c>
      <c r="B41" s="12" t="s">
        <v>835</v>
      </c>
      <c r="C41" s="12" t="s">
        <v>278</v>
      </c>
      <c r="D41" s="12" t="s">
        <v>1525</v>
      </c>
      <c r="E41" s="12" t="s">
        <v>704</v>
      </c>
      <c r="F41" s="12" t="s">
        <v>1525</v>
      </c>
      <c r="G41" s="12" t="s">
        <v>424</v>
      </c>
      <c r="I41" s="12" t="s">
        <v>425</v>
      </c>
      <c r="K41" s="12" t="s">
        <v>1526</v>
      </c>
      <c r="N41" s="12" t="str">
        <f t="shared" si="2"/>
        <v>[NDAP DW to NDAP DM]:TM_OP_ACCDTEXAMINPOSSESNDTL</v>
      </c>
      <c r="O41" s="12" t="s">
        <v>396</v>
      </c>
      <c r="Q41" s="12" t="s">
        <v>702</v>
      </c>
      <c r="R41" s="12" t="s">
        <v>743</v>
      </c>
      <c r="S41" s="12" t="s">
        <v>702</v>
      </c>
      <c r="T41" s="12" t="s">
        <v>1773</v>
      </c>
      <c r="V41" s="12" t="s">
        <v>861</v>
      </c>
      <c r="X41" s="12" t="s">
        <v>149</v>
      </c>
      <c r="Y41" s="25">
        <f t="shared" ca="1" si="0"/>
        <v>41961.617838425926</v>
      </c>
      <c r="Z41" s="12" t="s">
        <v>864</v>
      </c>
      <c r="AA41" s="25">
        <f t="shared" ca="1" si="1"/>
        <v>41961.617838425926</v>
      </c>
      <c r="AB41" s="12" t="s">
        <v>864</v>
      </c>
    </row>
    <row r="42" spans="1:28">
      <c r="A42" s="30" t="s">
        <v>1809</v>
      </c>
      <c r="B42" s="12" t="s">
        <v>836</v>
      </c>
      <c r="C42" s="12" t="s">
        <v>278</v>
      </c>
      <c r="D42" s="12" t="s">
        <v>1525</v>
      </c>
      <c r="E42" s="12" t="s">
        <v>704</v>
      </c>
      <c r="F42" s="12" t="s">
        <v>1525</v>
      </c>
      <c r="G42" s="12" t="s">
        <v>646</v>
      </c>
      <c r="I42" s="12" t="s">
        <v>647</v>
      </c>
      <c r="K42" s="12" t="s">
        <v>1526</v>
      </c>
      <c r="N42" s="12" t="str">
        <f t="shared" si="2"/>
        <v>[NDAP DW to NDAP DM]:TM_RG_STNDTRIREGSTR</v>
      </c>
      <c r="O42" s="12" t="s">
        <v>396</v>
      </c>
      <c r="Q42" s="12" t="s">
        <v>702</v>
      </c>
      <c r="R42" s="12" t="s">
        <v>744</v>
      </c>
      <c r="S42" s="12" t="s">
        <v>702</v>
      </c>
      <c r="T42" s="12" t="s">
        <v>791</v>
      </c>
      <c r="V42" s="12" t="s">
        <v>861</v>
      </c>
      <c r="X42" s="12" t="s">
        <v>149</v>
      </c>
      <c r="Y42" s="25">
        <f t="shared" ca="1" si="0"/>
        <v>41961.617838425926</v>
      </c>
      <c r="Z42" s="12" t="s">
        <v>864</v>
      </c>
      <c r="AA42" s="25">
        <f t="shared" ca="1" si="1"/>
        <v>41961.617838425926</v>
      </c>
      <c r="AB42" s="12" t="s">
        <v>864</v>
      </c>
    </row>
    <row r="43" spans="1:28">
      <c r="A43" s="30" t="s">
        <v>1809</v>
      </c>
      <c r="B43" s="12" t="s">
        <v>837</v>
      </c>
      <c r="C43" s="12" t="s">
        <v>278</v>
      </c>
      <c r="D43" s="12" t="s">
        <v>1525</v>
      </c>
      <c r="E43" s="12" t="s">
        <v>704</v>
      </c>
      <c r="F43" s="12" t="s">
        <v>1525</v>
      </c>
      <c r="G43" s="12" t="s">
        <v>502</v>
      </c>
      <c r="I43" s="12" t="s">
        <v>503</v>
      </c>
      <c r="K43" s="12" t="s">
        <v>1526</v>
      </c>
      <c r="N43" s="12" t="str">
        <f t="shared" si="2"/>
        <v>[NDAP DW to NDAP DM]:TM_OP_LADPOSSESNCNTRCTDTLS</v>
      </c>
      <c r="O43" s="12" t="s">
        <v>396</v>
      </c>
      <c r="Q43" s="12" t="s">
        <v>702</v>
      </c>
      <c r="R43" s="12" t="s">
        <v>745</v>
      </c>
      <c r="S43" s="12" t="s">
        <v>702</v>
      </c>
      <c r="T43" s="12" t="s">
        <v>1789</v>
      </c>
      <c r="V43" s="12" t="s">
        <v>861</v>
      </c>
      <c r="X43" s="12" t="s">
        <v>149</v>
      </c>
      <c r="Y43" s="25">
        <f t="shared" ca="1" si="0"/>
        <v>41961.617838425926</v>
      </c>
      <c r="Z43" s="12" t="s">
        <v>864</v>
      </c>
      <c r="AA43" s="25">
        <f t="shared" ca="1" si="1"/>
        <v>41961.617838425926</v>
      </c>
      <c r="AB43" s="12" t="s">
        <v>864</v>
      </c>
    </row>
    <row r="44" spans="1:28">
      <c r="A44" s="30" t="s">
        <v>1809</v>
      </c>
      <c r="B44" s="12" t="s">
        <v>838</v>
      </c>
      <c r="C44" s="12" t="s">
        <v>278</v>
      </c>
      <c r="D44" s="12" t="s">
        <v>1525</v>
      </c>
      <c r="E44" s="12" t="s">
        <v>704</v>
      </c>
      <c r="F44" s="12" t="s">
        <v>1525</v>
      </c>
      <c r="G44" s="12" t="s">
        <v>532</v>
      </c>
      <c r="I44" s="12" t="s">
        <v>533</v>
      </c>
      <c r="K44" s="12" t="s">
        <v>1526</v>
      </c>
      <c r="N44" s="12" t="str">
        <f t="shared" si="2"/>
        <v>[NDAP DW to NDAP DM]:TM_OP_PRESVIMPROPTPRPRTYSTTUS</v>
      </c>
      <c r="O44" s="12" t="s">
        <v>396</v>
      </c>
      <c r="Q44" s="12" t="s">
        <v>702</v>
      </c>
      <c r="R44" s="12" t="s">
        <v>746</v>
      </c>
      <c r="S44" s="12" t="s">
        <v>702</v>
      </c>
      <c r="T44" s="12" t="s">
        <v>1788</v>
      </c>
      <c r="V44" s="12" t="s">
        <v>861</v>
      </c>
      <c r="X44" s="12" t="s">
        <v>149</v>
      </c>
      <c r="Y44" s="25">
        <f t="shared" ca="1" si="0"/>
        <v>41961.617838425926</v>
      </c>
      <c r="Z44" s="12" t="s">
        <v>864</v>
      </c>
      <c r="AA44" s="25">
        <f t="shared" ca="1" si="1"/>
        <v>41961.617838425926</v>
      </c>
      <c r="AB44" s="12" t="s">
        <v>864</v>
      </c>
    </row>
    <row r="45" spans="1:28">
      <c r="A45" s="30" t="s">
        <v>1809</v>
      </c>
      <c r="B45" s="12" t="s">
        <v>839</v>
      </c>
      <c r="C45" s="12" t="s">
        <v>278</v>
      </c>
      <c r="D45" s="12" t="s">
        <v>1525</v>
      </c>
      <c r="E45" s="12" t="s">
        <v>704</v>
      </c>
      <c r="F45" s="12" t="s">
        <v>1525</v>
      </c>
      <c r="G45" s="12" t="s">
        <v>493</v>
      </c>
      <c r="I45" s="12" t="s">
        <v>494</v>
      </c>
      <c r="K45" s="12" t="s">
        <v>1526</v>
      </c>
      <c r="N45" s="12" t="str">
        <f t="shared" si="2"/>
        <v>[NDAP DW to NDAP DM]:TM_OP_IRDSSALECOMPTSTTUS</v>
      </c>
      <c r="O45" s="12" t="s">
        <v>396</v>
      </c>
      <c r="Q45" s="12" t="s">
        <v>702</v>
      </c>
      <c r="R45" s="12" t="s">
        <v>747</v>
      </c>
      <c r="S45" s="12" t="s">
        <v>702</v>
      </c>
      <c r="T45" s="12" t="s">
        <v>1810</v>
      </c>
      <c r="V45" s="12" t="s">
        <v>861</v>
      </c>
      <c r="X45" s="12" t="s">
        <v>149</v>
      </c>
      <c r="Y45" s="25">
        <f t="shared" ca="1" si="0"/>
        <v>41961.617838425926</v>
      </c>
      <c r="Z45" s="12" t="s">
        <v>864</v>
      </c>
      <c r="AA45" s="25">
        <f t="shared" ca="1" si="1"/>
        <v>41961.617838425926</v>
      </c>
      <c r="AB45" s="12" t="s">
        <v>864</v>
      </c>
    </row>
    <row r="46" spans="1:28">
      <c r="A46" s="30" t="s">
        <v>1809</v>
      </c>
      <c r="B46" s="12" t="s">
        <v>840</v>
      </c>
      <c r="C46" s="12" t="s">
        <v>278</v>
      </c>
      <c r="D46" s="12" t="s">
        <v>1525</v>
      </c>
      <c r="E46" s="12" t="s">
        <v>704</v>
      </c>
      <c r="F46" s="12" t="s">
        <v>1525</v>
      </c>
      <c r="G46" s="12" t="s">
        <v>448</v>
      </c>
      <c r="I46" s="12" t="s">
        <v>449</v>
      </c>
      <c r="K46" s="12" t="s">
        <v>1526</v>
      </c>
      <c r="N46" s="12" t="str">
        <f t="shared" si="2"/>
        <v>[NDAP DW to NDAP DM]:TM_OP_CNTRCTRNTFEELEVSTTUS</v>
      </c>
      <c r="O46" s="12" t="s">
        <v>396</v>
      </c>
      <c r="Q46" s="12" t="s">
        <v>702</v>
      </c>
      <c r="R46" s="12" t="s">
        <v>748</v>
      </c>
      <c r="S46" s="12" t="s">
        <v>702</v>
      </c>
      <c r="T46" s="12" t="s">
        <v>1779</v>
      </c>
      <c r="V46" s="12" t="s">
        <v>861</v>
      </c>
      <c r="X46" s="12" t="s">
        <v>149</v>
      </c>
      <c r="Y46" s="25">
        <f t="shared" ca="1" si="0"/>
        <v>41961.617838425926</v>
      </c>
      <c r="Z46" s="12" t="s">
        <v>864</v>
      </c>
      <c r="AA46" s="25">
        <f t="shared" ca="1" si="1"/>
        <v>41961.617838425926</v>
      </c>
      <c r="AB46" s="12" t="s">
        <v>864</v>
      </c>
    </row>
    <row r="47" spans="1:28">
      <c r="A47" s="30" t="s">
        <v>1809</v>
      </c>
      <c r="B47" s="12" t="s">
        <v>841</v>
      </c>
      <c r="C47" s="12" t="s">
        <v>278</v>
      </c>
      <c r="D47" s="12" t="s">
        <v>1525</v>
      </c>
      <c r="E47" s="12" t="s">
        <v>704</v>
      </c>
      <c r="F47" s="12" t="s">
        <v>1525</v>
      </c>
      <c r="G47" s="12" t="s">
        <v>529</v>
      </c>
      <c r="I47" s="12" t="s">
        <v>530</v>
      </c>
      <c r="K47" s="12" t="s">
        <v>1526</v>
      </c>
      <c r="N47" s="12" t="str">
        <f t="shared" si="2"/>
        <v>[NDAP DW to NDAP DM]:TM_OP_POSSESNUSEIRDSSTTUS</v>
      </c>
      <c r="O47" s="12" t="s">
        <v>396</v>
      </c>
      <c r="Q47" s="12" t="s">
        <v>702</v>
      </c>
      <c r="R47" s="12" t="s">
        <v>749</v>
      </c>
      <c r="S47" s="12" t="s">
        <v>702</v>
      </c>
      <c r="T47" s="12" t="s">
        <v>792</v>
      </c>
      <c r="V47" s="12" t="s">
        <v>861</v>
      </c>
      <c r="X47" s="12" t="s">
        <v>149</v>
      </c>
      <c r="Y47" s="25">
        <f t="shared" ca="1" si="0"/>
        <v>41961.617838425926</v>
      </c>
      <c r="Z47" s="12" t="s">
        <v>864</v>
      </c>
      <c r="AA47" s="25">
        <f t="shared" ca="1" si="1"/>
        <v>41961.617838425926</v>
      </c>
      <c r="AB47" s="12" t="s">
        <v>864</v>
      </c>
    </row>
    <row r="48" spans="1:28">
      <c r="A48" s="30" t="s">
        <v>1809</v>
      </c>
      <c r="B48" s="12" t="s">
        <v>842</v>
      </c>
      <c r="C48" s="12" t="s">
        <v>278</v>
      </c>
      <c r="D48" s="12" t="s">
        <v>1525</v>
      </c>
      <c r="E48" s="12" t="s">
        <v>704</v>
      </c>
      <c r="F48" s="12" t="s">
        <v>1525</v>
      </c>
      <c r="G48" s="12" t="s">
        <v>436</v>
      </c>
      <c r="I48" s="12" t="s">
        <v>437</v>
      </c>
      <c r="K48" s="12" t="s">
        <v>1526</v>
      </c>
      <c r="N48" s="12" t="str">
        <f t="shared" si="2"/>
        <v>[NDAP DW to NDAP DM]:TM_OP_ACQSDSPSCNTRCTSTTUS</v>
      </c>
      <c r="O48" s="12" t="s">
        <v>396</v>
      </c>
      <c r="Q48" s="12" t="s">
        <v>702</v>
      </c>
      <c r="R48" s="12" t="s">
        <v>750</v>
      </c>
      <c r="S48" s="12" t="s">
        <v>702</v>
      </c>
      <c r="T48" s="12" t="s">
        <v>793</v>
      </c>
      <c r="V48" s="12" t="s">
        <v>861</v>
      </c>
      <c r="X48" s="12" t="s">
        <v>149</v>
      </c>
      <c r="Y48" s="25">
        <f t="shared" ca="1" si="0"/>
        <v>41961.617838425926</v>
      </c>
      <c r="Z48" s="12" t="s">
        <v>864</v>
      </c>
      <c r="AA48" s="25">
        <f t="shared" ca="1" si="1"/>
        <v>41961.617838425926</v>
      </c>
      <c r="AB48" s="12" t="s">
        <v>864</v>
      </c>
    </row>
    <row r="49" spans="1:28">
      <c r="A49" s="30" t="s">
        <v>1809</v>
      </c>
      <c r="B49" s="12" t="s">
        <v>843</v>
      </c>
      <c r="C49" s="12" t="s">
        <v>278</v>
      </c>
      <c r="D49" s="12" t="s">
        <v>1525</v>
      </c>
      <c r="E49" s="12" t="s">
        <v>704</v>
      </c>
      <c r="F49" s="12" t="s">
        <v>1525</v>
      </c>
      <c r="G49" s="12" t="s">
        <v>553</v>
      </c>
      <c r="I49" s="12" t="s">
        <v>554</v>
      </c>
      <c r="K49" s="12" t="s">
        <v>1526</v>
      </c>
      <c r="N49" s="12" t="str">
        <f t="shared" si="2"/>
        <v>[NDAP DW to NDAP DM]:TM_OP_RTPRVTPRTNACRSLTVRIFYRD</v>
      </c>
      <c r="O49" s="12" t="s">
        <v>396</v>
      </c>
      <c r="Q49" s="12" t="s">
        <v>702</v>
      </c>
      <c r="R49" s="12" t="s">
        <v>751</v>
      </c>
      <c r="S49" s="12" t="s">
        <v>702</v>
      </c>
      <c r="T49" s="12" t="s">
        <v>1783</v>
      </c>
      <c r="V49" s="12" t="s">
        <v>861</v>
      </c>
      <c r="X49" s="12" t="s">
        <v>149</v>
      </c>
      <c r="Y49" s="25">
        <f t="shared" ca="1" si="0"/>
        <v>41961.617838425926</v>
      </c>
      <c r="Z49" s="12" t="s">
        <v>864</v>
      </c>
      <c r="AA49" s="25">
        <f t="shared" ca="1" si="1"/>
        <v>41961.617838425926</v>
      </c>
      <c r="AB49" s="12" t="s">
        <v>864</v>
      </c>
    </row>
    <row r="50" spans="1:28">
      <c r="A50" s="30" t="s">
        <v>1809</v>
      </c>
      <c r="B50" s="12" t="s">
        <v>844</v>
      </c>
      <c r="C50" s="12" t="s">
        <v>278</v>
      </c>
      <c r="D50" s="12" t="s">
        <v>1525</v>
      </c>
      <c r="E50" s="12" t="s">
        <v>704</v>
      </c>
      <c r="F50" s="12" t="s">
        <v>1525</v>
      </c>
      <c r="G50" s="12" t="s">
        <v>607</v>
      </c>
      <c r="I50" s="12" t="s">
        <v>710</v>
      </c>
      <c r="K50" s="12" t="s">
        <v>1526</v>
      </c>
      <c r="N50" s="12" t="str">
        <f t="shared" si="2"/>
        <v>[NDAP DW to NDAP DM]:TM_RG_ATCNREGSTR</v>
      </c>
      <c r="O50" s="12" t="s">
        <v>396</v>
      </c>
      <c r="Q50" s="12" t="s">
        <v>702</v>
      </c>
      <c r="R50" s="12" t="s">
        <v>752</v>
      </c>
      <c r="S50" s="12" t="s">
        <v>702</v>
      </c>
      <c r="T50" s="12" t="s">
        <v>794</v>
      </c>
      <c r="V50" s="12" t="s">
        <v>861</v>
      </c>
      <c r="X50" s="12" t="s">
        <v>149</v>
      </c>
      <c r="Y50" s="25">
        <f t="shared" ca="1" si="0"/>
        <v>41961.617838425926</v>
      </c>
      <c r="Z50" s="12" t="s">
        <v>864</v>
      </c>
      <c r="AA50" s="25">
        <f t="shared" ca="1" si="1"/>
        <v>41961.617838425926</v>
      </c>
      <c r="AB50" s="12" t="s">
        <v>864</v>
      </c>
    </row>
    <row r="51" spans="1:28">
      <c r="A51" s="30" t="s">
        <v>1809</v>
      </c>
      <c r="B51" s="12" t="s">
        <v>845</v>
      </c>
      <c r="C51" s="12" t="s">
        <v>278</v>
      </c>
      <c r="D51" s="12" t="s">
        <v>1525</v>
      </c>
      <c r="E51" s="12" t="s">
        <v>704</v>
      </c>
      <c r="F51" s="12" t="s">
        <v>1525</v>
      </c>
      <c r="G51" s="12" t="s">
        <v>616</v>
      </c>
      <c r="I51" s="12" t="s">
        <v>617</v>
      </c>
      <c r="K51" s="12" t="s">
        <v>1526</v>
      </c>
      <c r="N51" s="12" t="str">
        <f t="shared" si="2"/>
        <v>[NDAP DW to NDAP DM]:TM_RG_COMPRSLADINFO</v>
      </c>
      <c r="O51" s="12" t="s">
        <v>396</v>
      </c>
      <c r="Q51" s="12" t="s">
        <v>702</v>
      </c>
      <c r="R51" s="12" t="s">
        <v>753</v>
      </c>
      <c r="S51" s="12" t="s">
        <v>702</v>
      </c>
      <c r="T51" s="12" t="s">
        <v>795</v>
      </c>
      <c r="V51" s="12" t="s">
        <v>861</v>
      </c>
      <c r="X51" s="12" t="s">
        <v>149</v>
      </c>
      <c r="Y51" s="25">
        <f t="shared" ca="1" si="0"/>
        <v>41961.617838425926</v>
      </c>
      <c r="Z51" s="12" t="s">
        <v>864</v>
      </c>
      <c r="AA51" s="25">
        <f t="shared" ca="1" si="1"/>
        <v>41961.617838425926</v>
      </c>
      <c r="AB51" s="12" t="s">
        <v>864</v>
      </c>
    </row>
    <row r="52" spans="1:28">
      <c r="A52" s="30" t="s">
        <v>1809</v>
      </c>
      <c r="B52" s="12" t="s">
        <v>846</v>
      </c>
      <c r="C52" s="12" t="s">
        <v>278</v>
      </c>
      <c r="D52" s="12" t="s">
        <v>1525</v>
      </c>
      <c r="E52" s="12" t="s">
        <v>704</v>
      </c>
      <c r="F52" s="12" t="s">
        <v>1525</v>
      </c>
      <c r="G52" s="12" t="s">
        <v>430</v>
      </c>
      <c r="I52" s="12" t="s">
        <v>431</v>
      </c>
      <c r="K52" s="12" t="s">
        <v>1526</v>
      </c>
      <c r="N52" s="12" t="str">
        <f t="shared" si="2"/>
        <v>[NDAP DW to NDAP DM]:TM_OP_ACCDTEXAMINRESULTLAD</v>
      </c>
      <c r="O52" s="12" t="s">
        <v>396</v>
      </c>
      <c r="Q52" s="12" t="s">
        <v>702</v>
      </c>
      <c r="R52" s="12" t="s">
        <v>754</v>
      </c>
      <c r="S52" s="12" t="s">
        <v>702</v>
      </c>
      <c r="T52" s="12" t="s">
        <v>796</v>
      </c>
      <c r="V52" s="12" t="s">
        <v>861</v>
      </c>
      <c r="X52" s="12" t="s">
        <v>149</v>
      </c>
      <c r="Y52" s="25">
        <f t="shared" ca="1" si="0"/>
        <v>41961.617838425926</v>
      </c>
      <c r="Z52" s="12" t="s">
        <v>864</v>
      </c>
      <c r="AA52" s="25">
        <f t="shared" ca="1" si="1"/>
        <v>41961.617838425926</v>
      </c>
      <c r="AB52" s="12" t="s">
        <v>864</v>
      </c>
    </row>
    <row r="53" spans="1:28">
      <c r="A53" s="30" t="s">
        <v>1809</v>
      </c>
      <c r="B53" s="12" t="s">
        <v>847</v>
      </c>
      <c r="C53" s="12" t="s">
        <v>278</v>
      </c>
      <c r="D53" s="12" t="s">
        <v>1525</v>
      </c>
      <c r="E53" s="12" t="s">
        <v>704</v>
      </c>
      <c r="F53" s="12" t="s">
        <v>1525</v>
      </c>
      <c r="G53" s="12" t="s">
        <v>538</v>
      </c>
      <c r="I53" s="12" t="s">
        <v>539</v>
      </c>
      <c r="K53" s="12" t="s">
        <v>1526</v>
      </c>
      <c r="N53" s="12" t="str">
        <f t="shared" si="2"/>
        <v>[NDAP DW to NDAP DM]:TM_OP_REGSTRACCTOCNTRCTSTTUS</v>
      </c>
      <c r="O53" s="12" t="s">
        <v>396</v>
      </c>
      <c r="Q53" s="12" t="s">
        <v>702</v>
      </c>
      <c r="R53" s="12" t="s">
        <v>755</v>
      </c>
      <c r="S53" s="12" t="s">
        <v>702</v>
      </c>
      <c r="T53" s="12" t="s">
        <v>1780</v>
      </c>
      <c r="V53" s="12" t="s">
        <v>861</v>
      </c>
      <c r="X53" s="12" t="s">
        <v>149</v>
      </c>
      <c r="Y53" s="25">
        <f t="shared" ca="1" si="0"/>
        <v>41961.617838425926</v>
      </c>
      <c r="Z53" s="12" t="s">
        <v>864</v>
      </c>
      <c r="AA53" s="25">
        <f t="shared" ca="1" si="1"/>
        <v>41961.617838425926</v>
      </c>
      <c r="AB53" s="12" t="s">
        <v>864</v>
      </c>
    </row>
    <row r="54" spans="1:28">
      <c r="A54" s="30" t="s">
        <v>1809</v>
      </c>
      <c r="B54" s="12" t="s">
        <v>848</v>
      </c>
      <c r="C54" s="12" t="s">
        <v>278</v>
      </c>
      <c r="D54" s="12" t="s">
        <v>1525</v>
      </c>
      <c r="E54" s="12" t="s">
        <v>704</v>
      </c>
      <c r="F54" s="12" t="s">
        <v>1525</v>
      </c>
      <c r="G54" s="12" t="s">
        <v>433</v>
      </c>
      <c r="I54" s="12" t="s">
        <v>434</v>
      </c>
      <c r="K54" s="12" t="s">
        <v>1526</v>
      </c>
      <c r="N54" s="12" t="str">
        <f t="shared" si="2"/>
        <v>[NDAP DW to NDAP DM]:TM_OP_ACCDTEXAMINRESULTSTATS_D</v>
      </c>
      <c r="O54" s="12" t="s">
        <v>396</v>
      </c>
      <c r="Q54" s="12" t="s">
        <v>702</v>
      </c>
      <c r="R54" s="12" t="s">
        <v>756</v>
      </c>
      <c r="S54" s="12" t="s">
        <v>702</v>
      </c>
      <c r="T54" s="12" t="s">
        <v>1774</v>
      </c>
      <c r="V54" s="12" t="s">
        <v>861</v>
      </c>
      <c r="X54" s="12" t="s">
        <v>149</v>
      </c>
      <c r="Y54" s="25">
        <f t="shared" ca="1" si="0"/>
        <v>41961.617838425926</v>
      </c>
      <c r="Z54" s="12" t="s">
        <v>864</v>
      </c>
      <c r="AA54" s="25">
        <f t="shared" ca="1" si="1"/>
        <v>41961.617838425926</v>
      </c>
      <c r="AB54" s="12" t="s">
        <v>864</v>
      </c>
    </row>
    <row r="55" spans="1:28">
      <c r="A55" s="30" t="s">
        <v>1809</v>
      </c>
      <c r="B55" s="12" t="s">
        <v>849</v>
      </c>
      <c r="C55" s="12" t="s">
        <v>278</v>
      </c>
      <c r="D55" s="12" t="s">
        <v>1525</v>
      </c>
      <c r="E55" s="12" t="s">
        <v>704</v>
      </c>
      <c r="F55" s="12" t="s">
        <v>1525</v>
      </c>
      <c r="G55" s="12" t="s">
        <v>544</v>
      </c>
      <c r="I55" s="12" t="s">
        <v>545</v>
      </c>
      <c r="K55" s="12" t="s">
        <v>1526</v>
      </c>
      <c r="N55" s="12" t="str">
        <f t="shared" si="2"/>
        <v>[NDAP DW to NDAP DM]:TM_OP_RIGHTPRESVPRTNACRSLTRD</v>
      </c>
      <c r="O55" s="12" t="s">
        <v>396</v>
      </c>
      <c r="Q55" s="12" t="s">
        <v>702</v>
      </c>
      <c r="R55" s="12" t="s">
        <v>757</v>
      </c>
      <c r="S55" s="12" t="s">
        <v>702</v>
      </c>
      <c r="T55" s="12" t="s">
        <v>1781</v>
      </c>
      <c r="V55" s="12" t="s">
        <v>861</v>
      </c>
      <c r="X55" s="12" t="s">
        <v>149</v>
      </c>
      <c r="Y55" s="25">
        <f t="shared" ca="1" si="0"/>
        <v>41961.617838425926</v>
      </c>
      <c r="Z55" s="12" t="s">
        <v>864</v>
      </c>
      <c r="AA55" s="25">
        <f t="shared" ca="1" si="1"/>
        <v>41961.617838425926</v>
      </c>
      <c r="AB55" s="12" t="s">
        <v>864</v>
      </c>
    </row>
    <row r="56" spans="1:28">
      <c r="A56" s="30" t="s">
        <v>1809</v>
      </c>
      <c r="B56" s="12" t="s">
        <v>850</v>
      </c>
      <c r="C56" s="12" t="s">
        <v>278</v>
      </c>
      <c r="D56" s="12" t="s">
        <v>1525</v>
      </c>
      <c r="E56" s="12" t="s">
        <v>704</v>
      </c>
      <c r="F56" s="12" t="s">
        <v>1525</v>
      </c>
      <c r="G56" s="12" t="s">
        <v>409</v>
      </c>
      <c r="I56" s="12" t="s">
        <v>410</v>
      </c>
      <c r="K56" s="12" t="s">
        <v>1526</v>
      </c>
      <c r="N56" s="12" t="str">
        <f t="shared" si="2"/>
        <v>[NDAP DW to NDAP DM]:TM_AQ_NPRTYSTTUS</v>
      </c>
      <c r="O56" s="12" t="s">
        <v>396</v>
      </c>
      <c r="Q56" s="12" t="s">
        <v>702</v>
      </c>
      <c r="R56" s="12" t="s">
        <v>758</v>
      </c>
      <c r="S56" s="12" t="s">
        <v>702</v>
      </c>
      <c r="T56" s="12" t="s">
        <v>1784</v>
      </c>
      <c r="V56" s="12" t="s">
        <v>861</v>
      </c>
      <c r="X56" s="12" t="s">
        <v>149</v>
      </c>
      <c r="Y56" s="25">
        <f t="shared" ca="1" si="0"/>
        <v>41961.617838425926</v>
      </c>
      <c r="Z56" s="12" t="s">
        <v>864</v>
      </c>
      <c r="AA56" s="25">
        <f t="shared" ca="1" si="1"/>
        <v>41961.617838425926</v>
      </c>
      <c r="AB56" s="12" t="s">
        <v>864</v>
      </c>
    </row>
    <row r="57" spans="1:28">
      <c r="A57" s="30" t="s">
        <v>1809</v>
      </c>
      <c r="B57" s="12" t="s">
        <v>851</v>
      </c>
      <c r="C57" s="12" t="s">
        <v>278</v>
      </c>
      <c r="D57" s="12" t="s">
        <v>1525</v>
      </c>
      <c r="E57" s="12" t="s">
        <v>704</v>
      </c>
      <c r="F57" s="12" t="s">
        <v>1525</v>
      </c>
      <c r="G57" s="12" t="s">
        <v>547</v>
      </c>
      <c r="I57" s="12" t="s">
        <v>548</v>
      </c>
      <c r="K57" s="12" t="s">
        <v>1526</v>
      </c>
      <c r="N57" s="12" t="str">
        <f t="shared" si="2"/>
        <v>[NDAP DW to NDAP DM]:TM_OP_RIGHTPRESVPRTNSTTUS</v>
      </c>
      <c r="O57" s="12" t="s">
        <v>396</v>
      </c>
      <c r="Q57" s="12" t="s">
        <v>702</v>
      </c>
      <c r="R57" s="12" t="s">
        <v>759</v>
      </c>
      <c r="S57" s="12" t="s">
        <v>702</v>
      </c>
      <c r="T57" s="12" t="s">
        <v>1785</v>
      </c>
      <c r="V57" s="12" t="s">
        <v>861</v>
      </c>
      <c r="X57" s="12" t="s">
        <v>149</v>
      </c>
      <c r="Y57" s="25">
        <f t="shared" ca="1" si="0"/>
        <v>41961.617838425926</v>
      </c>
      <c r="Z57" s="12" t="s">
        <v>864</v>
      </c>
      <c r="AA57" s="25">
        <f t="shared" ca="1" si="1"/>
        <v>41961.617838425926</v>
      </c>
      <c r="AB57" s="12" t="s">
        <v>864</v>
      </c>
    </row>
    <row r="58" spans="1:28">
      <c r="A58" s="30" t="s">
        <v>1809</v>
      </c>
      <c r="B58" s="12" t="s">
        <v>852</v>
      </c>
      <c r="C58" s="12" t="s">
        <v>278</v>
      </c>
      <c r="D58" s="12" t="s">
        <v>1525</v>
      </c>
      <c r="E58" s="12" t="s">
        <v>704</v>
      </c>
      <c r="F58" s="12" t="s">
        <v>1525</v>
      </c>
      <c r="G58" s="12" t="s">
        <v>664</v>
      </c>
      <c r="I58" s="12" t="s">
        <v>665</v>
      </c>
      <c r="K58" s="12" t="s">
        <v>1526</v>
      </c>
      <c r="N58" s="12" t="str">
        <f t="shared" si="2"/>
        <v>[NDAP DW to NDAP DM]:TM_SA_OPRATN_STS_SM_D</v>
      </c>
      <c r="O58" s="12" t="s">
        <v>396</v>
      </c>
      <c r="Q58" s="12" t="s">
        <v>702</v>
      </c>
      <c r="R58" s="12" t="s">
        <v>760</v>
      </c>
      <c r="S58" s="12" t="s">
        <v>702</v>
      </c>
      <c r="T58" s="12" t="s">
        <v>797</v>
      </c>
      <c r="V58" s="12" t="s">
        <v>861</v>
      </c>
      <c r="X58" s="12" t="s">
        <v>149</v>
      </c>
      <c r="Y58" s="25">
        <f t="shared" ca="1" si="0"/>
        <v>41961.617838425926</v>
      </c>
      <c r="Z58" s="12" t="s">
        <v>864</v>
      </c>
      <c r="AA58" s="25">
        <f t="shared" ca="1" si="1"/>
        <v>41961.617838425926</v>
      </c>
      <c r="AB58" s="12" t="s">
        <v>864</v>
      </c>
    </row>
    <row r="59" spans="1:28">
      <c r="A59" s="30" t="s">
        <v>1809</v>
      </c>
      <c r="B59" s="12" t="s">
        <v>853</v>
      </c>
      <c r="C59" s="12" t="s">
        <v>278</v>
      </c>
      <c r="D59" s="12" t="s">
        <v>1525</v>
      </c>
      <c r="E59" s="12" t="s">
        <v>704</v>
      </c>
      <c r="F59" s="12" t="s">
        <v>1525</v>
      </c>
      <c r="G59" s="12" t="s">
        <v>523</v>
      </c>
      <c r="I59" s="12" t="s">
        <v>524</v>
      </c>
      <c r="K59" s="12" t="s">
        <v>1526</v>
      </c>
      <c r="N59" s="12" t="str">
        <f t="shared" si="2"/>
        <v>[NDAP DW to NDAP DM]:TM_OP_NPRTYOPRATNSTTUS</v>
      </c>
      <c r="O59" s="12" t="s">
        <v>396</v>
      </c>
      <c r="Q59" s="12" t="s">
        <v>702</v>
      </c>
      <c r="R59" s="12" t="s">
        <v>761</v>
      </c>
      <c r="S59" s="12" t="s">
        <v>702</v>
      </c>
      <c r="T59" s="12" t="s">
        <v>798</v>
      </c>
      <c r="V59" s="12" t="s">
        <v>861</v>
      </c>
      <c r="X59" s="12" t="s">
        <v>149</v>
      </c>
      <c r="Y59" s="25">
        <f t="shared" ca="1" si="0"/>
        <v>41961.617838425926</v>
      </c>
      <c r="Z59" s="12" t="s">
        <v>864</v>
      </c>
      <c r="AA59" s="25">
        <f t="shared" ca="1" si="1"/>
        <v>41961.617838425926</v>
      </c>
      <c r="AB59" s="12" t="s">
        <v>864</v>
      </c>
    </row>
    <row r="60" spans="1:28">
      <c r="A60" s="30" t="s">
        <v>1809</v>
      </c>
      <c r="B60" s="12" t="s">
        <v>854</v>
      </c>
      <c r="C60" s="12" t="s">
        <v>278</v>
      </c>
      <c r="D60" s="12" t="s">
        <v>1525</v>
      </c>
      <c r="E60" s="12" t="s">
        <v>704</v>
      </c>
      <c r="F60" s="12" t="s">
        <v>1525</v>
      </c>
      <c r="G60" s="12" t="s">
        <v>421</v>
      </c>
      <c r="I60" s="12" t="s">
        <v>422</v>
      </c>
      <c r="K60" s="12" t="s">
        <v>1526</v>
      </c>
      <c r="N60" s="12" t="str">
        <f t="shared" si="2"/>
        <v>[NDAP DW to NDAP DM]:TM_OP_ACCDTEXAMINPOSSDELST_D</v>
      </c>
      <c r="O60" s="12" t="s">
        <v>396</v>
      </c>
      <c r="Q60" s="12" t="s">
        <v>702</v>
      </c>
      <c r="R60" s="12" t="s">
        <v>762</v>
      </c>
      <c r="S60" s="12" t="s">
        <v>702</v>
      </c>
      <c r="T60" s="12" t="s">
        <v>799</v>
      </c>
      <c r="V60" s="12" t="s">
        <v>861</v>
      </c>
      <c r="X60" s="12" t="s">
        <v>149</v>
      </c>
      <c r="Y60" s="25">
        <f t="shared" ca="1" si="0"/>
        <v>41961.617838425926</v>
      </c>
      <c r="Z60" s="12" t="s">
        <v>864</v>
      </c>
      <c r="AA60" s="25">
        <f t="shared" ca="1" si="1"/>
        <v>41961.617838425926</v>
      </c>
      <c r="AB60" s="12" t="s">
        <v>864</v>
      </c>
    </row>
    <row r="61" spans="1:28">
      <c r="A61" s="30" t="s">
        <v>1809</v>
      </c>
      <c r="B61" s="12" t="s">
        <v>855</v>
      </c>
      <c r="C61" s="12" t="s">
        <v>278</v>
      </c>
      <c r="D61" s="12" t="s">
        <v>1525</v>
      </c>
      <c r="E61" s="12" t="s">
        <v>704</v>
      </c>
      <c r="F61" s="12" t="s">
        <v>1525</v>
      </c>
      <c r="G61" s="12" t="s">
        <v>445</v>
      </c>
      <c r="I61" s="12" t="s">
        <v>446</v>
      </c>
      <c r="K61" s="12" t="s">
        <v>1526</v>
      </c>
      <c r="N61" s="12" t="str">
        <f t="shared" si="2"/>
        <v>[NDAP DW to NDAP DM]:TM_OP_CNTRCTDTLS_D</v>
      </c>
      <c r="O61" s="12" t="s">
        <v>396</v>
      </c>
      <c r="Q61" s="12" t="s">
        <v>702</v>
      </c>
      <c r="R61" s="12" t="s">
        <v>763</v>
      </c>
      <c r="S61" s="12" t="s">
        <v>702</v>
      </c>
      <c r="T61" s="12" t="s">
        <v>800</v>
      </c>
      <c r="V61" s="12" t="s">
        <v>861</v>
      </c>
      <c r="X61" s="12" t="s">
        <v>149</v>
      </c>
      <c r="Y61" s="25">
        <f t="shared" ca="1" si="0"/>
        <v>41961.617838425926</v>
      </c>
      <c r="Z61" s="12" t="s">
        <v>864</v>
      </c>
      <c r="AA61" s="25">
        <f t="shared" ca="1" si="1"/>
        <v>41961.617838425926</v>
      </c>
      <c r="AB61" s="12" t="s">
        <v>864</v>
      </c>
    </row>
    <row r="62" spans="1:28">
      <c r="A62" s="30" t="s">
        <v>1809</v>
      </c>
      <c r="B62" s="12" t="s">
        <v>856</v>
      </c>
      <c r="C62" s="12" t="s">
        <v>278</v>
      </c>
      <c r="D62" s="12" t="s">
        <v>1525</v>
      </c>
      <c r="E62" s="12" t="s">
        <v>704</v>
      </c>
      <c r="F62" s="12" t="s">
        <v>1525</v>
      </c>
      <c r="G62" s="12" t="s">
        <v>418</v>
      </c>
      <c r="I62" s="12" t="s">
        <v>419</v>
      </c>
      <c r="K62" s="12" t="s">
        <v>1526</v>
      </c>
      <c r="N62" s="12" t="str">
        <f t="shared" si="2"/>
        <v>[NDAP DW to NDAP DM]:TM_OP_ACCDTEXAMINBULDSTATS_D</v>
      </c>
      <c r="O62" s="12" t="s">
        <v>396</v>
      </c>
      <c r="Q62" s="12" t="s">
        <v>702</v>
      </c>
      <c r="R62" s="12" t="s">
        <v>764</v>
      </c>
      <c r="S62" s="12" t="s">
        <v>702</v>
      </c>
      <c r="T62" s="12" t="s">
        <v>801</v>
      </c>
      <c r="V62" s="12" t="s">
        <v>861</v>
      </c>
      <c r="X62" s="12" t="s">
        <v>149</v>
      </c>
      <c r="Y62" s="25">
        <f t="shared" ca="1" si="0"/>
        <v>41961.617838425926</v>
      </c>
      <c r="Z62" s="12" t="s">
        <v>864</v>
      </c>
      <c r="AA62" s="25">
        <f t="shared" ca="1" si="1"/>
        <v>41961.617838425926</v>
      </c>
      <c r="AB62" s="12" t="s">
        <v>864</v>
      </c>
    </row>
    <row r="63" spans="1:28">
      <c r="A63" s="30" t="s">
        <v>1809</v>
      </c>
      <c r="B63" s="12" t="s">
        <v>857</v>
      </c>
      <c r="C63" s="12" t="s">
        <v>278</v>
      </c>
      <c r="D63" s="12" t="s">
        <v>1525</v>
      </c>
      <c r="E63" s="12" t="s">
        <v>704</v>
      </c>
      <c r="F63" s="12" t="s">
        <v>1525</v>
      </c>
      <c r="G63" s="12" t="s">
        <v>625</v>
      </c>
      <c r="I63" s="12" t="s">
        <v>626</v>
      </c>
      <c r="K63" s="12" t="s">
        <v>1526</v>
      </c>
      <c r="N63" s="12" t="str">
        <f t="shared" si="2"/>
        <v>[NDAP DW to NDAP DM]:TM_RG_LADREGSTR</v>
      </c>
      <c r="O63" s="12" t="s">
        <v>396</v>
      </c>
      <c r="Q63" s="12" t="s">
        <v>702</v>
      </c>
      <c r="R63" s="12" t="s">
        <v>765</v>
      </c>
      <c r="S63" s="12" t="s">
        <v>702</v>
      </c>
      <c r="T63" s="12" t="s">
        <v>1786</v>
      </c>
      <c r="V63" s="12" t="s">
        <v>861</v>
      </c>
      <c r="X63" s="12" t="s">
        <v>149</v>
      </c>
      <c r="Y63" s="25">
        <f t="shared" ca="1" si="0"/>
        <v>41961.617838425926</v>
      </c>
      <c r="Z63" s="12" t="s">
        <v>864</v>
      </c>
      <c r="AA63" s="25">
        <f t="shared" ca="1" si="1"/>
        <v>41961.617838425926</v>
      </c>
      <c r="AB63" s="12" t="s">
        <v>864</v>
      </c>
    </row>
    <row r="64" spans="1:28">
      <c r="A64" s="30" t="s">
        <v>1809</v>
      </c>
      <c r="B64" s="12" t="s">
        <v>858</v>
      </c>
      <c r="C64" s="12" t="s">
        <v>278</v>
      </c>
      <c r="D64" s="12" t="s">
        <v>1525</v>
      </c>
      <c r="E64" s="12" t="s">
        <v>704</v>
      </c>
      <c r="F64" s="12" t="s">
        <v>1525</v>
      </c>
      <c r="G64" s="12" t="s">
        <v>403</v>
      </c>
      <c r="I64" s="12" t="s">
        <v>404</v>
      </c>
      <c r="K64" s="12" t="s">
        <v>1526</v>
      </c>
      <c r="N64" s="12" t="str">
        <f t="shared" si="2"/>
        <v>[NDAP DW to NDAP DM]:TM_AQ_ACQSIRDSSTTUS</v>
      </c>
      <c r="O64" s="12" t="s">
        <v>396</v>
      </c>
      <c r="Q64" s="12" t="s">
        <v>702</v>
      </c>
      <c r="R64" s="12" t="s">
        <v>766</v>
      </c>
      <c r="S64" s="12" t="s">
        <v>702</v>
      </c>
      <c r="T64" s="12" t="s">
        <v>802</v>
      </c>
      <c r="V64" s="12" t="s">
        <v>861</v>
      </c>
      <c r="X64" s="12" t="s">
        <v>149</v>
      </c>
      <c r="Y64" s="25">
        <f t="shared" ca="1" si="0"/>
        <v>41961.617838425926</v>
      </c>
      <c r="Z64" s="12" t="s">
        <v>864</v>
      </c>
      <c r="AA64" s="25">
        <f t="shared" ca="1" si="1"/>
        <v>41961.617838425926</v>
      </c>
      <c r="AB64" s="12" t="s">
        <v>864</v>
      </c>
    </row>
    <row r="65" spans="1:28">
      <c r="A65" s="30" t="s">
        <v>1809</v>
      </c>
      <c r="B65" s="12" t="s">
        <v>859</v>
      </c>
      <c r="C65" s="12" t="s">
        <v>278</v>
      </c>
      <c r="D65" s="12" t="s">
        <v>1525</v>
      </c>
      <c r="E65" s="12" t="s">
        <v>704</v>
      </c>
      <c r="F65" s="12" t="s">
        <v>1525</v>
      </c>
      <c r="G65" s="12" t="s">
        <v>622</v>
      </c>
      <c r="I65" s="12" t="s">
        <v>623</v>
      </c>
      <c r="K65" s="12" t="s">
        <v>1526</v>
      </c>
      <c r="N65" s="12" t="str">
        <f t="shared" si="2"/>
        <v>[NDAP DW to NDAP DM]:TM_RG_IRDSREGSTR</v>
      </c>
      <c r="O65" s="12" t="s">
        <v>396</v>
      </c>
      <c r="Q65" s="12" t="s">
        <v>702</v>
      </c>
      <c r="R65" s="12" t="s">
        <v>767</v>
      </c>
      <c r="S65" s="12" t="s">
        <v>702</v>
      </c>
      <c r="T65" s="12" t="s">
        <v>1787</v>
      </c>
      <c r="V65" s="12" t="s">
        <v>861</v>
      </c>
      <c r="X65" s="12" t="s">
        <v>149</v>
      </c>
      <c r="Y65" s="25">
        <f t="shared" ca="1" si="0"/>
        <v>41961.617838425926</v>
      </c>
      <c r="Z65" s="12" t="s">
        <v>864</v>
      </c>
      <c r="AA65" s="25">
        <f t="shared" ca="1" si="1"/>
        <v>41961.617838425926</v>
      </c>
      <c r="AB65" s="12" t="s">
        <v>864</v>
      </c>
    </row>
    <row r="66" spans="1:28">
      <c r="A66" s="30" t="s">
        <v>1809</v>
      </c>
      <c r="B66" s="12" t="s">
        <v>860</v>
      </c>
      <c r="C66" s="12" t="s">
        <v>278</v>
      </c>
      <c r="D66" s="12" t="s">
        <v>1525</v>
      </c>
      <c r="E66" s="12" t="s">
        <v>704</v>
      </c>
      <c r="F66" s="12" t="s">
        <v>1525</v>
      </c>
      <c r="G66" s="12" t="s">
        <v>406</v>
      </c>
      <c r="I66" s="12" t="s">
        <v>407</v>
      </c>
      <c r="K66" s="12" t="s">
        <v>1526</v>
      </c>
      <c r="N66" s="12" t="str">
        <f t="shared" si="2"/>
        <v>[NDAP DW to NDAP DM]:TM_AQ_ASSETSCL_SM_D</v>
      </c>
      <c r="O66" s="12" t="s">
        <v>396</v>
      </c>
      <c r="Q66" s="12" t="s">
        <v>702</v>
      </c>
      <c r="R66" s="12" t="s">
        <v>768</v>
      </c>
      <c r="S66" s="12" t="s">
        <v>702</v>
      </c>
      <c r="T66" s="12" t="s">
        <v>803</v>
      </c>
      <c r="V66" s="12" t="s">
        <v>861</v>
      </c>
      <c r="X66" s="12" t="s">
        <v>149</v>
      </c>
      <c r="Y66" s="25">
        <f t="shared" ca="1" si="0"/>
        <v>41961.617838425926</v>
      </c>
      <c r="Z66" s="12" t="s">
        <v>864</v>
      </c>
      <c r="AA66" s="25">
        <f t="shared" ca="1" si="1"/>
        <v>41961.617838425926</v>
      </c>
      <c r="AB66" s="12" t="s">
        <v>864</v>
      </c>
    </row>
  </sheetData>
  <mergeCells count="1">
    <mergeCell ref="B2:AB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9" sqref="T9"/>
    </sheetView>
  </sheetViews>
  <sheetFormatPr defaultRowHeight="13.5"/>
  <cols>
    <col min="2" max="2" width="13.5703125" customWidth="1"/>
    <col min="8" max="8" width="11.42578125" customWidth="1"/>
    <col min="18" max="18" width="53.140625" customWidth="1"/>
    <col min="20" max="20" width="36.85546875" customWidth="1"/>
    <col min="25" max="25" width="17" bestFit="1" customWidth="1"/>
    <col min="27" max="27" width="17" bestFit="1" customWidth="1"/>
  </cols>
  <sheetData>
    <row r="1" spans="1:28">
      <c r="A1" s="4" t="s">
        <v>84</v>
      </c>
      <c r="B1" s="5" t="s">
        <v>348</v>
      </c>
      <c r="C1" s="4" t="s">
        <v>85</v>
      </c>
      <c r="D1" s="5" t="s">
        <v>147</v>
      </c>
      <c r="E1" s="4" t="s">
        <v>86</v>
      </c>
      <c r="F1" s="5" t="s">
        <v>349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4" t="s">
        <v>87</v>
      </c>
      <c r="B2" s="40" t="s">
        <v>1771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4" t="s">
        <v>88</v>
      </c>
      <c r="B3" s="6" t="s">
        <v>110</v>
      </c>
      <c r="C3" s="6" t="s">
        <v>112</v>
      </c>
      <c r="D3" s="6" t="s">
        <v>113</v>
      </c>
      <c r="E3" s="6" t="s">
        <v>114</v>
      </c>
      <c r="F3" s="6" t="s">
        <v>373</v>
      </c>
      <c r="G3" s="6" t="s">
        <v>374</v>
      </c>
      <c r="H3" s="6" t="s">
        <v>375</v>
      </c>
      <c r="I3" s="6" t="s">
        <v>376</v>
      </c>
      <c r="J3" s="6" t="s">
        <v>377</v>
      </c>
      <c r="K3" s="6" t="s">
        <v>378</v>
      </c>
      <c r="L3" s="6" t="s">
        <v>380</v>
      </c>
      <c r="M3" s="6" t="s">
        <v>382</v>
      </c>
      <c r="N3" s="6" t="s">
        <v>141</v>
      </c>
      <c r="O3" s="6" t="s">
        <v>142</v>
      </c>
      <c r="P3" s="6" t="s">
        <v>143</v>
      </c>
      <c r="Q3" s="6" t="s">
        <v>361</v>
      </c>
      <c r="R3" s="6" t="s">
        <v>363</v>
      </c>
      <c r="S3" s="6" t="s">
        <v>365</v>
      </c>
      <c r="T3" s="6" t="s">
        <v>367</v>
      </c>
      <c r="U3" s="6" t="s">
        <v>368</v>
      </c>
      <c r="V3" s="6" t="s">
        <v>370</v>
      </c>
      <c r="W3" s="6" t="s">
        <v>148</v>
      </c>
      <c r="X3" s="6" t="s">
        <v>117</v>
      </c>
      <c r="Y3" s="6" t="s">
        <v>132</v>
      </c>
      <c r="Z3" s="6" t="s">
        <v>134</v>
      </c>
      <c r="AA3" s="6" t="s">
        <v>137</v>
      </c>
      <c r="AB3" s="6" t="s">
        <v>138</v>
      </c>
    </row>
    <row r="4" spans="1:28">
      <c r="A4" s="4" t="s">
        <v>89</v>
      </c>
      <c r="B4" s="5" t="s">
        <v>118</v>
      </c>
      <c r="C4" s="5" t="s">
        <v>119</v>
      </c>
      <c r="D4" s="5" t="s">
        <v>352</v>
      </c>
      <c r="E4" s="5" t="s">
        <v>353</v>
      </c>
      <c r="F4" s="5" t="s">
        <v>354</v>
      </c>
      <c r="G4" s="5" t="s">
        <v>355</v>
      </c>
      <c r="H4" s="5" t="s">
        <v>356</v>
      </c>
      <c r="I4" s="5" t="s">
        <v>357</v>
      </c>
      <c r="J4" s="5" t="s">
        <v>358</v>
      </c>
      <c r="K4" s="5" t="s">
        <v>379</v>
      </c>
      <c r="L4" s="5" t="s">
        <v>381</v>
      </c>
      <c r="M4" s="5" t="s">
        <v>383</v>
      </c>
      <c r="N4" s="5" t="s">
        <v>126</v>
      </c>
      <c r="O4" s="5" t="s">
        <v>359</v>
      </c>
      <c r="P4" s="5" t="s">
        <v>360</v>
      </c>
      <c r="Q4" s="5" t="s">
        <v>362</v>
      </c>
      <c r="R4" s="5" t="s">
        <v>364</v>
      </c>
      <c r="S4" s="5" t="s">
        <v>366</v>
      </c>
      <c r="T4" s="5" t="s">
        <v>130</v>
      </c>
      <c r="U4" s="5" t="s">
        <v>369</v>
      </c>
      <c r="V4" s="5" t="s">
        <v>371</v>
      </c>
      <c r="W4" s="5" t="s">
        <v>103</v>
      </c>
      <c r="X4" s="5" t="s">
        <v>372</v>
      </c>
      <c r="Y4" s="5" t="s">
        <v>133</v>
      </c>
      <c r="Z4" s="5" t="s">
        <v>135</v>
      </c>
      <c r="AA4" s="5" t="s">
        <v>140</v>
      </c>
      <c r="AB4" s="5" t="s">
        <v>139</v>
      </c>
    </row>
    <row r="5" spans="1:28">
      <c r="A5" s="4" t="s">
        <v>90</v>
      </c>
      <c r="B5" s="5" t="s">
        <v>136</v>
      </c>
      <c r="C5" s="5" t="s">
        <v>351</v>
      </c>
      <c r="D5" s="5" t="s">
        <v>98</v>
      </c>
      <c r="E5" s="5" t="s">
        <v>98</v>
      </c>
      <c r="F5" s="5" t="s">
        <v>351</v>
      </c>
      <c r="G5" s="5" t="s">
        <v>351</v>
      </c>
      <c r="H5" s="5" t="s">
        <v>351</v>
      </c>
      <c r="I5" s="5" t="s">
        <v>100</v>
      </c>
      <c r="J5" s="5" t="s">
        <v>100</v>
      </c>
      <c r="K5" s="5" t="s">
        <v>351</v>
      </c>
      <c r="L5" s="5" t="s">
        <v>351</v>
      </c>
      <c r="M5" s="5" t="s">
        <v>100</v>
      </c>
      <c r="N5" s="5" t="s">
        <v>101</v>
      </c>
      <c r="O5" s="5" t="s">
        <v>101</v>
      </c>
      <c r="P5" s="5" t="s">
        <v>101</v>
      </c>
      <c r="Q5" s="5" t="s">
        <v>99</v>
      </c>
      <c r="R5" s="5" t="s">
        <v>1772</v>
      </c>
      <c r="S5" s="5" t="s">
        <v>99</v>
      </c>
      <c r="T5" s="5" t="s">
        <v>1772</v>
      </c>
      <c r="U5" s="5" t="s">
        <v>99</v>
      </c>
      <c r="V5" s="5" t="s">
        <v>96</v>
      </c>
      <c r="W5" s="5" t="s">
        <v>100</v>
      </c>
      <c r="X5" s="5" t="s">
        <v>105</v>
      </c>
      <c r="Y5" s="5" t="s">
        <v>106</v>
      </c>
      <c r="Z5" s="5" t="s">
        <v>136</v>
      </c>
      <c r="AA5" s="5" t="s">
        <v>106</v>
      </c>
      <c r="AB5" s="5" t="s">
        <v>136</v>
      </c>
    </row>
    <row r="6" spans="1:28">
      <c r="A6" s="4" t="s">
        <v>91</v>
      </c>
      <c r="B6" s="5" t="s">
        <v>94</v>
      </c>
      <c r="C6" s="5" t="s">
        <v>97</v>
      </c>
      <c r="D6" s="5" t="s">
        <v>97</v>
      </c>
      <c r="E6" s="5" t="s">
        <v>97</v>
      </c>
      <c r="F6" s="5" t="s">
        <v>97</v>
      </c>
      <c r="G6" s="5" t="s">
        <v>97</v>
      </c>
      <c r="H6" s="5" t="s">
        <v>97</v>
      </c>
      <c r="I6" s="5" t="s">
        <v>97</v>
      </c>
      <c r="J6" s="5" t="s">
        <v>97</v>
      </c>
      <c r="K6" s="5" t="s">
        <v>97</v>
      </c>
      <c r="L6" s="5" t="s">
        <v>97</v>
      </c>
      <c r="M6" s="5" t="s">
        <v>97</v>
      </c>
      <c r="N6" s="5" t="s">
        <v>97</v>
      </c>
      <c r="O6" s="5" t="s">
        <v>97</v>
      </c>
      <c r="P6" s="5" t="s">
        <v>97</v>
      </c>
      <c r="Q6" s="5" t="s">
        <v>97</v>
      </c>
      <c r="R6" s="5" t="s">
        <v>97</v>
      </c>
      <c r="S6" s="5" t="s">
        <v>97</v>
      </c>
      <c r="T6" s="5" t="s">
        <v>97</v>
      </c>
      <c r="U6" s="5" t="s">
        <v>97</v>
      </c>
      <c r="V6" s="5" t="s">
        <v>97</v>
      </c>
      <c r="W6" s="5" t="s">
        <v>97</v>
      </c>
      <c r="X6" s="5" t="s">
        <v>97</v>
      </c>
      <c r="Y6" s="5" t="s">
        <v>97</v>
      </c>
      <c r="Z6" s="5" t="s">
        <v>97</v>
      </c>
      <c r="AA6" s="5" t="s">
        <v>97</v>
      </c>
      <c r="AB6" s="5" t="s">
        <v>97</v>
      </c>
    </row>
    <row r="7" spans="1:28">
      <c r="A7" s="4" t="s">
        <v>92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4" t="s">
        <v>93</v>
      </c>
      <c r="B8" s="5" t="s">
        <v>95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409.5">
      <c r="A9" s="7" t="s">
        <v>1808</v>
      </c>
      <c r="B9" s="26" t="str">
        <f>G9&amp;"001"</f>
        <v>R0001001</v>
      </c>
      <c r="C9" s="13" t="s">
        <v>1795</v>
      </c>
      <c r="D9" s="13" t="s">
        <v>341</v>
      </c>
      <c r="E9" s="13"/>
      <c r="F9" s="13" t="s">
        <v>1797</v>
      </c>
      <c r="G9" s="13" t="s">
        <v>1798</v>
      </c>
      <c r="H9" s="13"/>
      <c r="I9" s="13" t="s">
        <v>1806</v>
      </c>
      <c r="J9" s="13"/>
      <c r="K9" s="13"/>
      <c r="L9" s="13"/>
      <c r="M9" s="13"/>
      <c r="N9" s="13" t="str">
        <f>"["&amp;G9&amp;"] " &amp; I9 &amp; " VS 통합 DB 데이터 검증"</f>
        <v>[R0001] 관리/처분계획 총괄표 VS 통합 DB 데이터 검증</v>
      </c>
      <c r="O9" s="13" t="s">
        <v>1800</v>
      </c>
      <c r="P9" s="13"/>
      <c r="Q9" s="13" t="s">
        <v>1801</v>
      </c>
      <c r="R9" s="3" t="s">
        <v>1805</v>
      </c>
      <c r="S9" s="13" t="s">
        <v>1802</v>
      </c>
      <c r="T9" s="3" t="s">
        <v>1807</v>
      </c>
      <c r="U9" s="13"/>
      <c r="V9" s="13" t="s">
        <v>1803</v>
      </c>
      <c r="W9" s="13"/>
      <c r="X9" s="13" t="s">
        <v>149</v>
      </c>
      <c r="Y9" s="14">
        <f ca="1">NOW()</f>
        <v>41971.617838425926</v>
      </c>
      <c r="Z9" s="13" t="s">
        <v>150</v>
      </c>
      <c r="AA9" s="14">
        <f ca="1">NOW()</f>
        <v>41971.617838425926</v>
      </c>
      <c r="AB9" s="13" t="s">
        <v>150</v>
      </c>
    </row>
  </sheetData>
  <mergeCells count="1">
    <mergeCell ref="B2:AB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AC115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B33" sqref="B33"/>
    </sheetView>
  </sheetViews>
  <sheetFormatPr defaultRowHeight="13.5"/>
  <cols>
    <col min="2" max="2" width="9.5703125" customWidth="1"/>
    <col min="8" max="8" width="11.42578125" customWidth="1"/>
    <col min="18" max="18" width="53.140625" customWidth="1"/>
    <col min="25" max="25" width="17" bestFit="1" customWidth="1"/>
    <col min="27" max="27" width="17" bestFit="1" customWidth="1"/>
  </cols>
  <sheetData>
    <row r="1" spans="1:28">
      <c r="A1" s="4" t="s">
        <v>84</v>
      </c>
      <c r="B1" s="5" t="s">
        <v>348</v>
      </c>
      <c r="C1" s="4" t="s">
        <v>85</v>
      </c>
      <c r="D1" s="5" t="s">
        <v>147</v>
      </c>
      <c r="E1" s="4" t="s">
        <v>86</v>
      </c>
      <c r="F1" s="5" t="s">
        <v>349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4" t="s">
        <v>87</v>
      </c>
      <c r="B2" s="40" t="s">
        <v>350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4" t="s">
        <v>88</v>
      </c>
      <c r="B3" s="6" t="s">
        <v>110</v>
      </c>
      <c r="C3" s="6" t="s">
        <v>112</v>
      </c>
      <c r="D3" s="6" t="s">
        <v>113</v>
      </c>
      <c r="E3" s="6" t="s">
        <v>114</v>
      </c>
      <c r="F3" s="6" t="s">
        <v>373</v>
      </c>
      <c r="G3" s="6" t="s">
        <v>374</v>
      </c>
      <c r="H3" s="6" t="s">
        <v>375</v>
      </c>
      <c r="I3" s="6" t="s">
        <v>376</v>
      </c>
      <c r="J3" s="6" t="s">
        <v>377</v>
      </c>
      <c r="K3" s="6" t="s">
        <v>378</v>
      </c>
      <c r="L3" s="6" t="s">
        <v>380</v>
      </c>
      <c r="M3" s="6" t="s">
        <v>382</v>
      </c>
      <c r="N3" s="6" t="s">
        <v>141</v>
      </c>
      <c r="O3" s="6" t="s">
        <v>142</v>
      </c>
      <c r="P3" s="6" t="s">
        <v>143</v>
      </c>
      <c r="Q3" s="6" t="s">
        <v>361</v>
      </c>
      <c r="R3" s="6" t="s">
        <v>363</v>
      </c>
      <c r="S3" s="6" t="s">
        <v>365</v>
      </c>
      <c r="T3" s="6" t="s">
        <v>367</v>
      </c>
      <c r="U3" s="6" t="s">
        <v>368</v>
      </c>
      <c r="V3" s="6" t="s">
        <v>370</v>
      </c>
      <c r="W3" s="6" t="s">
        <v>148</v>
      </c>
      <c r="X3" s="6" t="s">
        <v>117</v>
      </c>
      <c r="Y3" s="6" t="s">
        <v>132</v>
      </c>
      <c r="Z3" s="6" t="s">
        <v>134</v>
      </c>
      <c r="AA3" s="6" t="s">
        <v>137</v>
      </c>
      <c r="AB3" s="6" t="s">
        <v>138</v>
      </c>
    </row>
    <row r="4" spans="1:28">
      <c r="A4" s="4" t="s">
        <v>89</v>
      </c>
      <c r="B4" s="5" t="s">
        <v>118</v>
      </c>
      <c r="C4" s="5" t="s">
        <v>119</v>
      </c>
      <c r="D4" s="5" t="s">
        <v>352</v>
      </c>
      <c r="E4" s="5" t="s">
        <v>353</v>
      </c>
      <c r="F4" s="5" t="s">
        <v>354</v>
      </c>
      <c r="G4" s="5" t="s">
        <v>355</v>
      </c>
      <c r="H4" s="5" t="s">
        <v>356</v>
      </c>
      <c r="I4" s="5" t="s">
        <v>357</v>
      </c>
      <c r="J4" s="5" t="s">
        <v>358</v>
      </c>
      <c r="K4" s="5" t="s">
        <v>379</v>
      </c>
      <c r="L4" s="5" t="s">
        <v>381</v>
      </c>
      <c r="M4" s="5" t="s">
        <v>383</v>
      </c>
      <c r="N4" s="5" t="s">
        <v>126</v>
      </c>
      <c r="O4" s="5" t="s">
        <v>359</v>
      </c>
      <c r="P4" s="5" t="s">
        <v>360</v>
      </c>
      <c r="Q4" s="5" t="s">
        <v>362</v>
      </c>
      <c r="R4" s="5" t="s">
        <v>364</v>
      </c>
      <c r="S4" s="5" t="s">
        <v>366</v>
      </c>
      <c r="T4" s="5" t="s">
        <v>130</v>
      </c>
      <c r="U4" s="5" t="s">
        <v>369</v>
      </c>
      <c r="V4" s="5" t="s">
        <v>371</v>
      </c>
      <c r="W4" s="5" t="s">
        <v>103</v>
      </c>
      <c r="X4" s="5" t="s">
        <v>372</v>
      </c>
      <c r="Y4" s="5" t="s">
        <v>133</v>
      </c>
      <c r="Z4" s="5" t="s">
        <v>135</v>
      </c>
      <c r="AA4" s="5" t="s">
        <v>140</v>
      </c>
      <c r="AB4" s="5" t="s">
        <v>139</v>
      </c>
    </row>
    <row r="5" spans="1:28">
      <c r="A5" s="4" t="s">
        <v>90</v>
      </c>
      <c r="B5" s="5" t="s">
        <v>136</v>
      </c>
      <c r="C5" s="5" t="s">
        <v>351</v>
      </c>
      <c r="D5" s="5" t="s">
        <v>98</v>
      </c>
      <c r="E5" s="5" t="s">
        <v>98</v>
      </c>
      <c r="F5" s="5" t="s">
        <v>351</v>
      </c>
      <c r="G5" s="5" t="s">
        <v>351</v>
      </c>
      <c r="H5" s="5" t="s">
        <v>351</v>
      </c>
      <c r="I5" s="5" t="s">
        <v>100</v>
      </c>
      <c r="J5" s="5" t="s">
        <v>100</v>
      </c>
      <c r="K5" s="5" t="s">
        <v>351</v>
      </c>
      <c r="L5" s="5" t="s">
        <v>351</v>
      </c>
      <c r="M5" s="5" t="s">
        <v>100</v>
      </c>
      <c r="N5" s="5" t="s">
        <v>101</v>
      </c>
      <c r="O5" s="5" t="s">
        <v>101</v>
      </c>
      <c r="P5" s="5" t="s">
        <v>101</v>
      </c>
      <c r="Q5" s="5" t="s">
        <v>99</v>
      </c>
      <c r="R5" s="5" t="s">
        <v>102</v>
      </c>
      <c r="S5" s="5" t="s">
        <v>99</v>
      </c>
      <c r="T5" s="5" t="s">
        <v>102</v>
      </c>
      <c r="U5" s="5" t="s">
        <v>99</v>
      </c>
      <c r="V5" s="5" t="s">
        <v>96</v>
      </c>
      <c r="W5" s="5" t="s">
        <v>100</v>
      </c>
      <c r="X5" s="5" t="s">
        <v>105</v>
      </c>
      <c r="Y5" s="5" t="s">
        <v>106</v>
      </c>
      <c r="Z5" s="5" t="s">
        <v>136</v>
      </c>
      <c r="AA5" s="5" t="s">
        <v>106</v>
      </c>
      <c r="AB5" s="5" t="s">
        <v>136</v>
      </c>
    </row>
    <row r="6" spans="1:28">
      <c r="A6" s="4" t="s">
        <v>91</v>
      </c>
      <c r="B6" s="5" t="s">
        <v>94</v>
      </c>
      <c r="C6" s="5" t="s">
        <v>97</v>
      </c>
      <c r="D6" s="5" t="s">
        <v>97</v>
      </c>
      <c r="E6" s="5" t="s">
        <v>97</v>
      </c>
      <c r="F6" s="5" t="s">
        <v>97</v>
      </c>
      <c r="G6" s="5" t="s">
        <v>97</v>
      </c>
      <c r="H6" s="5" t="s">
        <v>97</v>
      </c>
      <c r="I6" s="5" t="s">
        <v>97</v>
      </c>
      <c r="J6" s="5" t="s">
        <v>97</v>
      </c>
      <c r="K6" s="5" t="s">
        <v>97</v>
      </c>
      <c r="L6" s="5" t="s">
        <v>97</v>
      </c>
      <c r="M6" s="5" t="s">
        <v>97</v>
      </c>
      <c r="N6" s="5" t="s">
        <v>97</v>
      </c>
      <c r="O6" s="5" t="s">
        <v>97</v>
      </c>
      <c r="P6" s="5" t="s">
        <v>97</v>
      </c>
      <c r="Q6" s="5" t="s">
        <v>97</v>
      </c>
      <c r="R6" s="5" t="s">
        <v>97</v>
      </c>
      <c r="S6" s="5" t="s">
        <v>97</v>
      </c>
      <c r="T6" s="5" t="s">
        <v>97</v>
      </c>
      <c r="U6" s="5" t="s">
        <v>97</v>
      </c>
      <c r="V6" s="5" t="s">
        <v>97</v>
      </c>
      <c r="W6" s="5" t="s">
        <v>97</v>
      </c>
      <c r="X6" s="5" t="s">
        <v>97</v>
      </c>
      <c r="Y6" s="5" t="s">
        <v>97</v>
      </c>
      <c r="Z6" s="5" t="s">
        <v>97</v>
      </c>
      <c r="AA6" s="5" t="s">
        <v>97</v>
      </c>
      <c r="AB6" s="5" t="s">
        <v>97</v>
      </c>
    </row>
    <row r="7" spans="1:28">
      <c r="A7" s="4" t="s">
        <v>92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4" t="s">
        <v>93</v>
      </c>
      <c r="B8" s="5" t="s">
        <v>95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>
      <c r="A9" s="7" t="s">
        <v>277</v>
      </c>
      <c r="B9" t="s">
        <v>681</v>
      </c>
      <c r="C9" s="13" t="s">
        <v>316</v>
      </c>
      <c r="D9" s="13" t="s">
        <v>13</v>
      </c>
      <c r="E9" s="13" t="s">
        <v>13</v>
      </c>
      <c r="F9" s="13" t="s">
        <v>347</v>
      </c>
      <c r="G9" s="13" t="s">
        <v>12</v>
      </c>
      <c r="H9" s="13" t="s">
        <v>326</v>
      </c>
      <c r="I9" s="13" t="s">
        <v>31</v>
      </c>
      <c r="J9" s="13" t="s">
        <v>325</v>
      </c>
      <c r="K9" s="13" t="s">
        <v>347</v>
      </c>
      <c r="L9" s="13"/>
      <c r="M9" s="13"/>
      <c r="N9" s="13" t="s">
        <v>9</v>
      </c>
      <c r="O9" s="13" t="s">
        <v>10</v>
      </c>
      <c r="P9" s="13" t="s">
        <v>11</v>
      </c>
      <c r="Q9" s="13" t="s">
        <v>152</v>
      </c>
      <c r="R9" s="13" t="s">
        <v>384</v>
      </c>
      <c r="S9" s="13"/>
      <c r="T9" s="13"/>
      <c r="U9" s="13"/>
      <c r="V9" s="13" t="s">
        <v>285</v>
      </c>
      <c r="W9" s="13"/>
      <c r="X9" s="13" t="s">
        <v>149</v>
      </c>
      <c r="Y9" s="14">
        <f ca="1">NOW()</f>
        <v>41971.617838425926</v>
      </c>
      <c r="Z9" s="13" t="s">
        <v>150</v>
      </c>
      <c r="AA9" s="14">
        <f ca="1">NOW()</f>
        <v>41971.617838425926</v>
      </c>
      <c r="AB9" s="13" t="s">
        <v>150</v>
      </c>
    </row>
    <row r="10" spans="1:28">
      <c r="A10" s="7" t="s">
        <v>277</v>
      </c>
      <c r="B10" t="s">
        <v>682</v>
      </c>
      <c r="C10" s="13" t="s">
        <v>316</v>
      </c>
      <c r="D10" s="13" t="s">
        <v>13</v>
      </c>
      <c r="E10" s="13" t="s">
        <v>13</v>
      </c>
      <c r="F10" s="13" t="s">
        <v>347</v>
      </c>
      <c r="G10" s="13" t="s">
        <v>12</v>
      </c>
      <c r="H10" s="13" t="s">
        <v>328</v>
      </c>
      <c r="I10" s="13" t="s">
        <v>31</v>
      </c>
      <c r="J10" s="13" t="s">
        <v>327</v>
      </c>
      <c r="K10" s="13" t="s">
        <v>347</v>
      </c>
      <c r="L10" s="13"/>
      <c r="M10" s="13"/>
      <c r="N10" s="13" t="s">
        <v>54</v>
      </c>
      <c r="O10" s="13" t="s">
        <v>55</v>
      </c>
      <c r="P10" s="13" t="s">
        <v>56</v>
      </c>
      <c r="Q10" s="13" t="s">
        <v>152</v>
      </c>
      <c r="R10" s="13" t="s">
        <v>276</v>
      </c>
      <c r="S10" s="13"/>
      <c r="T10" s="13"/>
      <c r="U10" s="13"/>
      <c r="V10" s="13" t="s">
        <v>285</v>
      </c>
      <c r="W10" s="13"/>
      <c r="X10" s="13" t="s">
        <v>149</v>
      </c>
      <c r="Y10" s="14">
        <f t="shared" ref="Y10:Y24" ca="1" si="0">NOW()</f>
        <v>41971.617838425926</v>
      </c>
      <c r="Z10" s="13" t="s">
        <v>150</v>
      </c>
      <c r="AA10" s="14">
        <f t="shared" ref="AA10:AA24" ca="1" si="1">NOW()</f>
        <v>41971.617838425926</v>
      </c>
      <c r="AB10" s="13" t="s">
        <v>150</v>
      </c>
    </row>
    <row r="11" spans="1:28">
      <c r="A11" s="7" t="s">
        <v>277</v>
      </c>
      <c r="B11" t="s">
        <v>683</v>
      </c>
      <c r="C11" s="13" t="s">
        <v>299</v>
      </c>
      <c r="D11" s="13" t="s">
        <v>13</v>
      </c>
      <c r="E11" s="13" t="s">
        <v>13</v>
      </c>
      <c r="F11" s="13" t="s">
        <v>347</v>
      </c>
      <c r="G11" s="13" t="s">
        <v>15</v>
      </c>
      <c r="H11" s="13" t="s">
        <v>329</v>
      </c>
      <c r="I11" s="13" t="s">
        <v>27</v>
      </c>
      <c r="J11" s="13" t="s">
        <v>317</v>
      </c>
      <c r="K11" s="13" t="s">
        <v>347</v>
      </c>
      <c r="L11" s="13" t="s">
        <v>17</v>
      </c>
      <c r="M11" s="13" t="s">
        <v>330</v>
      </c>
      <c r="N11" s="13" t="s">
        <v>36</v>
      </c>
      <c r="O11" s="13" t="s">
        <v>16</v>
      </c>
      <c r="P11" s="13"/>
      <c r="Q11" s="13" t="s">
        <v>152</v>
      </c>
      <c r="R11" s="13" t="str">
        <f>"SELECT /*+ PARALLEL(2) */ ASSETS_NO FROM "&amp; G11&amp; " WHERE ASSETS_NO NOT IN (SELECT ASSETS_NO FROM TNID_BASSREGSTR WHERE PRPRTY_KND_CODE = 'A')"</f>
        <v>SELECT /*+ PARALLEL(2) */ ASSETS_NO FROM TNID_LADREGSTR WHERE ASSETS_NO NOT IN (SELECT ASSETS_NO FROM TNID_BASSREGSTR WHERE PRPRTY_KND_CODE = 'A')</v>
      </c>
      <c r="S11" s="13"/>
      <c r="T11" s="13"/>
      <c r="U11" s="13"/>
      <c r="V11" s="13" t="s">
        <v>285</v>
      </c>
      <c r="W11" s="13"/>
      <c r="X11" s="13" t="s">
        <v>149</v>
      </c>
      <c r="Y11" s="14">
        <f t="shared" ca="1" si="0"/>
        <v>41971.617838425926</v>
      </c>
      <c r="Z11" s="13" t="s">
        <v>150</v>
      </c>
      <c r="AA11" s="14">
        <f t="shared" ca="1" si="1"/>
        <v>41971.617838425926</v>
      </c>
      <c r="AB11" s="13" t="s">
        <v>150</v>
      </c>
    </row>
    <row r="12" spans="1:28">
      <c r="A12" s="7" t="s">
        <v>277</v>
      </c>
      <c r="B12" t="s">
        <v>684</v>
      </c>
      <c r="C12" s="13" t="s">
        <v>299</v>
      </c>
      <c r="D12" s="13" t="s">
        <v>13</v>
      </c>
      <c r="E12" s="13" t="s">
        <v>13</v>
      </c>
      <c r="F12" s="13" t="s">
        <v>347</v>
      </c>
      <c r="G12" s="13" t="s">
        <v>20</v>
      </c>
      <c r="H12" s="13" t="s">
        <v>329</v>
      </c>
      <c r="I12" s="13" t="s">
        <v>26</v>
      </c>
      <c r="J12" s="13" t="s">
        <v>317</v>
      </c>
      <c r="K12" s="13" t="s">
        <v>347</v>
      </c>
      <c r="L12" s="13" t="s">
        <v>17</v>
      </c>
      <c r="M12" s="13" t="s">
        <v>330</v>
      </c>
      <c r="N12" s="13" t="s">
        <v>35</v>
      </c>
      <c r="O12" s="13" t="s">
        <v>16</v>
      </c>
      <c r="P12" s="13"/>
      <c r="Q12" s="13" t="s">
        <v>152</v>
      </c>
      <c r="R12" s="13" t="str">
        <f>"SELECT /*+ PARALLEL(2) */  ASSETS_NO FROM "&amp; G12&amp; " WHERE ASSETS_NO NOT IN (SELECT ASSETS_NO FROM TNID_BASSREGSTR WHERE PRPRTY_KND_CODE = 'B')"</f>
        <v>SELECT /*+ PARALLEL(2) */  ASSETS_NO FROM TNID_BULDREGSTR WHERE ASSETS_NO NOT IN (SELECT ASSETS_NO FROM TNID_BASSREGSTR WHERE PRPRTY_KND_CODE = 'B')</v>
      </c>
      <c r="S12" s="13"/>
      <c r="T12" s="13"/>
      <c r="U12" s="13"/>
      <c r="V12" s="13" t="s">
        <v>285</v>
      </c>
      <c r="W12" s="13"/>
      <c r="X12" s="13" t="s">
        <v>149</v>
      </c>
      <c r="Y12" s="14">
        <f t="shared" ca="1" si="0"/>
        <v>41971.617838425926</v>
      </c>
      <c r="Z12" s="13" t="s">
        <v>150</v>
      </c>
      <c r="AA12" s="14">
        <f t="shared" ca="1" si="1"/>
        <v>41971.617838425926</v>
      </c>
      <c r="AB12" s="13" t="s">
        <v>150</v>
      </c>
    </row>
    <row r="13" spans="1:28">
      <c r="A13" s="7" t="s">
        <v>277</v>
      </c>
      <c r="B13" t="s">
        <v>685</v>
      </c>
      <c r="C13" s="13" t="s">
        <v>299</v>
      </c>
      <c r="D13" s="13" t="s">
        <v>13</v>
      </c>
      <c r="E13" s="13" t="s">
        <v>13</v>
      </c>
      <c r="F13" s="13" t="s">
        <v>347</v>
      </c>
      <c r="G13" s="13" t="s">
        <v>23</v>
      </c>
      <c r="H13" s="13" t="s">
        <v>329</v>
      </c>
      <c r="I13" s="13" t="s">
        <v>29</v>
      </c>
      <c r="J13" s="13" t="s">
        <v>317</v>
      </c>
      <c r="K13" s="13" t="s">
        <v>347</v>
      </c>
      <c r="L13" s="13" t="s">
        <v>17</v>
      </c>
      <c r="M13" s="13" t="s">
        <v>330</v>
      </c>
      <c r="N13" s="13" t="s">
        <v>38</v>
      </c>
      <c r="O13" s="13" t="s">
        <v>16</v>
      </c>
      <c r="P13" s="13"/>
      <c r="Q13" s="13" t="s">
        <v>152</v>
      </c>
      <c r="R13" s="13" t="str">
        <f>"SELECT /*+ PARALLEL(2) */ ASSETS_NO FROM "&amp; G13&amp; " WHERE ASSETS_NO NOT IN (SELECT ASSETS_NO FROM TNID_BASSREGSTR WHERE PRPRTY_KND_CODE = 'C')"</f>
        <v>SELECT /*+ PARALLEL(2) */ ASSETS_NO FROM TNID_STNDTRIREGSTR WHERE ASSETS_NO NOT IN (SELECT ASSETS_NO FROM TNID_BASSREGSTR WHERE PRPRTY_KND_CODE = 'C')</v>
      </c>
      <c r="S13" s="13"/>
      <c r="T13" s="13"/>
      <c r="U13" s="13"/>
      <c r="V13" s="13" t="s">
        <v>285</v>
      </c>
      <c r="W13" s="13"/>
      <c r="X13" s="13" t="s">
        <v>149</v>
      </c>
      <c r="Y13" s="14">
        <f t="shared" ca="1" si="0"/>
        <v>41971.617838425926</v>
      </c>
      <c r="Z13" s="13" t="s">
        <v>150</v>
      </c>
      <c r="AA13" s="14">
        <f t="shared" ca="1" si="1"/>
        <v>41971.617838425926</v>
      </c>
      <c r="AB13" s="13" t="s">
        <v>150</v>
      </c>
    </row>
    <row r="14" spans="1:28">
      <c r="A14" s="7" t="s">
        <v>277</v>
      </c>
      <c r="B14" t="s">
        <v>686</v>
      </c>
      <c r="C14" s="13" t="s">
        <v>299</v>
      </c>
      <c r="D14" s="13" t="s">
        <v>13</v>
      </c>
      <c r="E14" s="13" t="s">
        <v>13</v>
      </c>
      <c r="F14" s="13" t="s">
        <v>347</v>
      </c>
      <c r="G14" s="13" t="s">
        <v>39</v>
      </c>
      <c r="H14" s="13" t="s">
        <v>329</v>
      </c>
      <c r="I14" s="13" t="s">
        <v>42</v>
      </c>
      <c r="J14" s="13" t="s">
        <v>317</v>
      </c>
      <c r="K14" s="13" t="s">
        <v>347</v>
      </c>
      <c r="L14" s="13" t="s">
        <v>17</v>
      </c>
      <c r="M14" s="13" t="s">
        <v>330</v>
      </c>
      <c r="N14" s="13" t="s">
        <v>45</v>
      </c>
      <c r="O14" s="13" t="s">
        <v>16</v>
      </c>
      <c r="P14" s="13"/>
      <c r="Q14" s="13" t="s">
        <v>152</v>
      </c>
      <c r="R14" s="13" t="str">
        <f>"SELECT /*+ PARALLEL(2) */ ASSETS_NO FROM "&amp; G14&amp; " WHERE ASSETS_NO NOT IN (SELECT ASSETS_NO FROM TNID_BASSREGSTR WHERE PRPRTY_KND_CODE = 'D')"</f>
        <v>SELECT /*+ PARALLEL(2) */ ASSETS_NO FROM TNID_MCHN_UTNSIL_RGSTR_D WHERE ASSETS_NO NOT IN (SELECT ASSETS_NO FROM TNID_BASSREGSTR WHERE PRPRTY_KND_CODE = 'D')</v>
      </c>
      <c r="S14" s="13"/>
      <c r="T14" s="13"/>
      <c r="U14" s="13"/>
      <c r="V14" s="13" t="s">
        <v>285</v>
      </c>
      <c r="W14" s="13"/>
      <c r="X14" s="13" t="s">
        <v>149</v>
      </c>
      <c r="Y14" s="14">
        <f t="shared" ca="1" si="0"/>
        <v>41971.617838425926</v>
      </c>
      <c r="Z14" s="13" t="s">
        <v>150</v>
      </c>
      <c r="AA14" s="14">
        <f t="shared" ca="1" si="1"/>
        <v>41971.617838425926</v>
      </c>
      <c r="AB14" s="13" t="s">
        <v>150</v>
      </c>
    </row>
    <row r="15" spans="1:28">
      <c r="A15" s="7" t="s">
        <v>277</v>
      </c>
      <c r="B15" t="s">
        <v>687</v>
      </c>
      <c r="C15" s="13" t="s">
        <v>299</v>
      </c>
      <c r="D15" s="13" t="s">
        <v>13</v>
      </c>
      <c r="E15" s="13" t="s">
        <v>13</v>
      </c>
      <c r="F15" s="13" t="s">
        <v>347</v>
      </c>
      <c r="G15" s="13" t="s">
        <v>21</v>
      </c>
      <c r="H15" s="13" t="s">
        <v>329</v>
      </c>
      <c r="I15" s="13" t="s">
        <v>24</v>
      </c>
      <c r="J15" s="13" t="s">
        <v>317</v>
      </c>
      <c r="K15" s="13" t="s">
        <v>347</v>
      </c>
      <c r="L15" s="13" t="s">
        <v>17</v>
      </c>
      <c r="M15" s="13" t="s">
        <v>330</v>
      </c>
      <c r="N15" s="13" t="s">
        <v>32</v>
      </c>
      <c r="O15" s="13" t="s">
        <v>16</v>
      </c>
      <c r="P15" s="13"/>
      <c r="Q15" s="13" t="s">
        <v>152</v>
      </c>
      <c r="R15" s="13" t="str">
        <f>"SELECT /*+ PARALLEL(2) */ ASSETS_NO FROM "&amp; G15&amp; " WHERE ASSETS_NO NOT IN (SELECT ASSETS_NO FROM TNID_BASSREGSTR WHERE PRPRTY_KND_CODE = 'E')"</f>
        <v>SELECT /*+ PARALLEL(2) */ ASSETS_NO FROM TNID_ATCNREGSTR WHERE ASSETS_NO NOT IN (SELECT ASSETS_NO FROM TNID_BASSREGSTR WHERE PRPRTY_KND_CODE = 'E')</v>
      </c>
      <c r="S15" s="13"/>
      <c r="T15" s="13"/>
      <c r="U15" s="13"/>
      <c r="V15" s="13" t="s">
        <v>285</v>
      </c>
      <c r="W15" s="13"/>
      <c r="X15" s="13" t="s">
        <v>149</v>
      </c>
      <c r="Y15" s="14">
        <f t="shared" ca="1" si="0"/>
        <v>41971.617838425926</v>
      </c>
      <c r="Z15" s="13" t="s">
        <v>150</v>
      </c>
      <c r="AA15" s="14">
        <f t="shared" ca="1" si="1"/>
        <v>41971.617838425926</v>
      </c>
      <c r="AB15" s="13" t="s">
        <v>150</v>
      </c>
    </row>
    <row r="16" spans="1:28">
      <c r="A16" s="7" t="s">
        <v>277</v>
      </c>
      <c r="B16" t="s">
        <v>688</v>
      </c>
      <c r="C16" s="13" t="s">
        <v>299</v>
      </c>
      <c r="D16" s="13" t="s">
        <v>13</v>
      </c>
      <c r="E16" s="13" t="s">
        <v>13</v>
      </c>
      <c r="F16" s="13" t="s">
        <v>347</v>
      </c>
      <c r="G16" s="13" t="s">
        <v>41</v>
      </c>
      <c r="H16" s="13" t="s">
        <v>329</v>
      </c>
      <c r="I16" s="13" t="s">
        <v>44</v>
      </c>
      <c r="J16" s="13" t="s">
        <v>317</v>
      </c>
      <c r="K16" s="13" t="s">
        <v>347</v>
      </c>
      <c r="L16" s="13" t="s">
        <v>17</v>
      </c>
      <c r="M16" s="13" t="s">
        <v>330</v>
      </c>
      <c r="N16" s="13" t="s">
        <v>47</v>
      </c>
      <c r="O16" s="13" t="s">
        <v>16</v>
      </c>
      <c r="P16" s="13"/>
      <c r="Q16" s="13" t="s">
        <v>152</v>
      </c>
      <c r="R16" s="13" t="str">
        <f>"SELECT /*+ PARALLEL(2) */ ASSETS_NO FROM "&amp; G16&amp; " WHERE ASSETS_NO NOT IN (SELECT ASSETS_NO FROM TNID_BASSREGSTR WHERE PRPRTY_KND_CODE = 'F')"</f>
        <v>SELECT /*+ PARALLEL(2) */ ASSETS_NO FROM TNID_SHIPARPLN_RGSTR_D WHERE ASSETS_NO NOT IN (SELECT ASSETS_NO FROM TNID_BASSREGSTR WHERE PRPRTY_KND_CODE = 'F')</v>
      </c>
      <c r="S16" s="13"/>
      <c r="T16" s="13"/>
      <c r="U16" s="13"/>
      <c r="V16" s="13" t="s">
        <v>285</v>
      </c>
      <c r="W16" s="13"/>
      <c r="X16" s="13" t="s">
        <v>149</v>
      </c>
      <c r="Y16" s="14">
        <f t="shared" ca="1" si="0"/>
        <v>41971.617838425926</v>
      </c>
      <c r="Z16" s="13" t="s">
        <v>150</v>
      </c>
      <c r="AA16" s="14">
        <f t="shared" ca="1" si="1"/>
        <v>41971.617838425926</v>
      </c>
      <c r="AB16" s="13" t="s">
        <v>150</v>
      </c>
    </row>
    <row r="17" spans="1:29">
      <c r="A17" s="7" t="s">
        <v>277</v>
      </c>
      <c r="B17" t="s">
        <v>689</v>
      </c>
      <c r="C17" s="13" t="s">
        <v>299</v>
      </c>
      <c r="D17" s="13" t="s">
        <v>13</v>
      </c>
      <c r="E17" s="13" t="s">
        <v>13</v>
      </c>
      <c r="F17" s="13" t="s">
        <v>347</v>
      </c>
      <c r="G17" s="13" t="s">
        <v>40</v>
      </c>
      <c r="H17" s="13" t="s">
        <v>329</v>
      </c>
      <c r="I17" s="13" t="s">
        <v>43</v>
      </c>
      <c r="J17" s="13" t="s">
        <v>317</v>
      </c>
      <c r="K17" s="13" t="s">
        <v>347</v>
      </c>
      <c r="L17" s="13" t="s">
        <v>17</v>
      </c>
      <c r="M17" s="13" t="s">
        <v>330</v>
      </c>
      <c r="N17" s="13" t="s">
        <v>46</v>
      </c>
      <c r="O17" s="13" t="s">
        <v>16</v>
      </c>
      <c r="P17" s="13"/>
      <c r="Q17" s="13" t="s">
        <v>152</v>
      </c>
      <c r="R17" s="13" t="str">
        <f>"SELECT /*+ PARALLEL(2) */ ASSETS_NO FROM "&amp; G17&amp; " WHERE ASSETS_NO NOT IN (SELECT ASSETS_NO FROM TNID_BASSREGSTR WHERE PRPRTY_KND_CODE = 'G')"</f>
        <v>SELECT /*+ PARALLEL(2) */ ASSETS_NO FROM TNID_NGPT_RGSTR_D WHERE ASSETS_NO NOT IN (SELECT ASSETS_NO FROM TNID_BASSREGSTR WHERE PRPRTY_KND_CODE = 'G')</v>
      </c>
      <c r="S17" s="13"/>
      <c r="T17" s="13"/>
      <c r="U17" s="13"/>
      <c r="V17" s="13" t="s">
        <v>285</v>
      </c>
      <c r="W17" s="13"/>
      <c r="X17" s="13" t="s">
        <v>149</v>
      </c>
      <c r="Y17" s="14">
        <f t="shared" ca="1" si="0"/>
        <v>41971.617838425926</v>
      </c>
      <c r="Z17" s="13" t="s">
        <v>150</v>
      </c>
      <c r="AA17" s="14">
        <f t="shared" ca="1" si="1"/>
        <v>41971.617838425926</v>
      </c>
      <c r="AB17" s="13" t="s">
        <v>150</v>
      </c>
    </row>
    <row r="18" spans="1:29">
      <c r="A18" s="7" t="s">
        <v>277</v>
      </c>
      <c r="B18" t="s">
        <v>690</v>
      </c>
      <c r="C18" s="13" t="s">
        <v>299</v>
      </c>
      <c r="D18" s="13" t="s">
        <v>13</v>
      </c>
      <c r="E18" s="13" t="s">
        <v>13</v>
      </c>
      <c r="F18" s="13" t="s">
        <v>347</v>
      </c>
      <c r="G18" s="13" t="s">
        <v>22</v>
      </c>
      <c r="H18" s="13" t="s">
        <v>329</v>
      </c>
      <c r="I18" s="13" t="s">
        <v>28</v>
      </c>
      <c r="J18" s="13" t="s">
        <v>317</v>
      </c>
      <c r="K18" s="13" t="s">
        <v>347</v>
      </c>
      <c r="L18" s="13" t="s">
        <v>17</v>
      </c>
      <c r="M18" s="13" t="s">
        <v>330</v>
      </c>
      <c r="N18" s="13" t="s">
        <v>37</v>
      </c>
      <c r="O18" s="13" t="s">
        <v>16</v>
      </c>
      <c r="P18" s="13"/>
      <c r="Q18" s="13" t="s">
        <v>152</v>
      </c>
      <c r="R18" s="13" t="str">
        <f>"SELECT /*+ PARALLEL(2) */ ASSETS_NO FROM "&amp; G18&amp; " WHERE ASSETS_NO NOT IN (SELECT ASSETS_NO FROM TNID_BASSREGSTR WHERE PRPRTY_KND_CODE = 'H')"</f>
        <v>SELECT /*+ PARALLEL(2) */ ASSETS_NO FROM TNID_SECRITSREGSTR WHERE ASSETS_NO NOT IN (SELECT ASSETS_NO FROM TNID_BASSREGSTR WHERE PRPRTY_KND_CODE = 'H')</v>
      </c>
      <c r="S18" s="13"/>
      <c r="T18" s="13"/>
      <c r="U18" s="13"/>
      <c r="V18" s="13" t="s">
        <v>285</v>
      </c>
      <c r="W18" s="13"/>
      <c r="X18" s="13" t="s">
        <v>149</v>
      </c>
      <c r="Y18" s="14">
        <f t="shared" ca="1" si="0"/>
        <v>41971.617838425926</v>
      </c>
      <c r="Z18" s="13" t="s">
        <v>150</v>
      </c>
      <c r="AA18" s="14">
        <f t="shared" ca="1" si="1"/>
        <v>41971.617838425926</v>
      </c>
      <c r="AB18" s="13" t="s">
        <v>150</v>
      </c>
    </row>
    <row r="19" spans="1:29">
      <c r="A19" s="7" t="s">
        <v>277</v>
      </c>
      <c r="B19" t="s">
        <v>691</v>
      </c>
      <c r="C19" s="13" t="s">
        <v>299</v>
      </c>
      <c r="D19" s="13" t="s">
        <v>13</v>
      </c>
      <c r="E19" s="13" t="s">
        <v>13</v>
      </c>
      <c r="F19" s="13" t="s">
        <v>347</v>
      </c>
      <c r="G19" s="13" t="s">
        <v>17</v>
      </c>
      <c r="H19" s="13" t="s">
        <v>329</v>
      </c>
      <c r="I19" s="13" t="s">
        <v>25</v>
      </c>
      <c r="J19" s="13" t="s">
        <v>317</v>
      </c>
      <c r="K19" s="13" t="s">
        <v>347</v>
      </c>
      <c r="L19" s="13" t="s">
        <v>332</v>
      </c>
      <c r="M19" s="13" t="s">
        <v>672</v>
      </c>
      <c r="N19" s="13" t="s">
        <v>19</v>
      </c>
      <c r="O19" s="13" t="s">
        <v>18</v>
      </c>
      <c r="P19" s="13"/>
      <c r="Q19" s="13" t="s">
        <v>152</v>
      </c>
      <c r="R19" s="13" t="s">
        <v>305</v>
      </c>
      <c r="S19" s="13"/>
      <c r="T19" s="13"/>
      <c r="U19" s="13"/>
      <c r="V19" s="13" t="s">
        <v>285</v>
      </c>
      <c r="W19" s="13"/>
      <c r="X19" s="13" t="s">
        <v>149</v>
      </c>
      <c r="Y19" s="14">
        <f t="shared" ca="1" si="0"/>
        <v>41971.617838425926</v>
      </c>
      <c r="Z19" s="13" t="s">
        <v>150</v>
      </c>
      <c r="AA19" s="14">
        <f t="shared" ca="1" si="1"/>
        <v>41971.617838425926</v>
      </c>
      <c r="AB19" s="13" t="s">
        <v>150</v>
      </c>
    </row>
    <row r="20" spans="1:29" ht="409.5">
      <c r="A20" s="7" t="s">
        <v>277</v>
      </c>
      <c r="B20" t="s">
        <v>692</v>
      </c>
      <c r="C20" s="13" t="s">
        <v>316</v>
      </c>
      <c r="D20" s="13" t="s">
        <v>50</v>
      </c>
      <c r="E20" s="13" t="s">
        <v>51</v>
      </c>
      <c r="F20" s="13" t="s">
        <v>347</v>
      </c>
      <c r="G20" s="13" t="s">
        <v>48</v>
      </c>
      <c r="H20" s="13" t="s">
        <v>334</v>
      </c>
      <c r="I20" s="13" t="s">
        <v>49</v>
      </c>
      <c r="J20" s="13" t="s">
        <v>335</v>
      </c>
      <c r="K20" s="13" t="s">
        <v>347</v>
      </c>
      <c r="L20" s="13"/>
      <c r="M20" s="13"/>
      <c r="N20" s="3" t="s">
        <v>52</v>
      </c>
      <c r="O20" s="13" t="s">
        <v>53</v>
      </c>
      <c r="P20" s="13"/>
      <c r="Q20" s="13" t="s">
        <v>152</v>
      </c>
      <c r="R20" s="13" t="s">
        <v>306</v>
      </c>
      <c r="S20" s="13"/>
      <c r="T20" s="13"/>
      <c r="U20" s="13"/>
      <c r="V20" s="13" t="s">
        <v>285</v>
      </c>
      <c r="W20" s="13"/>
      <c r="X20" s="13" t="s">
        <v>149</v>
      </c>
      <c r="Y20" s="14">
        <f t="shared" ca="1" si="0"/>
        <v>41971.617838425926</v>
      </c>
      <c r="Z20" s="13" t="s">
        <v>150</v>
      </c>
      <c r="AA20" s="14">
        <f t="shared" ca="1" si="1"/>
        <v>41971.617838425926</v>
      </c>
      <c r="AB20" s="13" t="s">
        <v>150</v>
      </c>
    </row>
    <row r="21" spans="1:29">
      <c r="A21" s="7" t="s">
        <v>277</v>
      </c>
      <c r="B21" t="s">
        <v>693</v>
      </c>
      <c r="C21" s="13" t="s">
        <v>300</v>
      </c>
      <c r="D21" s="13" t="s">
        <v>341</v>
      </c>
      <c r="E21" s="13" t="s">
        <v>341</v>
      </c>
      <c r="F21" s="13" t="s">
        <v>347</v>
      </c>
      <c r="G21" s="13"/>
      <c r="H21" s="13"/>
      <c r="I21" s="13" t="s">
        <v>76</v>
      </c>
      <c r="J21" s="13"/>
      <c r="K21" s="13" t="s">
        <v>347</v>
      </c>
      <c r="L21" s="13"/>
      <c r="M21" s="13"/>
      <c r="N21" s="13" t="s">
        <v>57</v>
      </c>
      <c r="O21" s="13"/>
      <c r="P21" s="13"/>
      <c r="Q21" s="13" t="s">
        <v>152</v>
      </c>
      <c r="R21" s="13"/>
      <c r="S21" s="13"/>
      <c r="T21" s="13"/>
      <c r="U21" s="13"/>
      <c r="V21" s="13" t="s">
        <v>285</v>
      </c>
      <c r="W21" s="13"/>
      <c r="X21" s="13" t="s">
        <v>149</v>
      </c>
      <c r="Y21" s="14">
        <f ca="1">NOW()</f>
        <v>41971.617838425926</v>
      </c>
      <c r="Z21" s="13" t="s">
        <v>150</v>
      </c>
      <c r="AA21" s="14">
        <f ca="1">NOW()</f>
        <v>41971.617838425926</v>
      </c>
      <c r="AB21" s="13" t="s">
        <v>150</v>
      </c>
    </row>
    <row r="22" spans="1:29">
      <c r="A22" s="7" t="s">
        <v>277</v>
      </c>
      <c r="B22" t="s">
        <v>694</v>
      </c>
      <c r="C22" s="13" t="s">
        <v>298</v>
      </c>
      <c r="D22" s="13" t="s">
        <v>342</v>
      </c>
      <c r="E22" s="13" t="s">
        <v>343</v>
      </c>
      <c r="F22" s="13" t="s">
        <v>347</v>
      </c>
      <c r="G22" s="13" t="s">
        <v>315</v>
      </c>
      <c r="H22" s="13" t="s">
        <v>338</v>
      </c>
      <c r="I22" s="13" t="s">
        <v>77</v>
      </c>
      <c r="J22" s="13" t="s">
        <v>336</v>
      </c>
      <c r="K22" s="13" t="s">
        <v>347</v>
      </c>
      <c r="L22" s="13"/>
      <c r="M22" s="13"/>
      <c r="N22" s="13" t="s">
        <v>337</v>
      </c>
      <c r="O22" s="13" t="s">
        <v>79</v>
      </c>
      <c r="P22" s="13"/>
      <c r="Q22" s="13" t="s">
        <v>152</v>
      </c>
      <c r="R22" s="13"/>
      <c r="S22" s="13"/>
      <c r="T22" s="13"/>
      <c r="U22" s="13"/>
      <c r="V22" s="13" t="s">
        <v>285</v>
      </c>
      <c r="W22" s="13"/>
      <c r="X22" s="13" t="s">
        <v>149</v>
      </c>
      <c r="Y22" s="14">
        <f t="shared" ca="1" si="0"/>
        <v>41971.617838425926</v>
      </c>
      <c r="Z22" s="13" t="s">
        <v>150</v>
      </c>
      <c r="AA22" s="14">
        <f t="shared" ca="1" si="1"/>
        <v>41971.617838425926</v>
      </c>
      <c r="AB22" s="13" t="s">
        <v>150</v>
      </c>
    </row>
    <row r="23" spans="1:29">
      <c r="A23" s="7" t="s">
        <v>277</v>
      </c>
      <c r="B23" t="s">
        <v>695</v>
      </c>
      <c r="C23" s="13" t="s">
        <v>316</v>
      </c>
      <c r="D23" s="13" t="s">
        <v>50</v>
      </c>
      <c r="E23" s="13" t="s">
        <v>51</v>
      </c>
      <c r="F23" s="13" t="s">
        <v>347</v>
      </c>
      <c r="G23" s="13" t="s">
        <v>80</v>
      </c>
      <c r="H23" s="13" t="s">
        <v>334</v>
      </c>
      <c r="I23" s="13" t="s">
        <v>81</v>
      </c>
      <c r="J23" s="13" t="s">
        <v>335</v>
      </c>
      <c r="K23" s="13" t="s">
        <v>347</v>
      </c>
      <c r="L23" s="13"/>
      <c r="M23" s="13"/>
      <c r="N23" s="13" t="s">
        <v>82</v>
      </c>
      <c r="O23" s="13" t="s">
        <v>83</v>
      </c>
      <c r="P23" s="13"/>
      <c r="Q23" s="13" t="s">
        <v>152</v>
      </c>
      <c r="R23" s="13" t="s">
        <v>311</v>
      </c>
      <c r="S23" s="13"/>
      <c r="T23" s="13"/>
      <c r="U23" s="13"/>
      <c r="V23" s="13" t="s">
        <v>285</v>
      </c>
      <c r="W23" s="13"/>
      <c r="X23" s="13" t="s">
        <v>149</v>
      </c>
      <c r="Y23" s="14">
        <f t="shared" ca="1" si="0"/>
        <v>41971.617838425926</v>
      </c>
      <c r="Z23" s="13" t="s">
        <v>150</v>
      </c>
      <c r="AA23" s="14">
        <f t="shared" ca="1" si="1"/>
        <v>41971.617838425926</v>
      </c>
      <c r="AB23" s="13" t="s">
        <v>150</v>
      </c>
    </row>
    <row r="24" spans="1:29" ht="67.5">
      <c r="A24" s="7" t="s">
        <v>277</v>
      </c>
      <c r="B24" t="s">
        <v>696</v>
      </c>
      <c r="C24" s="13" t="s">
        <v>303</v>
      </c>
      <c r="D24" s="13" t="s">
        <v>344</v>
      </c>
      <c r="E24" s="13" t="s">
        <v>344</v>
      </c>
      <c r="F24" s="13" t="s">
        <v>347</v>
      </c>
      <c r="G24" s="16" t="s">
        <v>673</v>
      </c>
      <c r="H24" s="16" t="s">
        <v>675</v>
      </c>
      <c r="I24" s="17" t="s">
        <v>674</v>
      </c>
      <c r="J24" s="13" t="s">
        <v>317</v>
      </c>
      <c r="K24" s="13" t="s">
        <v>347</v>
      </c>
      <c r="L24" s="13"/>
      <c r="M24" s="13"/>
      <c r="N24" s="13" t="s">
        <v>108</v>
      </c>
      <c r="O24" s="13" t="s">
        <v>676</v>
      </c>
      <c r="P24" s="13"/>
      <c r="Q24" s="13" t="s">
        <v>152</v>
      </c>
      <c r="R24" s="3" t="s">
        <v>677</v>
      </c>
      <c r="S24" s="13"/>
      <c r="T24" s="13"/>
      <c r="U24" s="13"/>
      <c r="V24" s="13" t="s">
        <v>285</v>
      </c>
      <c r="W24" s="13"/>
      <c r="X24" s="13" t="s">
        <v>149</v>
      </c>
      <c r="Y24" s="14">
        <f t="shared" ca="1" si="0"/>
        <v>41971.617838425926</v>
      </c>
      <c r="Z24" s="13" t="s">
        <v>150</v>
      </c>
      <c r="AA24" s="14">
        <f t="shared" ca="1" si="1"/>
        <v>41971.617838425926</v>
      </c>
      <c r="AB24" s="13" t="s">
        <v>150</v>
      </c>
    </row>
    <row r="25" spans="1:29">
      <c r="A25" s="18" t="s">
        <v>680</v>
      </c>
      <c r="B25" t="s">
        <v>389</v>
      </c>
      <c r="C25" t="s">
        <v>390</v>
      </c>
      <c r="D25" t="s">
        <v>391</v>
      </c>
      <c r="E25" t="s">
        <v>392</v>
      </c>
      <c r="F25" t="s">
        <v>391</v>
      </c>
      <c r="G25" t="s">
        <v>393</v>
      </c>
      <c r="I25" t="s">
        <v>394</v>
      </c>
      <c r="K25" t="s">
        <v>395</v>
      </c>
      <c r="L25" t="s">
        <v>393</v>
      </c>
      <c r="M25" t="s">
        <v>394</v>
      </c>
      <c r="N25" t="str">
        <f>"건수검증(HIVE_DM -&gt; ORACLE DM):"&amp;G25</f>
        <v>건수검증(HIVE_DM -&gt; ORACLE DM):TM_AQ_ACQSCNTRCTSTTUS</v>
      </c>
      <c r="O25" t="s">
        <v>396</v>
      </c>
      <c r="Q25" t="s">
        <v>397</v>
      </c>
      <c r="R25" t="str">
        <f>"SELECT COUNT(*) FROM ETL_DEV."&amp;G25</f>
        <v>SELECT COUNT(*) FROM ETL_DEV.TM_AQ_ACQSCNTRCTSTTUS</v>
      </c>
      <c r="S25" t="s">
        <v>398</v>
      </c>
      <c r="T25" t="str">
        <f>"SELECT COUNT(*) FROM DM."&amp;G25</f>
        <v>SELECT COUNT(*) FROM DM.TM_AQ_ACQSCNTRCTSTTUS</v>
      </c>
      <c r="V25" t="s">
        <v>399</v>
      </c>
      <c r="X25" t="s">
        <v>678</v>
      </c>
      <c r="Y25" s="15">
        <f ca="1">NOW()</f>
        <v>41971.617838425926</v>
      </c>
      <c r="Z25" t="s">
        <v>401</v>
      </c>
      <c r="AA25" s="15">
        <f ca="1">NOW()</f>
        <v>41971.617838425926</v>
      </c>
      <c r="AB25" t="s">
        <v>401</v>
      </c>
      <c r="AC25" t="str">
        <f>VLOOKUP(B25,Sheet1!A:A,1,FALSE)</f>
        <v>ETOM0001</v>
      </c>
    </row>
    <row r="26" spans="1:29">
      <c r="A26" s="7" t="s">
        <v>277</v>
      </c>
      <c r="B26" t="s">
        <v>402</v>
      </c>
      <c r="C26" t="s">
        <v>390</v>
      </c>
      <c r="D26" t="s">
        <v>391</v>
      </c>
      <c r="E26" t="s">
        <v>392</v>
      </c>
      <c r="F26" t="s">
        <v>391</v>
      </c>
      <c r="G26" t="s">
        <v>403</v>
      </c>
      <c r="I26" t="s">
        <v>404</v>
      </c>
      <c r="K26" t="s">
        <v>395</v>
      </c>
      <c r="L26" t="s">
        <v>403</v>
      </c>
      <c r="M26" t="s">
        <v>404</v>
      </c>
      <c r="N26" t="str">
        <f t="shared" ref="N26:N89" si="2">"건수검증(HIVE_DM -&gt; ORACLE DM):"&amp;G26</f>
        <v>건수검증(HIVE_DM -&gt; ORACLE DM):TM_AQ_ACQSIRDSSTTUS</v>
      </c>
      <c r="O26" t="s">
        <v>396</v>
      </c>
      <c r="Q26" t="s">
        <v>397</v>
      </c>
      <c r="R26" t="str">
        <f t="shared" ref="R26:R89" si="3">"SELECT COUNT(*) FROM ETL_DEV."&amp;G26</f>
        <v>SELECT COUNT(*) FROM ETL_DEV.TM_AQ_ACQSIRDSSTTUS</v>
      </c>
      <c r="S26" t="s">
        <v>398</v>
      </c>
      <c r="T26" t="str">
        <f t="shared" ref="T26:T89" si="4">"SELECT COUNT(*) FROM DM."&amp;G26</f>
        <v>SELECT COUNT(*) FROM DM.TM_AQ_ACQSIRDSSTTUS</v>
      </c>
      <c r="V26" t="s">
        <v>399</v>
      </c>
      <c r="X26" t="s">
        <v>400</v>
      </c>
      <c r="Y26" s="15">
        <f t="shared" ref="Y26:Y89" ca="1" si="5">NOW()</f>
        <v>41971.617838425926</v>
      </c>
      <c r="Z26" t="s">
        <v>401</v>
      </c>
      <c r="AA26" s="15">
        <f t="shared" ref="AA26:AA89" ca="1" si="6">NOW()</f>
        <v>41971.617838425926</v>
      </c>
      <c r="AB26" t="s">
        <v>401</v>
      </c>
      <c r="AC26" t="e">
        <f>VLOOKUP(B26,Sheet1!A:A,1,FALSE)</f>
        <v>#N/A</v>
      </c>
    </row>
    <row r="27" spans="1:29">
      <c r="A27" s="18" t="s">
        <v>680</v>
      </c>
      <c r="B27" t="s">
        <v>405</v>
      </c>
      <c r="C27" t="s">
        <v>390</v>
      </c>
      <c r="D27" t="s">
        <v>391</v>
      </c>
      <c r="E27" t="s">
        <v>392</v>
      </c>
      <c r="F27" t="s">
        <v>391</v>
      </c>
      <c r="G27" t="s">
        <v>406</v>
      </c>
      <c r="I27" t="s">
        <v>407</v>
      </c>
      <c r="K27" t="s">
        <v>395</v>
      </c>
      <c r="L27" t="s">
        <v>406</v>
      </c>
      <c r="M27" t="s">
        <v>407</v>
      </c>
      <c r="N27" t="str">
        <f t="shared" si="2"/>
        <v>건수검증(HIVE_DM -&gt; ORACLE DM):TM_AQ_ASSETSCL_SM_D</v>
      </c>
      <c r="O27" t="s">
        <v>396</v>
      </c>
      <c r="Q27" t="s">
        <v>397</v>
      </c>
      <c r="R27" t="str">
        <f t="shared" si="3"/>
        <v>SELECT COUNT(*) FROM ETL_DEV.TM_AQ_ASSETSCL_SM_D</v>
      </c>
      <c r="S27" t="s">
        <v>398</v>
      </c>
      <c r="T27" t="str">
        <f t="shared" si="4"/>
        <v>SELECT COUNT(*) FROM DM.TM_AQ_ASSETSCL_SM_D</v>
      </c>
      <c r="V27" t="s">
        <v>399</v>
      </c>
      <c r="X27" t="s">
        <v>678</v>
      </c>
      <c r="Y27" s="15">
        <f t="shared" ca="1" si="5"/>
        <v>41971.617838425926</v>
      </c>
      <c r="Z27" t="s">
        <v>401</v>
      </c>
      <c r="AA27" s="15">
        <f t="shared" ca="1" si="6"/>
        <v>41971.617838425926</v>
      </c>
      <c r="AB27" t="s">
        <v>401</v>
      </c>
      <c r="AC27" t="e">
        <f>VLOOKUP(B27,Sheet1!A:A,1,FALSE)</f>
        <v>#N/A</v>
      </c>
    </row>
    <row r="28" spans="1:29">
      <c r="A28" s="7" t="s">
        <v>277</v>
      </c>
      <c r="B28" t="s">
        <v>408</v>
      </c>
      <c r="C28" t="s">
        <v>390</v>
      </c>
      <c r="D28" t="s">
        <v>391</v>
      </c>
      <c r="E28" t="s">
        <v>392</v>
      </c>
      <c r="F28" t="s">
        <v>391</v>
      </c>
      <c r="G28" t="s">
        <v>409</v>
      </c>
      <c r="I28" t="s">
        <v>410</v>
      </c>
      <c r="K28" t="s">
        <v>395</v>
      </c>
      <c r="L28" t="s">
        <v>409</v>
      </c>
      <c r="M28" t="s">
        <v>410</v>
      </c>
      <c r="N28" t="str">
        <f t="shared" si="2"/>
        <v>건수검증(HIVE_DM -&gt; ORACLE DM):TM_AQ_NPRTYSTTUS</v>
      </c>
      <c r="O28" t="s">
        <v>396</v>
      </c>
      <c r="Q28" t="s">
        <v>397</v>
      </c>
      <c r="R28" t="str">
        <f t="shared" si="3"/>
        <v>SELECT COUNT(*) FROM ETL_DEV.TM_AQ_NPRTYSTTUS</v>
      </c>
      <c r="S28" t="s">
        <v>398</v>
      </c>
      <c r="T28" t="str">
        <f t="shared" si="4"/>
        <v>SELECT COUNT(*) FROM DM.TM_AQ_NPRTYSTTUS</v>
      </c>
      <c r="V28" t="s">
        <v>399</v>
      </c>
      <c r="X28" t="s">
        <v>400</v>
      </c>
      <c r="Y28" s="15">
        <f t="shared" ca="1" si="5"/>
        <v>41971.617838425926</v>
      </c>
      <c r="Z28" t="s">
        <v>401</v>
      </c>
      <c r="AA28" s="15">
        <f t="shared" ca="1" si="6"/>
        <v>41971.617838425926</v>
      </c>
      <c r="AB28" t="s">
        <v>401</v>
      </c>
      <c r="AC28" t="e">
        <f>VLOOKUP(B28,Sheet1!A:A,1,FALSE)</f>
        <v>#N/A</v>
      </c>
    </row>
    <row r="29" spans="1:29">
      <c r="A29" s="18" t="s">
        <v>680</v>
      </c>
      <c r="B29" t="s">
        <v>411</v>
      </c>
      <c r="C29" t="s">
        <v>390</v>
      </c>
      <c r="D29" t="s">
        <v>391</v>
      </c>
      <c r="E29" t="s">
        <v>392</v>
      </c>
      <c r="F29" t="s">
        <v>391</v>
      </c>
      <c r="G29" t="s">
        <v>412</v>
      </c>
      <c r="I29" t="s">
        <v>413</v>
      </c>
      <c r="K29" t="s">
        <v>395</v>
      </c>
      <c r="L29" t="s">
        <v>412</v>
      </c>
      <c r="M29" t="s">
        <v>413</v>
      </c>
      <c r="N29" t="str">
        <f t="shared" si="2"/>
        <v>건수검증(HIVE_DM -&gt; ORACLE DM):TM_AQ_SAVLDPUCHASSTTUS</v>
      </c>
      <c r="O29" t="s">
        <v>396</v>
      </c>
      <c r="Q29" t="s">
        <v>397</v>
      </c>
      <c r="R29" t="str">
        <f t="shared" si="3"/>
        <v>SELECT COUNT(*) FROM ETL_DEV.TM_AQ_SAVLDPUCHASSTTUS</v>
      </c>
      <c r="S29" t="s">
        <v>398</v>
      </c>
      <c r="T29" t="str">
        <f t="shared" si="4"/>
        <v>SELECT COUNT(*) FROM DM.TM_AQ_SAVLDPUCHASSTTUS</v>
      </c>
      <c r="V29" t="s">
        <v>399</v>
      </c>
      <c r="X29" t="s">
        <v>678</v>
      </c>
      <c r="Y29" s="15">
        <f t="shared" ca="1" si="5"/>
        <v>41971.617838425926</v>
      </c>
      <c r="Z29" t="s">
        <v>401</v>
      </c>
      <c r="AA29" s="15">
        <f t="shared" ca="1" si="6"/>
        <v>41971.617838425926</v>
      </c>
      <c r="AB29" t="s">
        <v>401</v>
      </c>
      <c r="AC29" t="str">
        <f>VLOOKUP(B29,Sheet1!A:A,1,FALSE)</f>
        <v>ETOM0005</v>
      </c>
    </row>
    <row r="30" spans="1:29">
      <c r="A30" s="7" t="s">
        <v>277</v>
      </c>
      <c r="B30" t="s">
        <v>414</v>
      </c>
      <c r="C30" t="s">
        <v>390</v>
      </c>
      <c r="D30" t="s">
        <v>391</v>
      </c>
      <c r="E30" t="s">
        <v>392</v>
      </c>
      <c r="F30" t="s">
        <v>391</v>
      </c>
      <c r="G30" t="s">
        <v>415</v>
      </c>
      <c r="I30" t="s">
        <v>416</v>
      </c>
      <c r="K30" t="s">
        <v>395</v>
      </c>
      <c r="L30" t="s">
        <v>415</v>
      </c>
      <c r="M30" t="s">
        <v>416</v>
      </c>
      <c r="N30" t="str">
        <f t="shared" si="2"/>
        <v>건수검증(HIVE_DM -&gt; ORACLE DM):TM_DV_GOLNDEXMPLDEVLOPSTTUS</v>
      </c>
      <c r="O30" t="s">
        <v>396</v>
      </c>
      <c r="Q30" t="s">
        <v>397</v>
      </c>
      <c r="R30" t="str">
        <f t="shared" si="3"/>
        <v>SELECT COUNT(*) FROM ETL_DEV.TM_DV_GOLNDEXMPLDEVLOPSTTUS</v>
      </c>
      <c r="S30" t="s">
        <v>398</v>
      </c>
      <c r="T30" t="str">
        <f t="shared" si="4"/>
        <v>SELECT COUNT(*) FROM DM.TM_DV_GOLNDEXMPLDEVLOPSTTUS</v>
      </c>
      <c r="V30" t="s">
        <v>399</v>
      </c>
      <c r="X30" t="s">
        <v>400</v>
      </c>
      <c r="Y30" s="15">
        <f t="shared" ca="1" si="5"/>
        <v>41971.617838425926</v>
      </c>
      <c r="Z30" t="s">
        <v>401</v>
      </c>
      <c r="AA30" s="15">
        <f t="shared" ca="1" si="6"/>
        <v>41971.617838425926</v>
      </c>
      <c r="AB30" t="s">
        <v>401</v>
      </c>
      <c r="AC30" t="e">
        <f>VLOOKUP(B30,Sheet1!A:A,1,FALSE)</f>
        <v>#N/A</v>
      </c>
    </row>
    <row r="31" spans="1:29">
      <c r="A31" s="7" t="s">
        <v>277</v>
      </c>
      <c r="B31" t="s">
        <v>417</v>
      </c>
      <c r="C31" t="s">
        <v>390</v>
      </c>
      <c r="D31" t="s">
        <v>391</v>
      </c>
      <c r="E31" t="s">
        <v>392</v>
      </c>
      <c r="F31" t="s">
        <v>391</v>
      </c>
      <c r="G31" t="s">
        <v>418</v>
      </c>
      <c r="I31" t="s">
        <v>419</v>
      </c>
      <c r="K31" t="s">
        <v>395</v>
      </c>
      <c r="L31" t="s">
        <v>418</v>
      </c>
      <c r="M31" t="s">
        <v>419</v>
      </c>
      <c r="N31" t="str">
        <f t="shared" si="2"/>
        <v>건수검증(HIVE_DM -&gt; ORACLE DM):TM_OP_ACCDTEXAMINBULDSTATS_D</v>
      </c>
      <c r="O31" t="s">
        <v>396</v>
      </c>
      <c r="Q31" t="s">
        <v>397</v>
      </c>
      <c r="R31" t="str">
        <f t="shared" si="3"/>
        <v>SELECT COUNT(*) FROM ETL_DEV.TM_OP_ACCDTEXAMINBULDSTATS_D</v>
      </c>
      <c r="S31" t="s">
        <v>398</v>
      </c>
      <c r="T31" t="str">
        <f t="shared" si="4"/>
        <v>SELECT COUNT(*) FROM DM.TM_OP_ACCDTEXAMINBULDSTATS_D</v>
      </c>
      <c r="V31" t="s">
        <v>399</v>
      </c>
      <c r="X31" t="s">
        <v>400</v>
      </c>
      <c r="Y31" s="15">
        <f t="shared" ca="1" si="5"/>
        <v>41971.617838425926</v>
      </c>
      <c r="Z31" t="s">
        <v>401</v>
      </c>
      <c r="AA31" s="15">
        <f t="shared" ca="1" si="6"/>
        <v>41971.617838425926</v>
      </c>
      <c r="AB31" t="s">
        <v>401</v>
      </c>
      <c r="AC31" t="e">
        <f>VLOOKUP(B31,Sheet1!A:A,1,FALSE)</f>
        <v>#N/A</v>
      </c>
    </row>
    <row r="32" spans="1:29">
      <c r="A32" s="7" t="s">
        <v>277</v>
      </c>
      <c r="B32" t="s">
        <v>420</v>
      </c>
      <c r="C32" t="s">
        <v>390</v>
      </c>
      <c r="D32" t="s">
        <v>391</v>
      </c>
      <c r="E32" t="s">
        <v>392</v>
      </c>
      <c r="F32" t="s">
        <v>391</v>
      </c>
      <c r="G32" t="s">
        <v>421</v>
      </c>
      <c r="I32" t="s">
        <v>422</v>
      </c>
      <c r="K32" t="s">
        <v>395</v>
      </c>
      <c r="L32" t="s">
        <v>421</v>
      </c>
      <c r="M32" t="s">
        <v>422</v>
      </c>
      <c r="N32" t="str">
        <f t="shared" si="2"/>
        <v>건수검증(HIVE_DM -&gt; ORACLE DM):TM_OP_ACCDTEXAMINPOSSDELST_D</v>
      </c>
      <c r="O32" t="s">
        <v>396</v>
      </c>
      <c r="Q32" t="s">
        <v>397</v>
      </c>
      <c r="R32" t="str">
        <f t="shared" si="3"/>
        <v>SELECT COUNT(*) FROM ETL_DEV.TM_OP_ACCDTEXAMINPOSSDELST_D</v>
      </c>
      <c r="S32" t="s">
        <v>398</v>
      </c>
      <c r="T32" t="str">
        <f t="shared" si="4"/>
        <v>SELECT COUNT(*) FROM DM.TM_OP_ACCDTEXAMINPOSSDELST_D</v>
      </c>
      <c r="V32" t="s">
        <v>399</v>
      </c>
      <c r="X32" t="s">
        <v>400</v>
      </c>
      <c r="Y32" s="15">
        <f t="shared" ca="1" si="5"/>
        <v>41971.617838425926</v>
      </c>
      <c r="Z32" t="s">
        <v>401</v>
      </c>
      <c r="AA32" s="15">
        <f t="shared" ca="1" si="6"/>
        <v>41971.617838425926</v>
      </c>
      <c r="AB32" t="s">
        <v>401</v>
      </c>
      <c r="AC32" t="e">
        <f>VLOOKUP(B32,Sheet1!A:A,1,FALSE)</f>
        <v>#N/A</v>
      </c>
    </row>
    <row r="33" spans="1:29">
      <c r="A33" s="7" t="s">
        <v>277</v>
      </c>
      <c r="B33" t="s">
        <v>423</v>
      </c>
      <c r="C33" t="s">
        <v>390</v>
      </c>
      <c r="D33" t="s">
        <v>391</v>
      </c>
      <c r="E33" t="s">
        <v>392</v>
      </c>
      <c r="F33" t="s">
        <v>391</v>
      </c>
      <c r="G33" t="s">
        <v>424</v>
      </c>
      <c r="I33" t="s">
        <v>425</v>
      </c>
      <c r="K33" t="s">
        <v>395</v>
      </c>
      <c r="L33" t="s">
        <v>424</v>
      </c>
      <c r="M33" t="s">
        <v>425</v>
      </c>
      <c r="N33" t="str">
        <f t="shared" si="2"/>
        <v>건수검증(HIVE_DM -&gt; ORACLE DM):TM_OP_ACCDTEXAMINPOSSESNDTL</v>
      </c>
      <c r="O33" t="s">
        <v>396</v>
      </c>
      <c r="Q33" t="s">
        <v>397</v>
      </c>
      <c r="R33" t="str">
        <f t="shared" si="3"/>
        <v>SELECT COUNT(*) FROM ETL_DEV.TM_OP_ACCDTEXAMINPOSSESNDTL</v>
      </c>
      <c r="S33" t="s">
        <v>398</v>
      </c>
      <c r="T33" t="str">
        <f t="shared" si="4"/>
        <v>SELECT COUNT(*) FROM DM.TM_OP_ACCDTEXAMINPOSSESNDTL</v>
      </c>
      <c r="V33" t="s">
        <v>399</v>
      </c>
      <c r="X33" t="s">
        <v>400</v>
      </c>
      <c r="Y33" s="15">
        <f t="shared" ca="1" si="5"/>
        <v>41971.617838425926</v>
      </c>
      <c r="Z33" t="s">
        <v>401</v>
      </c>
      <c r="AA33" s="15">
        <f t="shared" ca="1" si="6"/>
        <v>41971.617838425926</v>
      </c>
      <c r="AB33" t="s">
        <v>401</v>
      </c>
      <c r="AC33" t="e">
        <f>VLOOKUP(B33,Sheet1!A:A,1,FALSE)</f>
        <v>#N/A</v>
      </c>
    </row>
    <row r="34" spans="1:29">
      <c r="A34" s="7" t="s">
        <v>277</v>
      </c>
      <c r="B34" t="s">
        <v>426</v>
      </c>
      <c r="C34" t="s">
        <v>390</v>
      </c>
      <c r="D34" t="s">
        <v>391</v>
      </c>
      <c r="E34" t="s">
        <v>392</v>
      </c>
      <c r="F34" t="s">
        <v>391</v>
      </c>
      <c r="G34" t="s">
        <v>427</v>
      </c>
      <c r="I34" t="s">
        <v>428</v>
      </c>
      <c r="K34" t="s">
        <v>395</v>
      </c>
      <c r="L34" t="s">
        <v>427</v>
      </c>
      <c r="M34" t="s">
        <v>428</v>
      </c>
      <c r="N34" t="str">
        <f t="shared" si="2"/>
        <v>건수검증(HIVE_DM -&gt; ORACLE DM):TM_OP_ACCDTEXAMINPROGRSDTL</v>
      </c>
      <c r="O34" t="s">
        <v>396</v>
      </c>
      <c r="Q34" t="s">
        <v>397</v>
      </c>
      <c r="R34" t="str">
        <f t="shared" si="3"/>
        <v>SELECT COUNT(*) FROM ETL_DEV.TM_OP_ACCDTEXAMINPROGRSDTL</v>
      </c>
      <c r="S34" t="s">
        <v>398</v>
      </c>
      <c r="T34" t="str">
        <f t="shared" si="4"/>
        <v>SELECT COUNT(*) FROM DM.TM_OP_ACCDTEXAMINPROGRSDTL</v>
      </c>
      <c r="V34" t="s">
        <v>399</v>
      </c>
      <c r="X34" t="s">
        <v>400</v>
      </c>
      <c r="Y34" s="15">
        <f t="shared" ca="1" si="5"/>
        <v>41971.617838425926</v>
      </c>
      <c r="Z34" t="s">
        <v>401</v>
      </c>
      <c r="AA34" s="15">
        <f t="shared" ca="1" si="6"/>
        <v>41971.617838425926</v>
      </c>
      <c r="AB34" t="s">
        <v>401</v>
      </c>
      <c r="AC34" t="e">
        <f>VLOOKUP(B34,Sheet1!A:A,1,FALSE)</f>
        <v>#N/A</v>
      </c>
    </row>
    <row r="35" spans="1:29">
      <c r="A35" s="7" t="s">
        <v>277</v>
      </c>
      <c r="B35" t="s">
        <v>429</v>
      </c>
      <c r="C35" t="s">
        <v>390</v>
      </c>
      <c r="D35" t="s">
        <v>391</v>
      </c>
      <c r="E35" t="s">
        <v>392</v>
      </c>
      <c r="F35" t="s">
        <v>391</v>
      </c>
      <c r="G35" t="s">
        <v>430</v>
      </c>
      <c r="I35" t="s">
        <v>431</v>
      </c>
      <c r="K35" t="s">
        <v>395</v>
      </c>
      <c r="L35" t="s">
        <v>430</v>
      </c>
      <c r="M35" t="s">
        <v>431</v>
      </c>
      <c r="N35" t="str">
        <f t="shared" si="2"/>
        <v>건수검증(HIVE_DM -&gt; ORACLE DM):TM_OP_ACCDTEXAMINRESULTLAD</v>
      </c>
      <c r="O35" t="s">
        <v>396</v>
      </c>
      <c r="Q35" t="s">
        <v>397</v>
      </c>
      <c r="R35" t="str">
        <f t="shared" si="3"/>
        <v>SELECT COUNT(*) FROM ETL_DEV.TM_OP_ACCDTEXAMINRESULTLAD</v>
      </c>
      <c r="S35" t="s">
        <v>398</v>
      </c>
      <c r="T35" t="str">
        <f t="shared" si="4"/>
        <v>SELECT COUNT(*) FROM DM.TM_OP_ACCDTEXAMINRESULTLAD</v>
      </c>
      <c r="V35" t="s">
        <v>399</v>
      </c>
      <c r="X35" t="s">
        <v>400</v>
      </c>
      <c r="Y35" s="15">
        <f t="shared" ca="1" si="5"/>
        <v>41971.617838425926</v>
      </c>
      <c r="Z35" t="s">
        <v>401</v>
      </c>
      <c r="AA35" s="15">
        <f t="shared" ca="1" si="6"/>
        <v>41971.617838425926</v>
      </c>
      <c r="AB35" t="s">
        <v>401</v>
      </c>
      <c r="AC35" t="e">
        <f>VLOOKUP(B35,Sheet1!A:A,1,FALSE)</f>
        <v>#N/A</v>
      </c>
    </row>
    <row r="36" spans="1:29">
      <c r="A36" s="7" t="s">
        <v>277</v>
      </c>
      <c r="B36" t="s">
        <v>432</v>
      </c>
      <c r="C36" t="s">
        <v>390</v>
      </c>
      <c r="D36" t="s">
        <v>391</v>
      </c>
      <c r="E36" t="s">
        <v>392</v>
      </c>
      <c r="F36" t="s">
        <v>391</v>
      </c>
      <c r="G36" t="s">
        <v>433</v>
      </c>
      <c r="I36" t="s">
        <v>434</v>
      </c>
      <c r="K36" t="s">
        <v>395</v>
      </c>
      <c r="L36" t="s">
        <v>433</v>
      </c>
      <c r="M36" t="s">
        <v>434</v>
      </c>
      <c r="N36" t="str">
        <f t="shared" si="2"/>
        <v>건수검증(HIVE_DM -&gt; ORACLE DM):TM_OP_ACCDTEXAMINRESULTSTATS_D</v>
      </c>
      <c r="O36" t="s">
        <v>396</v>
      </c>
      <c r="Q36" t="s">
        <v>397</v>
      </c>
      <c r="R36" t="str">
        <f t="shared" si="3"/>
        <v>SELECT COUNT(*) FROM ETL_DEV.TM_OP_ACCDTEXAMINRESULTSTATS_D</v>
      </c>
      <c r="S36" t="s">
        <v>398</v>
      </c>
      <c r="T36" t="str">
        <f t="shared" si="4"/>
        <v>SELECT COUNT(*) FROM DM.TM_OP_ACCDTEXAMINRESULTSTATS_D</v>
      </c>
      <c r="V36" t="s">
        <v>399</v>
      </c>
      <c r="X36" t="s">
        <v>400</v>
      </c>
      <c r="Y36" s="15">
        <f t="shared" ca="1" si="5"/>
        <v>41971.617838425926</v>
      </c>
      <c r="Z36" t="s">
        <v>401</v>
      </c>
      <c r="AA36" s="15">
        <f t="shared" ca="1" si="6"/>
        <v>41971.617838425926</v>
      </c>
      <c r="AB36" t="s">
        <v>401</v>
      </c>
      <c r="AC36" t="e">
        <f>VLOOKUP(B36,Sheet1!A:A,1,FALSE)</f>
        <v>#N/A</v>
      </c>
    </row>
    <row r="37" spans="1:29">
      <c r="A37" s="7" t="s">
        <v>277</v>
      </c>
      <c r="B37" t="s">
        <v>435</v>
      </c>
      <c r="C37" t="s">
        <v>390</v>
      </c>
      <c r="D37" t="s">
        <v>391</v>
      </c>
      <c r="E37" t="s">
        <v>392</v>
      </c>
      <c r="F37" t="s">
        <v>391</v>
      </c>
      <c r="G37" t="s">
        <v>436</v>
      </c>
      <c r="I37" t="s">
        <v>437</v>
      </c>
      <c r="K37" t="s">
        <v>395</v>
      </c>
      <c r="L37" t="s">
        <v>436</v>
      </c>
      <c r="M37" t="s">
        <v>437</v>
      </c>
      <c r="N37" t="str">
        <f t="shared" si="2"/>
        <v>건수검증(HIVE_DM -&gt; ORACLE DM):TM_OP_ACQSDSPSCNTRCTSTTUS</v>
      </c>
      <c r="O37" t="s">
        <v>396</v>
      </c>
      <c r="Q37" t="s">
        <v>397</v>
      </c>
      <c r="R37" t="str">
        <f t="shared" si="3"/>
        <v>SELECT COUNT(*) FROM ETL_DEV.TM_OP_ACQSDSPSCNTRCTSTTUS</v>
      </c>
      <c r="S37" t="s">
        <v>398</v>
      </c>
      <c r="T37" t="str">
        <f t="shared" si="4"/>
        <v>SELECT COUNT(*) FROM DM.TM_OP_ACQSDSPSCNTRCTSTTUS</v>
      </c>
      <c r="V37" t="s">
        <v>399</v>
      </c>
      <c r="X37" t="s">
        <v>400</v>
      </c>
      <c r="Y37" s="15">
        <f t="shared" ca="1" si="5"/>
        <v>41971.617838425926</v>
      </c>
      <c r="Z37" t="s">
        <v>401</v>
      </c>
      <c r="AA37" s="15">
        <f t="shared" ca="1" si="6"/>
        <v>41971.617838425926</v>
      </c>
      <c r="AB37" t="s">
        <v>401</v>
      </c>
      <c r="AC37" t="e">
        <f>VLOOKUP(B37,Sheet1!A:A,1,FALSE)</f>
        <v>#N/A</v>
      </c>
    </row>
    <row r="38" spans="1:29">
      <c r="A38" s="7" t="s">
        <v>277</v>
      </c>
      <c r="B38" t="s">
        <v>438</v>
      </c>
      <c r="C38" t="s">
        <v>390</v>
      </c>
      <c r="D38" t="s">
        <v>391</v>
      </c>
      <c r="E38" t="s">
        <v>392</v>
      </c>
      <c r="F38" t="s">
        <v>391</v>
      </c>
      <c r="G38" t="s">
        <v>439</v>
      </c>
      <c r="I38" t="s">
        <v>440</v>
      </c>
      <c r="K38" t="s">
        <v>395</v>
      </c>
      <c r="L38" t="s">
        <v>439</v>
      </c>
      <c r="M38" t="s">
        <v>440</v>
      </c>
      <c r="N38" t="str">
        <f t="shared" si="2"/>
        <v>건수검증(HIVE_DM -&gt; ORACLE DM):TM_OP_CNSGNESTATESTTUS</v>
      </c>
      <c r="O38" t="s">
        <v>396</v>
      </c>
      <c r="Q38" t="s">
        <v>397</v>
      </c>
      <c r="R38" t="str">
        <f t="shared" si="3"/>
        <v>SELECT COUNT(*) FROM ETL_DEV.TM_OP_CNSGNESTATESTTUS</v>
      </c>
      <c r="S38" t="s">
        <v>398</v>
      </c>
      <c r="T38" t="str">
        <f t="shared" si="4"/>
        <v>SELECT COUNT(*) FROM DM.TM_OP_CNSGNESTATESTTUS</v>
      </c>
      <c r="V38" t="s">
        <v>399</v>
      </c>
      <c r="X38" t="s">
        <v>400</v>
      </c>
      <c r="Y38" s="15">
        <f t="shared" ca="1" si="5"/>
        <v>41971.617838425926</v>
      </c>
      <c r="Z38" t="s">
        <v>401</v>
      </c>
      <c r="AA38" s="15">
        <f t="shared" ca="1" si="6"/>
        <v>41971.617838425926</v>
      </c>
      <c r="AB38" t="s">
        <v>401</v>
      </c>
      <c r="AC38" t="e">
        <f>VLOOKUP(B38,Sheet1!A:A,1,FALSE)</f>
        <v>#N/A</v>
      </c>
    </row>
    <row r="39" spans="1:29">
      <c r="A39" s="18" t="s">
        <v>680</v>
      </c>
      <c r="B39" t="s">
        <v>441</v>
      </c>
      <c r="C39" t="s">
        <v>390</v>
      </c>
      <c r="D39" t="s">
        <v>391</v>
      </c>
      <c r="E39" t="s">
        <v>392</v>
      </c>
      <c r="F39" t="s">
        <v>391</v>
      </c>
      <c r="G39" t="s">
        <v>442</v>
      </c>
      <c r="I39" t="s">
        <v>443</v>
      </c>
      <c r="K39" t="s">
        <v>395</v>
      </c>
      <c r="L39" t="s">
        <v>442</v>
      </c>
      <c r="M39" t="s">
        <v>443</v>
      </c>
      <c r="N39" t="str">
        <f t="shared" si="2"/>
        <v>건수검증(HIVE_DM -&gt; ORACLE DM):TM_OP_CNSGNMNGSTTUS</v>
      </c>
      <c r="O39" t="s">
        <v>396</v>
      </c>
      <c r="Q39" t="s">
        <v>397</v>
      </c>
      <c r="R39" t="str">
        <f t="shared" si="3"/>
        <v>SELECT COUNT(*) FROM ETL_DEV.TM_OP_CNSGNMNGSTTUS</v>
      </c>
      <c r="S39" t="s">
        <v>398</v>
      </c>
      <c r="T39" t="str">
        <f t="shared" si="4"/>
        <v>SELECT COUNT(*) FROM DM.TM_OP_CNSGNMNGSTTUS</v>
      </c>
      <c r="V39" t="s">
        <v>399</v>
      </c>
      <c r="X39" t="s">
        <v>678</v>
      </c>
      <c r="Y39" s="15">
        <f t="shared" ca="1" si="5"/>
        <v>41971.617838425926</v>
      </c>
      <c r="Z39" t="s">
        <v>401</v>
      </c>
      <c r="AA39" s="15">
        <f t="shared" ca="1" si="6"/>
        <v>41971.617838425926</v>
      </c>
      <c r="AB39" t="s">
        <v>401</v>
      </c>
      <c r="AC39" t="str">
        <f>VLOOKUP(B39,Sheet1!A:A,1,FALSE)</f>
        <v>ETOM0015</v>
      </c>
    </row>
    <row r="40" spans="1:29">
      <c r="A40" s="7" t="s">
        <v>277</v>
      </c>
      <c r="B40" t="s">
        <v>444</v>
      </c>
      <c r="C40" t="s">
        <v>390</v>
      </c>
      <c r="D40" t="s">
        <v>391</v>
      </c>
      <c r="E40" t="s">
        <v>392</v>
      </c>
      <c r="F40" t="s">
        <v>391</v>
      </c>
      <c r="G40" t="s">
        <v>445</v>
      </c>
      <c r="I40" t="s">
        <v>446</v>
      </c>
      <c r="K40" t="s">
        <v>395</v>
      </c>
      <c r="L40" t="s">
        <v>445</v>
      </c>
      <c r="M40" t="s">
        <v>446</v>
      </c>
      <c r="N40" t="str">
        <f t="shared" si="2"/>
        <v>건수검증(HIVE_DM -&gt; ORACLE DM):TM_OP_CNTRCTDTLS_D</v>
      </c>
      <c r="O40" t="s">
        <v>396</v>
      </c>
      <c r="Q40" t="s">
        <v>397</v>
      </c>
      <c r="R40" t="str">
        <f t="shared" si="3"/>
        <v>SELECT COUNT(*) FROM ETL_DEV.TM_OP_CNTRCTDTLS_D</v>
      </c>
      <c r="S40" t="s">
        <v>398</v>
      </c>
      <c r="T40" t="str">
        <f t="shared" si="4"/>
        <v>SELECT COUNT(*) FROM DM.TM_OP_CNTRCTDTLS_D</v>
      </c>
      <c r="V40" t="s">
        <v>399</v>
      </c>
      <c r="X40" t="s">
        <v>400</v>
      </c>
      <c r="Y40" s="15">
        <f t="shared" ca="1" si="5"/>
        <v>41971.617838425926</v>
      </c>
      <c r="Z40" t="s">
        <v>401</v>
      </c>
      <c r="AA40" s="15">
        <f t="shared" ca="1" si="6"/>
        <v>41971.617838425926</v>
      </c>
      <c r="AB40" t="s">
        <v>401</v>
      </c>
      <c r="AC40" t="e">
        <f>VLOOKUP(B40,Sheet1!A:A,1,FALSE)</f>
        <v>#N/A</v>
      </c>
    </row>
    <row r="41" spans="1:29">
      <c r="A41" s="7" t="s">
        <v>277</v>
      </c>
      <c r="B41" t="s">
        <v>447</v>
      </c>
      <c r="C41" t="s">
        <v>390</v>
      </c>
      <c r="D41" t="s">
        <v>391</v>
      </c>
      <c r="E41" t="s">
        <v>392</v>
      </c>
      <c r="F41" t="s">
        <v>391</v>
      </c>
      <c r="G41" t="s">
        <v>448</v>
      </c>
      <c r="I41" t="s">
        <v>449</v>
      </c>
      <c r="K41" t="s">
        <v>395</v>
      </c>
      <c r="L41" t="s">
        <v>448</v>
      </c>
      <c r="M41" t="s">
        <v>449</v>
      </c>
      <c r="N41" t="str">
        <f t="shared" si="2"/>
        <v>건수검증(HIVE_DM -&gt; ORACLE DM):TM_OP_CNTRCTRNTFEELEVSTTUS</v>
      </c>
      <c r="O41" t="s">
        <v>396</v>
      </c>
      <c r="Q41" t="s">
        <v>397</v>
      </c>
      <c r="R41" t="str">
        <f t="shared" si="3"/>
        <v>SELECT COUNT(*) FROM ETL_DEV.TM_OP_CNTRCTRNTFEELEVSTTUS</v>
      </c>
      <c r="S41" t="s">
        <v>398</v>
      </c>
      <c r="T41" t="str">
        <f t="shared" si="4"/>
        <v>SELECT COUNT(*) FROM DM.TM_OP_CNTRCTRNTFEELEVSTTUS</v>
      </c>
      <c r="V41" t="s">
        <v>399</v>
      </c>
      <c r="X41" t="s">
        <v>400</v>
      </c>
      <c r="Y41" s="15">
        <f t="shared" ca="1" si="5"/>
        <v>41971.617838425926</v>
      </c>
      <c r="Z41" t="s">
        <v>401</v>
      </c>
      <c r="AA41" s="15">
        <f t="shared" ca="1" si="6"/>
        <v>41971.617838425926</v>
      </c>
      <c r="AB41" t="s">
        <v>401</v>
      </c>
      <c r="AC41" t="e">
        <f>VLOOKUP(B41,Sheet1!A:A,1,FALSE)</f>
        <v>#N/A</v>
      </c>
    </row>
    <row r="42" spans="1:29">
      <c r="A42" s="18" t="s">
        <v>680</v>
      </c>
      <c r="B42" t="s">
        <v>450</v>
      </c>
      <c r="C42" t="s">
        <v>390</v>
      </c>
      <c r="D42" t="s">
        <v>391</v>
      </c>
      <c r="E42" t="s">
        <v>392</v>
      </c>
      <c r="F42" t="s">
        <v>391</v>
      </c>
      <c r="G42" t="s">
        <v>451</v>
      </c>
      <c r="I42" t="s">
        <v>452</v>
      </c>
      <c r="K42" t="s">
        <v>395</v>
      </c>
      <c r="L42" t="s">
        <v>451</v>
      </c>
      <c r="M42" t="s">
        <v>452</v>
      </c>
      <c r="N42" t="str">
        <f t="shared" si="2"/>
        <v>건수검증(HIVE_DM -&gt; ORACLE DM):TM_OP_DTHCSNPRTYLEVPAYDTLS</v>
      </c>
      <c r="O42" t="s">
        <v>396</v>
      </c>
      <c r="Q42" t="s">
        <v>397</v>
      </c>
      <c r="R42" t="str">
        <f t="shared" si="3"/>
        <v>SELECT COUNT(*) FROM ETL_DEV.TM_OP_DTHCSNPRTYLEVPAYDTLS</v>
      </c>
      <c r="S42" t="s">
        <v>398</v>
      </c>
      <c r="T42" t="str">
        <f t="shared" si="4"/>
        <v>SELECT COUNT(*) FROM DM.TM_OP_DTHCSNPRTYLEVPAYDTLS</v>
      </c>
      <c r="V42" t="s">
        <v>399</v>
      </c>
      <c r="X42" t="s">
        <v>678</v>
      </c>
      <c r="Y42" s="15">
        <f t="shared" ca="1" si="5"/>
        <v>41971.617838425926</v>
      </c>
      <c r="Z42" t="s">
        <v>401</v>
      </c>
      <c r="AA42" s="15">
        <f t="shared" ca="1" si="6"/>
        <v>41971.617838425926</v>
      </c>
      <c r="AB42" t="s">
        <v>401</v>
      </c>
      <c r="AC42" t="str">
        <f>VLOOKUP(B42,Sheet1!A:A,1,FALSE)</f>
        <v>ETOM0018</v>
      </c>
    </row>
    <row r="43" spans="1:29">
      <c r="A43" s="18" t="s">
        <v>680</v>
      </c>
      <c r="B43" t="s">
        <v>453</v>
      </c>
      <c r="C43" t="s">
        <v>390</v>
      </c>
      <c r="D43" t="s">
        <v>391</v>
      </c>
      <c r="E43" t="s">
        <v>392</v>
      </c>
      <c r="F43" t="s">
        <v>391</v>
      </c>
      <c r="G43" t="s">
        <v>454</v>
      </c>
      <c r="I43" t="s">
        <v>455</v>
      </c>
      <c r="K43" t="s">
        <v>395</v>
      </c>
      <c r="L43" t="s">
        <v>454</v>
      </c>
      <c r="M43" t="s">
        <v>455</v>
      </c>
      <c r="N43" t="str">
        <f t="shared" si="2"/>
        <v>건수검증(HIVE_DM -&gt; ORACLE DM):TM_OP_EXCPTOPRATNUSESTTUS</v>
      </c>
      <c r="O43" t="s">
        <v>396</v>
      </c>
      <c r="Q43" t="s">
        <v>397</v>
      </c>
      <c r="R43" t="str">
        <f t="shared" si="3"/>
        <v>SELECT COUNT(*) FROM ETL_DEV.TM_OP_EXCPTOPRATNUSESTTUS</v>
      </c>
      <c r="S43" t="s">
        <v>398</v>
      </c>
      <c r="T43" t="str">
        <f t="shared" si="4"/>
        <v>SELECT COUNT(*) FROM DM.TM_OP_EXCPTOPRATNUSESTTUS</v>
      </c>
      <c r="V43" t="s">
        <v>399</v>
      </c>
      <c r="X43" t="s">
        <v>678</v>
      </c>
      <c r="Y43" s="15">
        <f t="shared" ca="1" si="5"/>
        <v>41971.617838425926</v>
      </c>
      <c r="Z43" t="s">
        <v>401</v>
      </c>
      <c r="AA43" s="15">
        <f t="shared" ca="1" si="6"/>
        <v>41971.617838425926</v>
      </c>
      <c r="AB43" t="s">
        <v>401</v>
      </c>
      <c r="AC43" t="str">
        <f>VLOOKUP(B43,Sheet1!A:A,1,FALSE)</f>
        <v>ETOM0019</v>
      </c>
    </row>
    <row r="44" spans="1:29">
      <c r="A44" s="18" t="s">
        <v>680</v>
      </c>
      <c r="B44" t="s">
        <v>456</v>
      </c>
      <c r="C44" t="s">
        <v>390</v>
      </c>
      <c r="D44" t="s">
        <v>391</v>
      </c>
      <c r="E44" t="s">
        <v>392</v>
      </c>
      <c r="F44" t="s">
        <v>391</v>
      </c>
      <c r="G44" t="s">
        <v>457</v>
      </c>
      <c r="I44" t="s">
        <v>458</v>
      </c>
      <c r="K44" t="s">
        <v>395</v>
      </c>
      <c r="L44" t="s">
        <v>457</v>
      </c>
      <c r="M44" t="s">
        <v>458</v>
      </c>
      <c r="N44" t="str">
        <f t="shared" si="2"/>
        <v>건수검증(HIVE_DM -&gt; ORACLE DM):TM_OP_GNRLPRPRTYLADPRCHASSTTUS</v>
      </c>
      <c r="O44" t="s">
        <v>396</v>
      </c>
      <c r="Q44" t="s">
        <v>397</v>
      </c>
      <c r="R44" t="str">
        <f t="shared" si="3"/>
        <v>SELECT COUNT(*) FROM ETL_DEV.TM_OP_GNRLPRPRTYLADPRCHASSTTUS</v>
      </c>
      <c r="S44" t="s">
        <v>398</v>
      </c>
      <c r="T44" t="str">
        <f t="shared" si="4"/>
        <v>SELECT COUNT(*) FROM DM.TM_OP_GNRLPRPRTYLADPRCHASSTTUS</v>
      </c>
      <c r="V44" t="s">
        <v>399</v>
      </c>
      <c r="X44" t="s">
        <v>678</v>
      </c>
      <c r="Y44" s="15">
        <f t="shared" ca="1" si="5"/>
        <v>41971.617838425926</v>
      </c>
      <c r="Z44" t="s">
        <v>401</v>
      </c>
      <c r="AA44" s="15">
        <f t="shared" ca="1" si="6"/>
        <v>41971.617838425926</v>
      </c>
      <c r="AB44" t="s">
        <v>401</v>
      </c>
      <c r="AC44" t="str">
        <f>VLOOKUP(B44,Sheet1!A:A,1,FALSE)</f>
        <v>ETOM0020</v>
      </c>
    </row>
    <row r="45" spans="1:29">
      <c r="A45" s="18" t="s">
        <v>680</v>
      </c>
      <c r="B45" t="s">
        <v>459</v>
      </c>
      <c r="C45" t="s">
        <v>390</v>
      </c>
      <c r="D45" t="s">
        <v>391</v>
      </c>
      <c r="E45" t="s">
        <v>392</v>
      </c>
      <c r="F45" t="s">
        <v>391</v>
      </c>
      <c r="G45" t="s">
        <v>460</v>
      </c>
      <c r="I45" t="s">
        <v>461</v>
      </c>
      <c r="K45" t="s">
        <v>395</v>
      </c>
      <c r="L45" t="s">
        <v>460</v>
      </c>
      <c r="M45" t="s">
        <v>461</v>
      </c>
      <c r="N45" t="str">
        <f t="shared" si="2"/>
        <v>건수검증(HIVE_DM -&gt; ORACLE DM):TM_OP_GNRLPRPRTYLADSTTUS</v>
      </c>
      <c r="O45" t="s">
        <v>396</v>
      </c>
      <c r="Q45" t="s">
        <v>397</v>
      </c>
      <c r="R45" t="str">
        <f t="shared" si="3"/>
        <v>SELECT COUNT(*) FROM ETL_DEV.TM_OP_GNRLPRPRTYLADSTTUS</v>
      </c>
      <c r="S45" t="s">
        <v>398</v>
      </c>
      <c r="T45" t="str">
        <f t="shared" si="4"/>
        <v>SELECT COUNT(*) FROM DM.TM_OP_GNRLPRPRTYLADSTTUS</v>
      </c>
      <c r="V45" t="s">
        <v>399</v>
      </c>
      <c r="X45" t="s">
        <v>678</v>
      </c>
      <c r="Y45" s="15">
        <f t="shared" ca="1" si="5"/>
        <v>41971.617838425926</v>
      </c>
      <c r="Z45" t="s">
        <v>401</v>
      </c>
      <c r="AA45" s="15">
        <f t="shared" ca="1" si="6"/>
        <v>41971.617838425926</v>
      </c>
      <c r="AB45" t="s">
        <v>401</v>
      </c>
      <c r="AC45" t="str">
        <f>VLOOKUP(B45,Sheet1!A:A,1,FALSE)</f>
        <v>ETOM0021</v>
      </c>
    </row>
    <row r="46" spans="1:29">
      <c r="A46" s="18" t="s">
        <v>680</v>
      </c>
      <c r="B46" t="s">
        <v>462</v>
      </c>
      <c r="C46" t="s">
        <v>390</v>
      </c>
      <c r="D46" t="s">
        <v>391</v>
      </c>
      <c r="E46" t="s">
        <v>392</v>
      </c>
      <c r="F46" t="s">
        <v>391</v>
      </c>
      <c r="G46" t="s">
        <v>463</v>
      </c>
      <c r="I46" t="s">
        <v>464</v>
      </c>
      <c r="K46" t="s">
        <v>395</v>
      </c>
      <c r="L46" t="s">
        <v>463</v>
      </c>
      <c r="M46" t="s">
        <v>464</v>
      </c>
      <c r="N46" t="str">
        <f t="shared" si="2"/>
        <v>건수검증(HIVE_DM -&gt; ORACLE DM):TM_OP_GNRLPRPRTYLADUSESTTUS</v>
      </c>
      <c r="O46" t="s">
        <v>396</v>
      </c>
      <c r="Q46" t="s">
        <v>397</v>
      </c>
      <c r="R46" t="str">
        <f t="shared" si="3"/>
        <v>SELECT COUNT(*) FROM ETL_DEV.TM_OP_GNRLPRPRTYLADUSESTTUS</v>
      </c>
      <c r="S46" t="s">
        <v>398</v>
      </c>
      <c r="T46" t="str">
        <f t="shared" si="4"/>
        <v>SELECT COUNT(*) FROM DM.TM_OP_GNRLPRPRTYLADUSESTTUS</v>
      </c>
      <c r="V46" t="s">
        <v>399</v>
      </c>
      <c r="X46" t="s">
        <v>678</v>
      </c>
      <c r="Y46" s="15">
        <f t="shared" ca="1" si="5"/>
        <v>41971.617838425926</v>
      </c>
      <c r="Z46" t="s">
        <v>401</v>
      </c>
      <c r="AA46" s="15">
        <f t="shared" ca="1" si="6"/>
        <v>41971.617838425926</v>
      </c>
      <c r="AB46" t="s">
        <v>401</v>
      </c>
      <c r="AC46" t="str">
        <f>VLOOKUP(B46,Sheet1!A:A,1,FALSE)</f>
        <v>ETOM0022</v>
      </c>
    </row>
    <row r="47" spans="1:29">
      <c r="A47" s="18" t="s">
        <v>680</v>
      </c>
      <c r="B47" t="s">
        <v>465</v>
      </c>
      <c r="C47" t="s">
        <v>390</v>
      </c>
      <c r="D47" t="s">
        <v>391</v>
      </c>
      <c r="E47" t="s">
        <v>392</v>
      </c>
      <c r="F47" t="s">
        <v>391</v>
      </c>
      <c r="G47" t="s">
        <v>466</v>
      </c>
      <c r="I47" t="s">
        <v>467</v>
      </c>
      <c r="K47" t="s">
        <v>395</v>
      </c>
      <c r="L47" t="s">
        <v>466</v>
      </c>
      <c r="M47" t="s">
        <v>467</v>
      </c>
      <c r="N47" t="str">
        <f t="shared" si="2"/>
        <v>건수검증(HIVE_DM -&gt; ORACLE DM):TM_OP_GNRLPRPRTYLOANDTLS</v>
      </c>
      <c r="O47" t="s">
        <v>396</v>
      </c>
      <c r="Q47" t="s">
        <v>397</v>
      </c>
      <c r="R47" t="str">
        <f t="shared" si="3"/>
        <v>SELECT COUNT(*) FROM ETL_DEV.TM_OP_GNRLPRPRTYLOANDTLS</v>
      </c>
      <c r="S47" t="s">
        <v>398</v>
      </c>
      <c r="T47" t="str">
        <f t="shared" si="4"/>
        <v>SELECT COUNT(*) FROM DM.TM_OP_GNRLPRPRTYLOANDTLS</v>
      </c>
      <c r="V47" t="s">
        <v>399</v>
      </c>
      <c r="X47" t="s">
        <v>678</v>
      </c>
      <c r="Y47" s="15">
        <f t="shared" ca="1" si="5"/>
        <v>41971.617838425926</v>
      </c>
      <c r="Z47" t="s">
        <v>401</v>
      </c>
      <c r="AA47" s="15">
        <f t="shared" ca="1" si="6"/>
        <v>41971.617838425926</v>
      </c>
      <c r="AB47" t="s">
        <v>401</v>
      </c>
      <c r="AC47" t="str">
        <f>VLOOKUP(B47,Sheet1!A:A,1,FALSE)</f>
        <v>ETOM0023</v>
      </c>
    </row>
    <row r="48" spans="1:29">
      <c r="A48" s="7" t="s">
        <v>277</v>
      </c>
      <c r="B48" t="s">
        <v>468</v>
      </c>
      <c r="C48" t="s">
        <v>390</v>
      </c>
      <c r="D48" t="s">
        <v>391</v>
      </c>
      <c r="E48" t="s">
        <v>392</v>
      </c>
      <c r="F48" t="s">
        <v>391</v>
      </c>
      <c r="G48" t="s">
        <v>469</v>
      </c>
      <c r="I48" t="s">
        <v>470</v>
      </c>
      <c r="K48" t="s">
        <v>395</v>
      </c>
      <c r="L48" t="s">
        <v>469</v>
      </c>
      <c r="M48" t="s">
        <v>470</v>
      </c>
      <c r="N48" t="str">
        <f t="shared" si="2"/>
        <v>건수검증(HIVE_DM -&gt; ORACLE DM):TM_OP_GNRLPRPRTYLOANSTTUS</v>
      </c>
      <c r="O48" t="s">
        <v>396</v>
      </c>
      <c r="Q48" t="s">
        <v>397</v>
      </c>
      <c r="R48" t="str">
        <f t="shared" si="3"/>
        <v>SELECT COUNT(*) FROM ETL_DEV.TM_OP_GNRLPRPRTYLOANSTTUS</v>
      </c>
      <c r="S48" t="s">
        <v>398</v>
      </c>
      <c r="T48" t="str">
        <f t="shared" si="4"/>
        <v>SELECT COUNT(*) FROM DM.TM_OP_GNRLPRPRTYLOANSTTUS</v>
      </c>
      <c r="V48" t="s">
        <v>399</v>
      </c>
      <c r="X48" t="s">
        <v>400</v>
      </c>
      <c r="Y48" s="15">
        <f t="shared" ca="1" si="5"/>
        <v>41971.617838425926</v>
      </c>
      <c r="Z48" t="s">
        <v>401</v>
      </c>
      <c r="AA48" s="15">
        <f t="shared" ca="1" si="6"/>
        <v>41971.617838425926</v>
      </c>
      <c r="AB48" t="s">
        <v>401</v>
      </c>
      <c r="AC48" t="e">
        <f>VLOOKUP(B48,Sheet1!A:A,1,FALSE)</f>
        <v>#N/A</v>
      </c>
    </row>
    <row r="49" spans="1:29">
      <c r="A49" s="7" t="s">
        <v>277</v>
      </c>
      <c r="B49" t="s">
        <v>471</v>
      </c>
      <c r="C49" t="s">
        <v>390</v>
      </c>
      <c r="D49" t="s">
        <v>391</v>
      </c>
      <c r="E49" t="s">
        <v>392</v>
      </c>
      <c r="F49" t="s">
        <v>391</v>
      </c>
      <c r="G49" t="s">
        <v>472</v>
      </c>
      <c r="I49" t="s">
        <v>473</v>
      </c>
      <c r="K49" t="s">
        <v>395</v>
      </c>
      <c r="L49" t="s">
        <v>472</v>
      </c>
      <c r="M49" t="s">
        <v>473</v>
      </c>
      <c r="N49" t="str">
        <f t="shared" si="2"/>
        <v>건수검증(HIVE_DM -&gt; ORACLE DM):TM_OP_GRAREVPRPRTYSTTUS</v>
      </c>
      <c r="O49" t="s">
        <v>396</v>
      </c>
      <c r="Q49" t="s">
        <v>397</v>
      </c>
      <c r="R49" t="str">
        <f t="shared" si="3"/>
        <v>SELECT COUNT(*) FROM ETL_DEV.TM_OP_GRAREVPRPRTYSTTUS</v>
      </c>
      <c r="S49" t="s">
        <v>398</v>
      </c>
      <c r="T49" t="str">
        <f t="shared" si="4"/>
        <v>SELECT COUNT(*) FROM DM.TM_OP_GRAREVPRPRTYSTTUS</v>
      </c>
      <c r="V49" t="s">
        <v>399</v>
      </c>
      <c r="X49" t="s">
        <v>400</v>
      </c>
      <c r="Y49" s="15">
        <f t="shared" ca="1" si="5"/>
        <v>41971.617838425926</v>
      </c>
      <c r="Z49" t="s">
        <v>401</v>
      </c>
      <c r="AA49" s="15">
        <f t="shared" ca="1" si="6"/>
        <v>41971.617838425926</v>
      </c>
      <c r="AB49" t="s">
        <v>401</v>
      </c>
      <c r="AC49" t="e">
        <f>VLOOKUP(B49,Sheet1!A:A,1,FALSE)</f>
        <v>#N/A</v>
      </c>
    </row>
    <row r="50" spans="1:29">
      <c r="A50" s="7" t="s">
        <v>277</v>
      </c>
      <c r="B50" t="s">
        <v>474</v>
      </c>
      <c r="C50" t="s">
        <v>390</v>
      </c>
      <c r="D50" t="s">
        <v>391</v>
      </c>
      <c r="E50" t="s">
        <v>392</v>
      </c>
      <c r="F50" t="s">
        <v>391</v>
      </c>
      <c r="G50" t="s">
        <v>475</v>
      </c>
      <c r="I50" t="s">
        <v>476</v>
      </c>
      <c r="K50" t="s">
        <v>395</v>
      </c>
      <c r="L50" t="s">
        <v>475</v>
      </c>
      <c r="M50" t="s">
        <v>476</v>
      </c>
      <c r="N50" t="str">
        <f t="shared" si="2"/>
        <v>건수검증(HIVE_DM -&gt; ORACLE DM):TM_OP_GRTSCNCSPRPRTYOLNLP</v>
      </c>
      <c r="O50" t="s">
        <v>396</v>
      </c>
      <c r="Q50" t="s">
        <v>397</v>
      </c>
      <c r="R50" t="str">
        <f t="shared" si="3"/>
        <v>SELECT COUNT(*) FROM ETL_DEV.TM_OP_GRTSCNCSPRPRTYOLNLP</v>
      </c>
      <c r="S50" t="s">
        <v>398</v>
      </c>
      <c r="T50" t="str">
        <f t="shared" si="4"/>
        <v>SELECT COUNT(*) FROM DM.TM_OP_GRTSCNCSPRPRTYOLNLP</v>
      </c>
      <c r="V50" t="s">
        <v>399</v>
      </c>
      <c r="X50" t="s">
        <v>400</v>
      </c>
      <c r="Y50" s="15">
        <f t="shared" ca="1" si="5"/>
        <v>41971.617838425926</v>
      </c>
      <c r="Z50" t="s">
        <v>401</v>
      </c>
      <c r="AA50" s="15">
        <f t="shared" ca="1" si="6"/>
        <v>41971.617838425926</v>
      </c>
      <c r="AB50" t="s">
        <v>401</v>
      </c>
      <c r="AC50" t="e">
        <f>VLOOKUP(B50,Sheet1!A:A,1,FALSE)</f>
        <v>#N/A</v>
      </c>
    </row>
    <row r="51" spans="1:29">
      <c r="A51" s="7" t="s">
        <v>277</v>
      </c>
      <c r="B51" t="s">
        <v>477</v>
      </c>
      <c r="C51" t="s">
        <v>390</v>
      </c>
      <c r="D51" t="s">
        <v>391</v>
      </c>
      <c r="E51" t="s">
        <v>392</v>
      </c>
      <c r="F51" t="s">
        <v>391</v>
      </c>
      <c r="G51" t="s">
        <v>478</v>
      </c>
      <c r="I51" t="s">
        <v>479</v>
      </c>
      <c r="K51" t="s">
        <v>395</v>
      </c>
      <c r="L51" t="s">
        <v>478</v>
      </c>
      <c r="M51" t="s">
        <v>479</v>
      </c>
      <c r="N51" t="str">
        <f t="shared" si="2"/>
        <v>건수검증(HIVE_DM -&gt; ORACLE DM):TM_OP_IDLADMINISTPRPRTYDTLS</v>
      </c>
      <c r="O51" t="s">
        <v>396</v>
      </c>
      <c r="Q51" t="s">
        <v>397</v>
      </c>
      <c r="R51" t="str">
        <f t="shared" si="3"/>
        <v>SELECT COUNT(*) FROM ETL_DEV.TM_OP_IDLADMINISTPRPRTYDTLS</v>
      </c>
      <c r="S51" t="s">
        <v>398</v>
      </c>
      <c r="T51" t="str">
        <f t="shared" si="4"/>
        <v>SELECT COUNT(*) FROM DM.TM_OP_IDLADMINISTPRPRTYDTLS</v>
      </c>
      <c r="V51" t="s">
        <v>399</v>
      </c>
      <c r="X51" t="s">
        <v>400</v>
      </c>
      <c r="Y51" s="15">
        <f t="shared" ca="1" si="5"/>
        <v>41971.617838425926</v>
      </c>
      <c r="Z51" t="s">
        <v>401</v>
      </c>
      <c r="AA51" s="15">
        <f t="shared" ca="1" si="6"/>
        <v>41971.617838425926</v>
      </c>
      <c r="AB51" t="s">
        <v>401</v>
      </c>
      <c r="AC51" t="e">
        <f>VLOOKUP(B51,Sheet1!A:A,1,FALSE)</f>
        <v>#N/A</v>
      </c>
    </row>
    <row r="52" spans="1:29">
      <c r="A52" s="18" t="s">
        <v>680</v>
      </c>
      <c r="B52" t="s">
        <v>480</v>
      </c>
      <c r="C52" t="s">
        <v>390</v>
      </c>
      <c r="D52" t="s">
        <v>391</v>
      </c>
      <c r="E52" t="s">
        <v>392</v>
      </c>
      <c r="F52" t="s">
        <v>391</v>
      </c>
      <c r="G52" t="s">
        <v>481</v>
      </c>
      <c r="I52" t="s">
        <v>482</v>
      </c>
      <c r="K52" t="s">
        <v>395</v>
      </c>
      <c r="L52" t="s">
        <v>481</v>
      </c>
      <c r="M52" t="s">
        <v>482</v>
      </c>
      <c r="N52" t="str">
        <f t="shared" si="2"/>
        <v>건수검증(HIVE_DM -&gt; ORACLE DM):TM_OP_IDLADMPRREPORTSTTUS</v>
      </c>
      <c r="O52" t="s">
        <v>396</v>
      </c>
      <c r="Q52" t="s">
        <v>397</v>
      </c>
      <c r="R52" t="str">
        <f t="shared" si="3"/>
        <v>SELECT COUNT(*) FROM ETL_DEV.TM_OP_IDLADMPRREPORTSTTUS</v>
      </c>
      <c r="S52" t="s">
        <v>398</v>
      </c>
      <c r="T52" t="str">
        <f t="shared" si="4"/>
        <v>SELECT COUNT(*) FROM DM.TM_OP_IDLADMPRREPORTSTTUS</v>
      </c>
      <c r="V52" t="s">
        <v>399</v>
      </c>
      <c r="X52" t="s">
        <v>678</v>
      </c>
      <c r="Y52" s="15">
        <f t="shared" ca="1" si="5"/>
        <v>41971.617838425926</v>
      </c>
      <c r="Z52" t="s">
        <v>401</v>
      </c>
      <c r="AA52" s="15">
        <f t="shared" ca="1" si="6"/>
        <v>41971.617838425926</v>
      </c>
      <c r="AB52" t="s">
        <v>401</v>
      </c>
      <c r="AC52" t="str">
        <f>VLOOKUP(B52,Sheet1!A:A,1,FALSE)</f>
        <v>ETOM0028</v>
      </c>
    </row>
    <row r="53" spans="1:29">
      <c r="A53" s="18" t="s">
        <v>680</v>
      </c>
      <c r="B53" t="s">
        <v>483</v>
      </c>
      <c r="C53" t="s">
        <v>390</v>
      </c>
      <c r="D53" t="s">
        <v>391</v>
      </c>
      <c r="E53" t="s">
        <v>392</v>
      </c>
      <c r="F53" t="s">
        <v>391</v>
      </c>
      <c r="G53" t="s">
        <v>484</v>
      </c>
      <c r="I53" t="s">
        <v>485</v>
      </c>
      <c r="K53" t="s">
        <v>395</v>
      </c>
      <c r="L53" t="s">
        <v>484</v>
      </c>
      <c r="M53" t="s">
        <v>485</v>
      </c>
      <c r="N53" t="str">
        <f t="shared" si="2"/>
        <v>건수검증(HIVE_DM -&gt; ORACLE DM):TM_OP_INDVOLNLP</v>
      </c>
      <c r="O53" t="s">
        <v>396</v>
      </c>
      <c r="Q53" t="s">
        <v>397</v>
      </c>
      <c r="R53" t="str">
        <f t="shared" si="3"/>
        <v>SELECT COUNT(*) FROM ETL_DEV.TM_OP_INDVOLNLP</v>
      </c>
      <c r="S53" t="s">
        <v>398</v>
      </c>
      <c r="T53" t="str">
        <f t="shared" si="4"/>
        <v>SELECT COUNT(*) FROM DM.TM_OP_INDVOLNLP</v>
      </c>
      <c r="V53" t="s">
        <v>399</v>
      </c>
      <c r="X53" t="s">
        <v>678</v>
      </c>
      <c r="Y53" s="15">
        <f t="shared" ca="1" si="5"/>
        <v>41971.617838425926</v>
      </c>
      <c r="Z53" t="s">
        <v>401</v>
      </c>
      <c r="AA53" s="15">
        <f t="shared" ca="1" si="6"/>
        <v>41971.617838425926</v>
      </c>
      <c r="AB53" t="s">
        <v>401</v>
      </c>
      <c r="AC53" t="str">
        <f>VLOOKUP(B53,Sheet1!A:A,1,FALSE)</f>
        <v>ETOM0029</v>
      </c>
    </row>
    <row r="54" spans="1:29">
      <c r="A54" s="7" t="s">
        <v>277</v>
      </c>
      <c r="B54" t="s">
        <v>486</v>
      </c>
      <c r="C54" t="s">
        <v>390</v>
      </c>
      <c r="D54" t="s">
        <v>391</v>
      </c>
      <c r="E54" t="s">
        <v>392</v>
      </c>
      <c r="F54" t="s">
        <v>391</v>
      </c>
      <c r="G54" t="s">
        <v>487</v>
      </c>
      <c r="I54" t="s">
        <v>488</v>
      </c>
      <c r="K54" t="s">
        <v>395</v>
      </c>
      <c r="L54" t="s">
        <v>487</v>
      </c>
      <c r="M54" t="s">
        <v>488</v>
      </c>
      <c r="N54" t="str">
        <f t="shared" si="2"/>
        <v>건수검증(HIVE_DM -&gt; ORACLE DM):TM_OP_IRDSDEVTONCOMPTBULD</v>
      </c>
      <c r="O54" t="s">
        <v>396</v>
      </c>
      <c r="Q54" t="s">
        <v>397</v>
      </c>
      <c r="R54" t="str">
        <f t="shared" si="3"/>
        <v>SELECT COUNT(*) FROM ETL_DEV.TM_OP_IRDSDEVTONCOMPTBULD</v>
      </c>
      <c r="S54" t="s">
        <v>398</v>
      </c>
      <c r="T54" t="str">
        <f t="shared" si="4"/>
        <v>SELECT COUNT(*) FROM DM.TM_OP_IRDSDEVTONCOMPTBULD</v>
      </c>
      <c r="V54" t="s">
        <v>399</v>
      </c>
      <c r="X54" t="s">
        <v>400</v>
      </c>
      <c r="Y54" s="15">
        <f t="shared" ca="1" si="5"/>
        <v>41971.617838425926</v>
      </c>
      <c r="Z54" t="s">
        <v>401</v>
      </c>
      <c r="AA54" s="15">
        <f t="shared" ca="1" si="6"/>
        <v>41971.617838425926</v>
      </c>
      <c r="AB54" t="s">
        <v>401</v>
      </c>
      <c r="AC54" t="e">
        <f>VLOOKUP(B54,Sheet1!A:A,1,FALSE)</f>
        <v>#N/A</v>
      </c>
    </row>
    <row r="55" spans="1:29">
      <c r="A55" s="7" t="s">
        <v>277</v>
      </c>
      <c r="B55" t="s">
        <v>489</v>
      </c>
      <c r="C55" t="s">
        <v>390</v>
      </c>
      <c r="D55" t="s">
        <v>391</v>
      </c>
      <c r="E55" t="s">
        <v>392</v>
      </c>
      <c r="F55" t="s">
        <v>391</v>
      </c>
      <c r="G55" t="s">
        <v>490</v>
      </c>
      <c r="I55" t="s">
        <v>491</v>
      </c>
      <c r="K55" t="s">
        <v>395</v>
      </c>
      <c r="L55" t="s">
        <v>490</v>
      </c>
      <c r="M55" t="s">
        <v>491</v>
      </c>
      <c r="N55" t="str">
        <f t="shared" si="2"/>
        <v>건수검증(HIVE_DM -&gt; ORACLE DM):TM_OP_IRDSDEVTONLADBULDSTTUS</v>
      </c>
      <c r="O55" t="s">
        <v>396</v>
      </c>
      <c r="Q55" t="s">
        <v>397</v>
      </c>
      <c r="R55" t="str">
        <f t="shared" si="3"/>
        <v>SELECT COUNT(*) FROM ETL_DEV.TM_OP_IRDSDEVTONLADBULDSTTUS</v>
      </c>
      <c r="S55" t="s">
        <v>398</v>
      </c>
      <c r="T55" t="str">
        <f t="shared" si="4"/>
        <v>SELECT COUNT(*) FROM DM.TM_OP_IRDSDEVTONLADBULDSTTUS</v>
      </c>
      <c r="V55" t="s">
        <v>399</v>
      </c>
      <c r="X55" t="s">
        <v>400</v>
      </c>
      <c r="Y55" s="15">
        <f t="shared" ca="1" si="5"/>
        <v>41971.617838425926</v>
      </c>
      <c r="Z55" t="s">
        <v>401</v>
      </c>
      <c r="AA55" s="15">
        <f t="shared" ca="1" si="6"/>
        <v>41971.617838425926</v>
      </c>
      <c r="AB55" t="s">
        <v>401</v>
      </c>
      <c r="AC55" t="e">
        <f>VLOOKUP(B55,Sheet1!A:A,1,FALSE)</f>
        <v>#N/A</v>
      </c>
    </row>
    <row r="56" spans="1:29">
      <c r="A56" s="7" t="s">
        <v>277</v>
      </c>
      <c r="B56" t="s">
        <v>492</v>
      </c>
      <c r="C56" t="s">
        <v>390</v>
      </c>
      <c r="D56" t="s">
        <v>391</v>
      </c>
      <c r="E56" t="s">
        <v>392</v>
      </c>
      <c r="F56" t="s">
        <v>391</v>
      </c>
      <c r="G56" t="s">
        <v>493</v>
      </c>
      <c r="I56" t="s">
        <v>494</v>
      </c>
      <c r="K56" t="s">
        <v>395</v>
      </c>
      <c r="L56" t="s">
        <v>493</v>
      </c>
      <c r="M56" t="s">
        <v>494</v>
      </c>
      <c r="N56" t="str">
        <f t="shared" si="2"/>
        <v>건수검증(HIVE_DM -&gt; ORACLE DM):TM_OP_IRDSSALECOMPTSTTUS</v>
      </c>
      <c r="O56" t="s">
        <v>396</v>
      </c>
      <c r="Q56" t="s">
        <v>397</v>
      </c>
      <c r="R56" t="str">
        <f t="shared" si="3"/>
        <v>SELECT COUNT(*) FROM ETL_DEV.TM_OP_IRDSSALECOMPTSTTUS</v>
      </c>
      <c r="S56" t="s">
        <v>398</v>
      </c>
      <c r="T56" t="str">
        <f t="shared" si="4"/>
        <v>SELECT COUNT(*) FROM DM.TM_OP_IRDSSALECOMPTSTTUS</v>
      </c>
      <c r="V56" t="s">
        <v>399</v>
      </c>
      <c r="X56" t="s">
        <v>400</v>
      </c>
      <c r="Y56" s="15">
        <f t="shared" ca="1" si="5"/>
        <v>41971.617838425926</v>
      </c>
      <c r="Z56" t="s">
        <v>401</v>
      </c>
      <c r="AA56" s="15">
        <f t="shared" ca="1" si="6"/>
        <v>41971.617838425926</v>
      </c>
      <c r="AB56" t="s">
        <v>401</v>
      </c>
      <c r="AC56" t="e">
        <f>VLOOKUP(B56,Sheet1!A:A,1,FALSE)</f>
        <v>#N/A</v>
      </c>
    </row>
    <row r="57" spans="1:29">
      <c r="A57" s="7" t="s">
        <v>277</v>
      </c>
      <c r="B57" t="s">
        <v>495</v>
      </c>
      <c r="C57" t="s">
        <v>390</v>
      </c>
      <c r="D57" t="s">
        <v>391</v>
      </c>
      <c r="E57" t="s">
        <v>392</v>
      </c>
      <c r="F57" t="s">
        <v>391</v>
      </c>
      <c r="G57" t="s">
        <v>496</v>
      </c>
      <c r="I57" t="s">
        <v>497</v>
      </c>
      <c r="K57" t="s">
        <v>395</v>
      </c>
      <c r="L57" t="s">
        <v>496</v>
      </c>
      <c r="M57" t="s">
        <v>497</v>
      </c>
      <c r="N57" t="str">
        <f t="shared" si="2"/>
        <v>건수검증(HIVE_DM -&gt; ORACLE DM):TM_OP_IRDSSTTUS</v>
      </c>
      <c r="O57" t="s">
        <v>396</v>
      </c>
      <c r="Q57" t="s">
        <v>397</v>
      </c>
      <c r="R57" t="str">
        <f t="shared" si="3"/>
        <v>SELECT COUNT(*) FROM ETL_DEV.TM_OP_IRDSSTTUS</v>
      </c>
      <c r="S57" t="s">
        <v>398</v>
      </c>
      <c r="T57" t="str">
        <f t="shared" si="4"/>
        <v>SELECT COUNT(*) FROM DM.TM_OP_IRDSSTTUS</v>
      </c>
      <c r="V57" t="s">
        <v>399</v>
      </c>
      <c r="X57" t="s">
        <v>400</v>
      </c>
      <c r="Y57" s="15">
        <f t="shared" ca="1" si="5"/>
        <v>41971.617838425926</v>
      </c>
      <c r="Z57" t="s">
        <v>401</v>
      </c>
      <c r="AA57" s="15">
        <f t="shared" ca="1" si="6"/>
        <v>41971.617838425926</v>
      </c>
      <c r="AB57" t="s">
        <v>401</v>
      </c>
      <c r="AC57" t="e">
        <f>VLOOKUP(B57,Sheet1!A:A,1,FALSE)</f>
        <v>#N/A</v>
      </c>
    </row>
    <row r="58" spans="1:29">
      <c r="A58" s="18" t="s">
        <v>680</v>
      </c>
      <c r="B58" t="s">
        <v>498</v>
      </c>
      <c r="C58" t="s">
        <v>390</v>
      </c>
      <c r="D58" t="s">
        <v>391</v>
      </c>
      <c r="E58" t="s">
        <v>392</v>
      </c>
      <c r="F58" t="s">
        <v>391</v>
      </c>
      <c r="G58" t="s">
        <v>499</v>
      </c>
      <c r="I58" t="s">
        <v>500</v>
      </c>
      <c r="K58" t="s">
        <v>395</v>
      </c>
      <c r="L58" t="s">
        <v>499</v>
      </c>
      <c r="M58" t="s">
        <v>500</v>
      </c>
      <c r="N58" t="str">
        <f t="shared" si="2"/>
        <v>건수검증(HIVE_DM -&gt; ORACLE DM):TM_OP_KAMCOLOANCOMPT</v>
      </c>
      <c r="O58" t="s">
        <v>396</v>
      </c>
      <c r="Q58" t="s">
        <v>397</v>
      </c>
      <c r="R58" t="str">
        <f t="shared" si="3"/>
        <v>SELECT COUNT(*) FROM ETL_DEV.TM_OP_KAMCOLOANCOMPT</v>
      </c>
      <c r="S58" t="s">
        <v>398</v>
      </c>
      <c r="T58" t="str">
        <f t="shared" si="4"/>
        <v>SELECT COUNT(*) FROM DM.TM_OP_KAMCOLOANCOMPT</v>
      </c>
      <c r="V58" t="s">
        <v>399</v>
      </c>
      <c r="X58" t="s">
        <v>678</v>
      </c>
      <c r="Y58" s="15">
        <f t="shared" ca="1" si="5"/>
        <v>41971.617838425926</v>
      </c>
      <c r="Z58" t="s">
        <v>401</v>
      </c>
      <c r="AA58" s="15">
        <f t="shared" ca="1" si="6"/>
        <v>41971.617838425926</v>
      </c>
      <c r="AB58" t="s">
        <v>401</v>
      </c>
      <c r="AC58" t="str">
        <f>VLOOKUP(B58,Sheet1!A:A,1,FALSE)</f>
        <v>ETOM0034</v>
      </c>
    </row>
    <row r="59" spans="1:29">
      <c r="A59" s="7" t="s">
        <v>277</v>
      </c>
      <c r="B59" t="s">
        <v>501</v>
      </c>
      <c r="C59" t="s">
        <v>390</v>
      </c>
      <c r="D59" t="s">
        <v>391</v>
      </c>
      <c r="E59" t="s">
        <v>392</v>
      </c>
      <c r="F59" t="s">
        <v>391</v>
      </c>
      <c r="G59" t="s">
        <v>502</v>
      </c>
      <c r="I59" t="s">
        <v>503</v>
      </c>
      <c r="K59" t="s">
        <v>395</v>
      </c>
      <c r="L59" t="s">
        <v>502</v>
      </c>
      <c r="M59" t="s">
        <v>503</v>
      </c>
      <c r="N59" t="str">
        <f t="shared" si="2"/>
        <v>건수검증(HIVE_DM -&gt; ORACLE DM):TM_OP_LADPOSSESNCNTRCTDTLS</v>
      </c>
      <c r="O59" t="s">
        <v>396</v>
      </c>
      <c r="Q59" t="s">
        <v>397</v>
      </c>
      <c r="R59" t="str">
        <f t="shared" si="3"/>
        <v>SELECT COUNT(*) FROM ETL_DEV.TM_OP_LADPOSSESNCNTRCTDTLS</v>
      </c>
      <c r="S59" t="s">
        <v>398</v>
      </c>
      <c r="T59" t="str">
        <f t="shared" si="4"/>
        <v>SELECT COUNT(*) FROM DM.TM_OP_LADPOSSESNCNTRCTDTLS</v>
      </c>
      <c r="V59" t="s">
        <v>399</v>
      </c>
      <c r="X59" t="s">
        <v>400</v>
      </c>
      <c r="Y59" s="15">
        <f t="shared" ca="1" si="5"/>
        <v>41971.617838425926</v>
      </c>
      <c r="Z59" t="s">
        <v>401</v>
      </c>
      <c r="AA59" s="15">
        <f t="shared" ca="1" si="6"/>
        <v>41971.617838425926</v>
      </c>
      <c r="AB59" t="s">
        <v>401</v>
      </c>
      <c r="AC59" t="e">
        <f>VLOOKUP(B59,Sheet1!A:A,1,FALSE)</f>
        <v>#N/A</v>
      </c>
    </row>
    <row r="60" spans="1:29">
      <c r="A60" s="7" t="s">
        <v>277</v>
      </c>
      <c r="B60" t="s">
        <v>504</v>
      </c>
      <c r="C60" t="s">
        <v>390</v>
      </c>
      <c r="D60" t="s">
        <v>391</v>
      </c>
      <c r="E60" t="s">
        <v>392</v>
      </c>
      <c r="F60" t="s">
        <v>391</v>
      </c>
      <c r="G60" t="s">
        <v>505</v>
      </c>
      <c r="I60" t="s">
        <v>506</v>
      </c>
      <c r="K60" t="s">
        <v>395</v>
      </c>
      <c r="L60" t="s">
        <v>505</v>
      </c>
      <c r="M60" t="s">
        <v>506</v>
      </c>
      <c r="N60" t="str">
        <f t="shared" si="2"/>
        <v>건수검증(HIVE_DM -&gt; ORACLE DM):TM_OP_LWSTBASSINFO</v>
      </c>
      <c r="O60" t="s">
        <v>396</v>
      </c>
      <c r="Q60" t="s">
        <v>397</v>
      </c>
      <c r="R60" t="str">
        <f t="shared" si="3"/>
        <v>SELECT COUNT(*) FROM ETL_DEV.TM_OP_LWSTBASSINFO</v>
      </c>
      <c r="S60" t="s">
        <v>398</v>
      </c>
      <c r="T60" t="str">
        <f t="shared" si="4"/>
        <v>SELECT COUNT(*) FROM DM.TM_OP_LWSTBASSINFO</v>
      </c>
      <c r="V60" t="s">
        <v>399</v>
      </c>
      <c r="X60" t="s">
        <v>400</v>
      </c>
      <c r="Y60" s="15">
        <f t="shared" ca="1" si="5"/>
        <v>41971.617838425926</v>
      </c>
      <c r="Z60" t="s">
        <v>401</v>
      </c>
      <c r="AA60" s="15">
        <f t="shared" ca="1" si="6"/>
        <v>41971.617838425926</v>
      </c>
      <c r="AB60" t="s">
        <v>401</v>
      </c>
      <c r="AC60" t="e">
        <f>VLOOKUP(B60,Sheet1!A:A,1,FALSE)</f>
        <v>#N/A</v>
      </c>
    </row>
    <row r="61" spans="1:29">
      <c r="A61" s="7" t="s">
        <v>277</v>
      </c>
      <c r="B61" t="s">
        <v>507</v>
      </c>
      <c r="C61" t="s">
        <v>390</v>
      </c>
      <c r="D61" t="s">
        <v>391</v>
      </c>
      <c r="E61" t="s">
        <v>392</v>
      </c>
      <c r="F61" t="s">
        <v>391</v>
      </c>
      <c r="G61" t="s">
        <v>508</v>
      </c>
      <c r="I61" t="s">
        <v>509</v>
      </c>
      <c r="K61" t="s">
        <v>395</v>
      </c>
      <c r="L61" t="s">
        <v>508</v>
      </c>
      <c r="M61" t="s">
        <v>509</v>
      </c>
      <c r="N61" t="str">
        <f t="shared" si="2"/>
        <v>건수검증(HIVE_DM -&gt; ORACLE DM):TM_OP_LWSTCTHIST</v>
      </c>
      <c r="O61" t="s">
        <v>396</v>
      </c>
      <c r="Q61" t="s">
        <v>397</v>
      </c>
      <c r="R61" t="str">
        <f t="shared" si="3"/>
        <v>SELECT COUNT(*) FROM ETL_DEV.TM_OP_LWSTCTHIST</v>
      </c>
      <c r="S61" t="s">
        <v>398</v>
      </c>
      <c r="T61" t="str">
        <f t="shared" si="4"/>
        <v>SELECT COUNT(*) FROM DM.TM_OP_LWSTCTHIST</v>
      </c>
      <c r="V61" t="s">
        <v>399</v>
      </c>
      <c r="X61" t="s">
        <v>400</v>
      </c>
      <c r="Y61" s="15">
        <f t="shared" ca="1" si="5"/>
        <v>41971.617838425926</v>
      </c>
      <c r="Z61" t="s">
        <v>401</v>
      </c>
      <c r="AA61" s="15">
        <f t="shared" ca="1" si="6"/>
        <v>41971.617838425926</v>
      </c>
      <c r="AB61" t="s">
        <v>401</v>
      </c>
      <c r="AC61" t="e">
        <f>VLOOKUP(B61,Sheet1!A:A,1,FALSE)</f>
        <v>#N/A</v>
      </c>
    </row>
    <row r="62" spans="1:29">
      <c r="A62" s="18" t="s">
        <v>680</v>
      </c>
      <c r="B62" t="s">
        <v>510</v>
      </c>
      <c r="C62" t="s">
        <v>390</v>
      </c>
      <c r="D62" t="s">
        <v>391</v>
      </c>
      <c r="E62" t="s">
        <v>392</v>
      </c>
      <c r="F62" t="s">
        <v>391</v>
      </c>
      <c r="G62" t="s">
        <v>511</v>
      </c>
      <c r="I62" t="s">
        <v>512</v>
      </c>
      <c r="K62" t="s">
        <v>395</v>
      </c>
      <c r="L62" t="s">
        <v>511</v>
      </c>
      <c r="M62" t="s">
        <v>512</v>
      </c>
      <c r="N62" t="str">
        <f t="shared" si="2"/>
        <v>건수검증(HIVE_DM -&gt; ORACLE DM):TM_OP_LWSTREPRATNAMOUNTSTTUS</v>
      </c>
      <c r="O62" t="s">
        <v>396</v>
      </c>
      <c r="Q62" t="s">
        <v>397</v>
      </c>
      <c r="R62" t="str">
        <f t="shared" si="3"/>
        <v>SELECT COUNT(*) FROM ETL_DEV.TM_OP_LWSTREPRATNAMOUNTSTTUS</v>
      </c>
      <c r="S62" t="s">
        <v>398</v>
      </c>
      <c r="T62" t="str">
        <f t="shared" si="4"/>
        <v>SELECT COUNT(*) FROM DM.TM_OP_LWSTREPRATNAMOUNTSTTUS</v>
      </c>
      <c r="V62" t="s">
        <v>399</v>
      </c>
      <c r="X62" t="s">
        <v>678</v>
      </c>
      <c r="Y62" s="15">
        <f t="shared" ca="1" si="5"/>
        <v>41971.617838425926</v>
      </c>
      <c r="Z62" t="s">
        <v>401</v>
      </c>
      <c r="AA62" s="15">
        <f t="shared" ca="1" si="6"/>
        <v>41971.617838425926</v>
      </c>
      <c r="AB62" t="s">
        <v>401</v>
      </c>
      <c r="AC62" t="str">
        <f>VLOOKUP(B62,Sheet1!A:A,1,FALSE)</f>
        <v>ETOM0038</v>
      </c>
    </row>
    <row r="63" spans="1:29">
      <c r="A63" s="7" t="s">
        <v>277</v>
      </c>
      <c r="B63" t="s">
        <v>513</v>
      </c>
      <c r="C63" t="s">
        <v>390</v>
      </c>
      <c r="D63" t="s">
        <v>391</v>
      </c>
      <c r="E63" t="s">
        <v>392</v>
      </c>
      <c r="F63" t="s">
        <v>391</v>
      </c>
      <c r="G63" t="s">
        <v>514</v>
      </c>
      <c r="I63" t="s">
        <v>515</v>
      </c>
      <c r="K63" t="s">
        <v>395</v>
      </c>
      <c r="L63" t="s">
        <v>514</v>
      </c>
      <c r="M63" t="s">
        <v>515</v>
      </c>
      <c r="N63" t="str">
        <f t="shared" si="2"/>
        <v>건수검증(HIVE_DM -&gt; ORACLE DM):TM_OP_MNGACCDTCHCKLNDPCL</v>
      </c>
      <c r="O63" t="s">
        <v>396</v>
      </c>
      <c r="Q63" t="s">
        <v>397</v>
      </c>
      <c r="R63" t="str">
        <f t="shared" si="3"/>
        <v>SELECT COUNT(*) FROM ETL_DEV.TM_OP_MNGACCDTCHCKLNDPCL</v>
      </c>
      <c r="S63" t="s">
        <v>398</v>
      </c>
      <c r="T63" t="str">
        <f t="shared" si="4"/>
        <v>SELECT COUNT(*) FROM DM.TM_OP_MNGACCDTCHCKLNDPCL</v>
      </c>
      <c r="V63" t="s">
        <v>399</v>
      </c>
      <c r="X63" t="s">
        <v>400</v>
      </c>
      <c r="Y63" s="15">
        <f t="shared" ca="1" si="5"/>
        <v>41971.617838425926</v>
      </c>
      <c r="Z63" t="s">
        <v>401</v>
      </c>
      <c r="AA63" s="15">
        <f t="shared" ca="1" si="6"/>
        <v>41971.617838425926</v>
      </c>
      <c r="AB63" t="s">
        <v>401</v>
      </c>
      <c r="AC63" t="e">
        <f>VLOOKUP(B63,Sheet1!A:A,1,FALSE)</f>
        <v>#N/A</v>
      </c>
    </row>
    <row r="64" spans="1:29">
      <c r="A64" s="18" t="s">
        <v>680</v>
      </c>
      <c r="B64" t="s">
        <v>516</v>
      </c>
      <c r="C64" t="s">
        <v>390</v>
      </c>
      <c r="D64" t="s">
        <v>391</v>
      </c>
      <c r="E64" t="s">
        <v>392</v>
      </c>
      <c r="F64" t="s">
        <v>391</v>
      </c>
      <c r="G64" t="s">
        <v>517</v>
      </c>
      <c r="I64" t="s">
        <v>518</v>
      </c>
      <c r="K64" t="s">
        <v>395</v>
      </c>
      <c r="L64" t="s">
        <v>517</v>
      </c>
      <c r="M64" t="s">
        <v>518</v>
      </c>
      <c r="N64" t="str">
        <f t="shared" si="2"/>
        <v>건수검증(HIVE_DM -&gt; ORACLE DM):TM_OP_MNGCNVRSSTTUS</v>
      </c>
      <c r="O64" t="s">
        <v>396</v>
      </c>
      <c r="Q64" t="s">
        <v>397</v>
      </c>
      <c r="R64" t="str">
        <f t="shared" si="3"/>
        <v>SELECT COUNT(*) FROM ETL_DEV.TM_OP_MNGCNVRSSTTUS</v>
      </c>
      <c r="S64" t="s">
        <v>398</v>
      </c>
      <c r="T64" t="str">
        <f t="shared" si="4"/>
        <v>SELECT COUNT(*) FROM DM.TM_OP_MNGCNVRSSTTUS</v>
      </c>
      <c r="V64" t="s">
        <v>399</v>
      </c>
      <c r="X64" t="s">
        <v>678</v>
      </c>
      <c r="Y64" s="15">
        <f t="shared" ca="1" si="5"/>
        <v>41971.617838425926</v>
      </c>
      <c r="Z64" t="s">
        <v>401</v>
      </c>
      <c r="AA64" s="15">
        <f t="shared" ca="1" si="6"/>
        <v>41971.617838425926</v>
      </c>
      <c r="AB64" t="s">
        <v>401</v>
      </c>
      <c r="AC64" t="str">
        <f>VLOOKUP(B64,Sheet1!A:A,1,FALSE)</f>
        <v>ETOM0040</v>
      </c>
    </row>
    <row r="65" spans="1:29">
      <c r="A65" s="18" t="s">
        <v>680</v>
      </c>
      <c r="B65" t="s">
        <v>519</v>
      </c>
      <c r="C65" t="s">
        <v>390</v>
      </c>
      <c r="D65" t="s">
        <v>391</v>
      </c>
      <c r="E65" t="s">
        <v>392</v>
      </c>
      <c r="F65" t="s">
        <v>391</v>
      </c>
      <c r="G65" t="s">
        <v>520</v>
      </c>
      <c r="I65" t="s">
        <v>521</v>
      </c>
      <c r="K65" t="s">
        <v>395</v>
      </c>
      <c r="L65" t="s">
        <v>520</v>
      </c>
      <c r="M65" t="s">
        <v>521</v>
      </c>
      <c r="N65" t="str">
        <f t="shared" si="2"/>
        <v>건수검증(HIVE_DM -&gt; ORACLE DM):TM_OP_NPRTYMTLTYPOSSESN</v>
      </c>
      <c r="O65" t="s">
        <v>396</v>
      </c>
      <c r="Q65" t="s">
        <v>397</v>
      </c>
      <c r="R65" t="str">
        <f t="shared" si="3"/>
        <v>SELECT COUNT(*) FROM ETL_DEV.TM_OP_NPRTYMTLTYPOSSESN</v>
      </c>
      <c r="S65" t="s">
        <v>398</v>
      </c>
      <c r="T65" t="str">
        <f t="shared" si="4"/>
        <v>SELECT COUNT(*) FROM DM.TM_OP_NPRTYMTLTYPOSSESN</v>
      </c>
      <c r="V65" t="s">
        <v>399</v>
      </c>
      <c r="X65" t="s">
        <v>678</v>
      </c>
      <c r="Y65" s="15">
        <f t="shared" ca="1" si="5"/>
        <v>41971.617838425926</v>
      </c>
      <c r="Z65" t="s">
        <v>401</v>
      </c>
      <c r="AA65" s="15">
        <f t="shared" ca="1" si="6"/>
        <v>41971.617838425926</v>
      </c>
      <c r="AB65" t="s">
        <v>401</v>
      </c>
      <c r="AC65" t="str">
        <f>VLOOKUP(B65,Sheet1!A:A,1,FALSE)</f>
        <v>ETOM0041</v>
      </c>
    </row>
    <row r="66" spans="1:29">
      <c r="A66" s="7" t="s">
        <v>277</v>
      </c>
      <c r="B66" t="s">
        <v>522</v>
      </c>
      <c r="C66" t="s">
        <v>390</v>
      </c>
      <c r="D66" t="s">
        <v>391</v>
      </c>
      <c r="E66" t="s">
        <v>392</v>
      </c>
      <c r="F66" t="s">
        <v>391</v>
      </c>
      <c r="G66" t="s">
        <v>523</v>
      </c>
      <c r="I66" t="s">
        <v>524</v>
      </c>
      <c r="K66" t="s">
        <v>395</v>
      </c>
      <c r="L66" t="s">
        <v>523</v>
      </c>
      <c r="M66" t="s">
        <v>524</v>
      </c>
      <c r="N66" t="str">
        <f t="shared" si="2"/>
        <v>건수검증(HIVE_DM -&gt; ORACLE DM):TM_OP_NPRTYOPRATNSTTUS</v>
      </c>
      <c r="O66" t="s">
        <v>396</v>
      </c>
      <c r="Q66" t="s">
        <v>397</v>
      </c>
      <c r="R66" t="str">
        <f t="shared" si="3"/>
        <v>SELECT COUNT(*) FROM ETL_DEV.TM_OP_NPRTYOPRATNSTTUS</v>
      </c>
      <c r="S66" t="s">
        <v>398</v>
      </c>
      <c r="T66" t="str">
        <f t="shared" si="4"/>
        <v>SELECT COUNT(*) FROM DM.TM_OP_NPRTYOPRATNSTTUS</v>
      </c>
      <c r="V66" t="s">
        <v>399</v>
      </c>
      <c r="X66" t="s">
        <v>400</v>
      </c>
      <c r="Y66" s="15">
        <f t="shared" ca="1" si="5"/>
        <v>41971.617838425926</v>
      </c>
      <c r="Z66" t="s">
        <v>401</v>
      </c>
      <c r="AA66" s="15">
        <f t="shared" ca="1" si="6"/>
        <v>41971.617838425926</v>
      </c>
      <c r="AB66" t="s">
        <v>401</v>
      </c>
      <c r="AC66" t="e">
        <f>VLOOKUP(B66,Sheet1!A:A,1,FALSE)</f>
        <v>#N/A</v>
      </c>
    </row>
    <row r="67" spans="1:29">
      <c r="A67" s="18" t="s">
        <v>680</v>
      </c>
      <c r="B67" t="s">
        <v>525</v>
      </c>
      <c r="C67" t="s">
        <v>390</v>
      </c>
      <c r="D67" t="s">
        <v>391</v>
      </c>
      <c r="E67" t="s">
        <v>392</v>
      </c>
      <c r="F67" t="s">
        <v>391</v>
      </c>
      <c r="G67" t="s">
        <v>526</v>
      </c>
      <c r="I67" t="s">
        <v>527</v>
      </c>
      <c r="K67" t="s">
        <v>395</v>
      </c>
      <c r="L67" t="s">
        <v>526</v>
      </c>
      <c r="M67" t="s">
        <v>527</v>
      </c>
      <c r="N67" t="str">
        <f t="shared" si="2"/>
        <v>건수검증(HIVE_DM -&gt; ORACLE DM):TM_OP_OLNLP</v>
      </c>
      <c r="O67" t="s">
        <v>396</v>
      </c>
      <c r="Q67" t="s">
        <v>397</v>
      </c>
      <c r="R67" t="str">
        <f t="shared" si="3"/>
        <v>SELECT COUNT(*) FROM ETL_DEV.TM_OP_OLNLP</v>
      </c>
      <c r="S67" t="s">
        <v>398</v>
      </c>
      <c r="T67" t="str">
        <f t="shared" si="4"/>
        <v>SELECT COUNT(*) FROM DM.TM_OP_OLNLP</v>
      </c>
      <c r="V67" t="s">
        <v>399</v>
      </c>
      <c r="X67" t="s">
        <v>678</v>
      </c>
      <c r="Y67" s="15">
        <f t="shared" ca="1" si="5"/>
        <v>41971.617838425926</v>
      </c>
      <c r="Z67" t="s">
        <v>401</v>
      </c>
      <c r="AA67" s="15">
        <f t="shared" ca="1" si="6"/>
        <v>41971.617838425926</v>
      </c>
      <c r="AB67" t="s">
        <v>401</v>
      </c>
      <c r="AC67" t="str">
        <f>VLOOKUP(B67,Sheet1!A:A,1,FALSE)</f>
        <v>ETOM0043</v>
      </c>
    </row>
    <row r="68" spans="1:29">
      <c r="A68" s="7" t="s">
        <v>277</v>
      </c>
      <c r="B68" t="s">
        <v>528</v>
      </c>
      <c r="C68" t="s">
        <v>390</v>
      </c>
      <c r="D68" t="s">
        <v>391</v>
      </c>
      <c r="E68" t="s">
        <v>392</v>
      </c>
      <c r="F68" t="s">
        <v>391</v>
      </c>
      <c r="G68" t="s">
        <v>529</v>
      </c>
      <c r="I68" t="s">
        <v>530</v>
      </c>
      <c r="K68" t="s">
        <v>395</v>
      </c>
      <c r="L68" t="s">
        <v>529</v>
      </c>
      <c r="M68" t="s">
        <v>530</v>
      </c>
      <c r="N68" t="str">
        <f t="shared" si="2"/>
        <v>건수검증(HIVE_DM -&gt; ORACLE DM):TM_OP_POSSESNUSEIRDSSTTUS</v>
      </c>
      <c r="O68" t="s">
        <v>396</v>
      </c>
      <c r="Q68" t="s">
        <v>397</v>
      </c>
      <c r="R68" t="str">
        <f t="shared" si="3"/>
        <v>SELECT COUNT(*) FROM ETL_DEV.TM_OP_POSSESNUSEIRDSSTTUS</v>
      </c>
      <c r="S68" t="s">
        <v>398</v>
      </c>
      <c r="T68" t="str">
        <f t="shared" si="4"/>
        <v>SELECT COUNT(*) FROM DM.TM_OP_POSSESNUSEIRDSSTTUS</v>
      </c>
      <c r="V68" t="s">
        <v>399</v>
      </c>
      <c r="X68" t="s">
        <v>400</v>
      </c>
      <c r="Y68" s="15">
        <f t="shared" ca="1" si="5"/>
        <v>41971.617838425926</v>
      </c>
      <c r="Z68" t="s">
        <v>401</v>
      </c>
      <c r="AA68" s="15">
        <f t="shared" ca="1" si="6"/>
        <v>41971.617838425926</v>
      </c>
      <c r="AB68" t="s">
        <v>401</v>
      </c>
      <c r="AC68" t="e">
        <f>VLOOKUP(B68,Sheet1!A:A,1,FALSE)</f>
        <v>#N/A</v>
      </c>
    </row>
    <row r="69" spans="1:29">
      <c r="A69" s="7" t="s">
        <v>277</v>
      </c>
      <c r="B69" t="s">
        <v>531</v>
      </c>
      <c r="C69" t="s">
        <v>390</v>
      </c>
      <c r="D69" t="s">
        <v>391</v>
      </c>
      <c r="E69" t="s">
        <v>392</v>
      </c>
      <c r="F69" t="s">
        <v>391</v>
      </c>
      <c r="G69" t="s">
        <v>532</v>
      </c>
      <c r="I69" t="s">
        <v>533</v>
      </c>
      <c r="K69" t="s">
        <v>395</v>
      </c>
      <c r="L69" t="s">
        <v>532</v>
      </c>
      <c r="M69" t="s">
        <v>533</v>
      </c>
      <c r="N69" t="str">
        <f t="shared" si="2"/>
        <v>건수검증(HIVE_DM -&gt; ORACLE DM):TM_OP_PRESVIMPROPTPRPRTYSTTUS</v>
      </c>
      <c r="O69" t="s">
        <v>396</v>
      </c>
      <c r="Q69" t="s">
        <v>397</v>
      </c>
      <c r="R69" t="str">
        <f t="shared" si="3"/>
        <v>SELECT COUNT(*) FROM ETL_DEV.TM_OP_PRESVIMPROPTPRPRTYSTTUS</v>
      </c>
      <c r="S69" t="s">
        <v>398</v>
      </c>
      <c r="T69" t="str">
        <f t="shared" si="4"/>
        <v>SELECT COUNT(*) FROM DM.TM_OP_PRESVIMPROPTPRPRTYSTTUS</v>
      </c>
      <c r="V69" t="s">
        <v>399</v>
      </c>
      <c r="X69" t="s">
        <v>400</v>
      </c>
      <c r="Y69" s="15">
        <f t="shared" ca="1" si="5"/>
        <v>41971.617838425926</v>
      </c>
      <c r="Z69" t="s">
        <v>401</v>
      </c>
      <c r="AA69" s="15">
        <f t="shared" ca="1" si="6"/>
        <v>41971.617838425926</v>
      </c>
      <c r="AB69" t="s">
        <v>401</v>
      </c>
      <c r="AC69" t="e">
        <f>VLOOKUP(B69,Sheet1!A:A,1,FALSE)</f>
        <v>#N/A</v>
      </c>
    </row>
    <row r="70" spans="1:29">
      <c r="A70" s="18" t="s">
        <v>680</v>
      </c>
      <c r="B70" t="s">
        <v>534</v>
      </c>
      <c r="C70" t="s">
        <v>390</v>
      </c>
      <c r="D70" t="s">
        <v>391</v>
      </c>
      <c r="E70" t="s">
        <v>392</v>
      </c>
      <c r="F70" t="s">
        <v>391</v>
      </c>
      <c r="G70" t="s">
        <v>535</v>
      </c>
      <c r="I70" t="s">
        <v>536</v>
      </c>
      <c r="K70" t="s">
        <v>395</v>
      </c>
      <c r="L70" t="s">
        <v>535</v>
      </c>
      <c r="M70" t="s">
        <v>536</v>
      </c>
      <c r="N70" t="str">
        <f t="shared" si="2"/>
        <v>건수검증(HIVE_DM -&gt; ORACLE DM):TM_OP_PRPOSABLPRPRTYHIST</v>
      </c>
      <c r="O70" t="s">
        <v>396</v>
      </c>
      <c r="Q70" t="s">
        <v>397</v>
      </c>
      <c r="R70" t="str">
        <f t="shared" si="3"/>
        <v>SELECT COUNT(*) FROM ETL_DEV.TM_OP_PRPOSABLPRPRTYHIST</v>
      </c>
      <c r="S70" t="s">
        <v>398</v>
      </c>
      <c r="T70" t="str">
        <f t="shared" si="4"/>
        <v>SELECT COUNT(*) FROM DM.TM_OP_PRPOSABLPRPRTYHIST</v>
      </c>
      <c r="V70" t="s">
        <v>399</v>
      </c>
      <c r="X70" t="s">
        <v>678</v>
      </c>
      <c r="Y70" s="15">
        <f t="shared" ca="1" si="5"/>
        <v>41971.617838425926</v>
      </c>
      <c r="Z70" t="s">
        <v>401</v>
      </c>
      <c r="AA70" s="15">
        <f t="shared" ca="1" si="6"/>
        <v>41971.617838425926</v>
      </c>
      <c r="AB70" t="s">
        <v>401</v>
      </c>
      <c r="AC70" t="str">
        <f>VLOOKUP(B70,Sheet1!A:A,1,FALSE)</f>
        <v>ETOM0046</v>
      </c>
    </row>
    <row r="71" spans="1:29">
      <c r="A71" s="7" t="s">
        <v>277</v>
      </c>
      <c r="B71" t="s">
        <v>537</v>
      </c>
      <c r="C71" t="s">
        <v>390</v>
      </c>
      <c r="D71" t="s">
        <v>391</v>
      </c>
      <c r="E71" t="s">
        <v>392</v>
      </c>
      <c r="F71" t="s">
        <v>391</v>
      </c>
      <c r="G71" t="s">
        <v>538</v>
      </c>
      <c r="I71" t="s">
        <v>539</v>
      </c>
      <c r="K71" t="s">
        <v>395</v>
      </c>
      <c r="L71" t="s">
        <v>538</v>
      </c>
      <c r="M71" t="s">
        <v>539</v>
      </c>
      <c r="N71" t="str">
        <f t="shared" si="2"/>
        <v>건수검증(HIVE_DM -&gt; ORACLE DM):TM_OP_REGSTRACCTOCNTRCTSTTUS</v>
      </c>
      <c r="O71" t="s">
        <v>396</v>
      </c>
      <c r="Q71" t="s">
        <v>397</v>
      </c>
      <c r="R71" t="str">
        <f t="shared" si="3"/>
        <v>SELECT COUNT(*) FROM ETL_DEV.TM_OP_REGSTRACCTOCNTRCTSTTUS</v>
      </c>
      <c r="S71" t="s">
        <v>398</v>
      </c>
      <c r="T71" t="str">
        <f t="shared" si="4"/>
        <v>SELECT COUNT(*) FROM DM.TM_OP_REGSTRACCTOCNTRCTSTTUS</v>
      </c>
      <c r="V71" t="s">
        <v>399</v>
      </c>
      <c r="X71" t="s">
        <v>400</v>
      </c>
      <c r="Y71" s="15">
        <f t="shared" ca="1" si="5"/>
        <v>41971.617838425926</v>
      </c>
      <c r="Z71" t="s">
        <v>401</v>
      </c>
      <c r="AA71" s="15">
        <f t="shared" ca="1" si="6"/>
        <v>41971.617838425926</v>
      </c>
      <c r="AB71" t="s">
        <v>401</v>
      </c>
      <c r="AC71" t="e">
        <f>VLOOKUP(B71,Sheet1!A:A,1,FALSE)</f>
        <v>#N/A</v>
      </c>
    </row>
    <row r="72" spans="1:29">
      <c r="A72" s="18" t="s">
        <v>680</v>
      </c>
      <c r="B72" t="s">
        <v>540</v>
      </c>
      <c r="C72" t="s">
        <v>390</v>
      </c>
      <c r="D72" t="s">
        <v>391</v>
      </c>
      <c r="E72" t="s">
        <v>392</v>
      </c>
      <c r="F72" t="s">
        <v>391</v>
      </c>
      <c r="G72" t="s">
        <v>541</v>
      </c>
      <c r="I72" t="s">
        <v>542</v>
      </c>
      <c r="K72" t="s">
        <v>395</v>
      </c>
      <c r="L72" t="s">
        <v>541</v>
      </c>
      <c r="M72" t="s">
        <v>542</v>
      </c>
      <c r="N72" t="str">
        <f t="shared" si="2"/>
        <v>건수검증(HIVE_DM -&gt; ORACLE DM):TM_OP_RGSBUKLADPLANSTTUS</v>
      </c>
      <c r="O72" t="s">
        <v>396</v>
      </c>
      <c r="Q72" t="s">
        <v>397</v>
      </c>
      <c r="R72" t="str">
        <f t="shared" si="3"/>
        <v>SELECT COUNT(*) FROM ETL_DEV.TM_OP_RGSBUKLADPLANSTTUS</v>
      </c>
      <c r="S72" t="s">
        <v>398</v>
      </c>
      <c r="T72" t="str">
        <f t="shared" si="4"/>
        <v>SELECT COUNT(*) FROM DM.TM_OP_RGSBUKLADPLANSTTUS</v>
      </c>
      <c r="V72" t="s">
        <v>399</v>
      </c>
      <c r="X72" t="s">
        <v>678</v>
      </c>
      <c r="Y72" s="15">
        <f t="shared" ca="1" si="5"/>
        <v>41971.617838425926</v>
      </c>
      <c r="Z72" t="s">
        <v>401</v>
      </c>
      <c r="AA72" s="15">
        <f t="shared" ca="1" si="6"/>
        <v>41971.617838425926</v>
      </c>
      <c r="AB72" t="s">
        <v>401</v>
      </c>
      <c r="AC72" t="str">
        <f>VLOOKUP(B72,Sheet1!A:A,1,FALSE)</f>
        <v>ETOM0048</v>
      </c>
    </row>
    <row r="73" spans="1:29">
      <c r="A73" s="7" t="s">
        <v>277</v>
      </c>
      <c r="B73" t="s">
        <v>543</v>
      </c>
      <c r="C73" t="s">
        <v>390</v>
      </c>
      <c r="D73" t="s">
        <v>391</v>
      </c>
      <c r="E73" t="s">
        <v>392</v>
      </c>
      <c r="F73" t="s">
        <v>391</v>
      </c>
      <c r="G73" t="s">
        <v>544</v>
      </c>
      <c r="I73" t="s">
        <v>545</v>
      </c>
      <c r="K73" t="s">
        <v>395</v>
      </c>
      <c r="L73" t="s">
        <v>544</v>
      </c>
      <c r="M73" t="s">
        <v>545</v>
      </c>
      <c r="N73" t="str">
        <f t="shared" si="2"/>
        <v>건수검증(HIVE_DM -&gt; ORACLE DM):TM_OP_RIGHTPRESVPRTNACRSLTRD</v>
      </c>
      <c r="O73" t="s">
        <v>396</v>
      </c>
      <c r="Q73" t="s">
        <v>397</v>
      </c>
      <c r="R73" t="str">
        <f t="shared" si="3"/>
        <v>SELECT COUNT(*) FROM ETL_DEV.TM_OP_RIGHTPRESVPRTNACRSLTRD</v>
      </c>
      <c r="S73" t="s">
        <v>398</v>
      </c>
      <c r="T73" t="str">
        <f t="shared" si="4"/>
        <v>SELECT COUNT(*) FROM DM.TM_OP_RIGHTPRESVPRTNACRSLTRD</v>
      </c>
      <c r="V73" t="s">
        <v>399</v>
      </c>
      <c r="X73" t="s">
        <v>400</v>
      </c>
      <c r="Y73" s="15">
        <f t="shared" ca="1" si="5"/>
        <v>41971.617838425926</v>
      </c>
      <c r="Z73" t="s">
        <v>401</v>
      </c>
      <c r="AA73" s="15">
        <f t="shared" ca="1" si="6"/>
        <v>41971.617838425926</v>
      </c>
      <c r="AB73" t="s">
        <v>401</v>
      </c>
      <c r="AC73" t="e">
        <f>VLOOKUP(B73,Sheet1!A:A,1,FALSE)</f>
        <v>#N/A</v>
      </c>
    </row>
    <row r="74" spans="1:29">
      <c r="A74" s="7" t="s">
        <v>277</v>
      </c>
      <c r="B74" t="s">
        <v>546</v>
      </c>
      <c r="C74" t="s">
        <v>390</v>
      </c>
      <c r="D74" t="s">
        <v>391</v>
      </c>
      <c r="E74" t="s">
        <v>392</v>
      </c>
      <c r="F74" t="s">
        <v>391</v>
      </c>
      <c r="G74" t="s">
        <v>547</v>
      </c>
      <c r="I74" t="s">
        <v>548</v>
      </c>
      <c r="K74" t="s">
        <v>395</v>
      </c>
      <c r="L74" t="s">
        <v>547</v>
      </c>
      <c r="M74" t="s">
        <v>548</v>
      </c>
      <c r="N74" t="str">
        <f t="shared" si="2"/>
        <v>건수검증(HIVE_DM -&gt; ORACLE DM):TM_OP_RIGHTPRESVPRTNSTTUS</v>
      </c>
      <c r="O74" t="s">
        <v>396</v>
      </c>
      <c r="Q74" t="s">
        <v>397</v>
      </c>
      <c r="R74" t="str">
        <f t="shared" si="3"/>
        <v>SELECT COUNT(*) FROM ETL_DEV.TM_OP_RIGHTPRESVPRTNSTTUS</v>
      </c>
      <c r="S74" t="s">
        <v>398</v>
      </c>
      <c r="T74" t="str">
        <f t="shared" si="4"/>
        <v>SELECT COUNT(*) FROM DM.TM_OP_RIGHTPRESVPRTNSTTUS</v>
      </c>
      <c r="V74" t="s">
        <v>399</v>
      </c>
      <c r="X74" t="s">
        <v>400</v>
      </c>
      <c r="Y74" s="15">
        <f t="shared" ca="1" si="5"/>
        <v>41971.617838425926</v>
      </c>
      <c r="Z74" t="s">
        <v>401</v>
      </c>
      <c r="AA74" s="15">
        <f t="shared" ca="1" si="6"/>
        <v>41971.617838425926</v>
      </c>
      <c r="AB74" t="s">
        <v>401</v>
      </c>
      <c r="AC74" t="e">
        <f>VLOOKUP(B74,Sheet1!A:A,1,FALSE)</f>
        <v>#N/A</v>
      </c>
    </row>
    <row r="75" spans="1:29">
      <c r="A75" s="18" t="s">
        <v>680</v>
      </c>
      <c r="B75" t="s">
        <v>549</v>
      </c>
      <c r="C75" t="s">
        <v>390</v>
      </c>
      <c r="D75" t="s">
        <v>391</v>
      </c>
      <c r="E75" t="s">
        <v>392</v>
      </c>
      <c r="F75" t="s">
        <v>391</v>
      </c>
      <c r="G75" t="s">
        <v>550</v>
      </c>
      <c r="I75" t="s">
        <v>551</v>
      </c>
      <c r="K75" t="s">
        <v>395</v>
      </c>
      <c r="L75" t="s">
        <v>550</v>
      </c>
      <c r="M75" t="s">
        <v>551</v>
      </c>
      <c r="N75" t="str">
        <f t="shared" si="2"/>
        <v>건수검증(HIVE_DM -&gt; ORACLE DM):TM_OP_RIGHTPRESVSTTEMNTSTTUS</v>
      </c>
      <c r="O75" t="s">
        <v>396</v>
      </c>
      <c r="Q75" t="s">
        <v>397</v>
      </c>
      <c r="R75" t="str">
        <f t="shared" si="3"/>
        <v>SELECT COUNT(*) FROM ETL_DEV.TM_OP_RIGHTPRESVSTTEMNTSTTUS</v>
      </c>
      <c r="S75" t="s">
        <v>398</v>
      </c>
      <c r="T75" t="str">
        <f t="shared" si="4"/>
        <v>SELECT COUNT(*) FROM DM.TM_OP_RIGHTPRESVSTTEMNTSTTUS</v>
      </c>
      <c r="V75" t="s">
        <v>399</v>
      </c>
      <c r="X75" t="s">
        <v>678</v>
      </c>
      <c r="Y75" s="15">
        <f t="shared" ca="1" si="5"/>
        <v>41971.617838425926</v>
      </c>
      <c r="Z75" t="s">
        <v>401</v>
      </c>
      <c r="AA75" s="15">
        <f t="shared" ca="1" si="6"/>
        <v>41971.617838425926</v>
      </c>
      <c r="AB75" t="s">
        <v>401</v>
      </c>
      <c r="AC75" t="str">
        <f>VLOOKUP(B75,Sheet1!A:A,1,FALSE)</f>
        <v>ETOM0051</v>
      </c>
    </row>
    <row r="76" spans="1:29">
      <c r="A76" s="7" t="s">
        <v>277</v>
      </c>
      <c r="B76" t="s">
        <v>552</v>
      </c>
      <c r="C76" t="s">
        <v>390</v>
      </c>
      <c r="D76" t="s">
        <v>391</v>
      </c>
      <c r="E76" t="s">
        <v>392</v>
      </c>
      <c r="F76" t="s">
        <v>391</v>
      </c>
      <c r="G76" t="s">
        <v>553</v>
      </c>
      <c r="I76" t="s">
        <v>554</v>
      </c>
      <c r="K76" t="s">
        <v>395</v>
      </c>
      <c r="L76" t="s">
        <v>553</v>
      </c>
      <c r="M76" t="s">
        <v>554</v>
      </c>
      <c r="N76" t="str">
        <f t="shared" si="2"/>
        <v>건수검증(HIVE_DM -&gt; ORACLE DM):TM_OP_RTPRVTPRTNACRSLTVRIFYRD</v>
      </c>
      <c r="O76" t="s">
        <v>396</v>
      </c>
      <c r="Q76" t="s">
        <v>397</v>
      </c>
      <c r="R76" t="str">
        <f t="shared" si="3"/>
        <v>SELECT COUNT(*) FROM ETL_DEV.TM_OP_RTPRVTPRTNACRSLTVRIFYRD</v>
      </c>
      <c r="S76" t="s">
        <v>398</v>
      </c>
      <c r="T76" t="str">
        <f t="shared" si="4"/>
        <v>SELECT COUNT(*) FROM DM.TM_OP_RTPRVTPRTNACRSLTVRIFYRD</v>
      </c>
      <c r="V76" t="s">
        <v>399</v>
      </c>
      <c r="X76" t="s">
        <v>400</v>
      </c>
      <c r="Y76" s="15">
        <f t="shared" ca="1" si="5"/>
        <v>41971.617838425926</v>
      </c>
      <c r="Z76" t="s">
        <v>401</v>
      </c>
      <c r="AA76" s="15">
        <f t="shared" ca="1" si="6"/>
        <v>41971.617838425926</v>
      </c>
      <c r="AB76" t="s">
        <v>401</v>
      </c>
      <c r="AC76" t="e">
        <f>VLOOKUP(B76,Sheet1!A:A,1,FALSE)</f>
        <v>#N/A</v>
      </c>
    </row>
    <row r="77" spans="1:29">
      <c r="A77" s="18" t="s">
        <v>680</v>
      </c>
      <c r="B77" t="s">
        <v>555</v>
      </c>
      <c r="C77" t="s">
        <v>390</v>
      </c>
      <c r="D77" t="s">
        <v>391</v>
      </c>
      <c r="E77" t="s">
        <v>392</v>
      </c>
      <c r="F77" t="s">
        <v>391</v>
      </c>
      <c r="G77" t="s">
        <v>556</v>
      </c>
      <c r="I77" t="s">
        <v>557</v>
      </c>
      <c r="K77" t="s">
        <v>395</v>
      </c>
      <c r="L77" t="s">
        <v>556</v>
      </c>
      <c r="M77" t="s">
        <v>557</v>
      </c>
      <c r="N77" t="str">
        <f t="shared" si="2"/>
        <v>건수검증(HIVE_DM -&gt; ORACLE DM):TM_OP_SALECONFMUNTRGETLAD</v>
      </c>
      <c r="O77" t="s">
        <v>396</v>
      </c>
      <c r="Q77" t="s">
        <v>397</v>
      </c>
      <c r="R77" t="str">
        <f t="shared" si="3"/>
        <v>SELECT COUNT(*) FROM ETL_DEV.TM_OP_SALECONFMUNTRGETLAD</v>
      </c>
      <c r="S77" t="s">
        <v>398</v>
      </c>
      <c r="T77" t="str">
        <f t="shared" si="4"/>
        <v>SELECT COUNT(*) FROM DM.TM_OP_SALECONFMUNTRGETLAD</v>
      </c>
      <c r="V77" t="s">
        <v>399</v>
      </c>
      <c r="X77" t="s">
        <v>678</v>
      </c>
      <c r="Y77" s="15">
        <f t="shared" ca="1" si="5"/>
        <v>41971.617838425926</v>
      </c>
      <c r="Z77" t="s">
        <v>401</v>
      </c>
      <c r="AA77" s="15">
        <f t="shared" ca="1" si="6"/>
        <v>41971.617838425926</v>
      </c>
      <c r="AB77" t="s">
        <v>401</v>
      </c>
      <c r="AC77" t="str">
        <f>VLOOKUP(B77,Sheet1!A:A,1,FALSE)</f>
        <v>ETOM0053</v>
      </c>
    </row>
    <row r="78" spans="1:29">
      <c r="A78" s="18" t="s">
        <v>680</v>
      </c>
      <c r="B78" t="s">
        <v>558</v>
      </c>
      <c r="C78" t="s">
        <v>390</v>
      </c>
      <c r="D78" t="s">
        <v>391</v>
      </c>
      <c r="E78" t="s">
        <v>392</v>
      </c>
      <c r="F78" t="s">
        <v>391</v>
      </c>
      <c r="G78" t="s">
        <v>559</v>
      </c>
      <c r="I78" t="s">
        <v>560</v>
      </c>
      <c r="K78" t="s">
        <v>395</v>
      </c>
      <c r="L78" t="s">
        <v>559</v>
      </c>
      <c r="M78" t="s">
        <v>560</v>
      </c>
      <c r="N78" t="str">
        <f t="shared" si="2"/>
        <v>건수검증(HIVE_DM -&gt; ORACLE DM):TM_OP_SALEINSPYCNTRCTSTTUS</v>
      </c>
      <c r="O78" t="s">
        <v>396</v>
      </c>
      <c r="Q78" t="s">
        <v>397</v>
      </c>
      <c r="R78" t="str">
        <f t="shared" si="3"/>
        <v>SELECT COUNT(*) FROM ETL_DEV.TM_OP_SALEINSPYCNTRCTSTTUS</v>
      </c>
      <c r="S78" t="s">
        <v>398</v>
      </c>
      <c r="T78" t="str">
        <f t="shared" si="4"/>
        <v>SELECT COUNT(*) FROM DM.TM_OP_SALEINSPYCNTRCTSTTUS</v>
      </c>
      <c r="V78" t="s">
        <v>399</v>
      </c>
      <c r="X78" t="s">
        <v>678</v>
      </c>
      <c r="Y78" s="15">
        <f t="shared" ca="1" si="5"/>
        <v>41971.617838425926</v>
      </c>
      <c r="Z78" t="s">
        <v>401</v>
      </c>
      <c r="AA78" s="15">
        <f t="shared" ca="1" si="6"/>
        <v>41971.617838425926</v>
      </c>
      <c r="AB78" t="s">
        <v>401</v>
      </c>
      <c r="AC78" t="str">
        <f>VLOOKUP(B78,Sheet1!A:A,1,FALSE)</f>
        <v>ETOM0054</v>
      </c>
    </row>
    <row r="79" spans="1:29">
      <c r="A79" s="18" t="s">
        <v>680</v>
      </c>
      <c r="B79" t="s">
        <v>561</v>
      </c>
      <c r="C79" t="s">
        <v>390</v>
      </c>
      <c r="D79" t="s">
        <v>391</v>
      </c>
      <c r="E79" t="s">
        <v>392</v>
      </c>
      <c r="F79" t="s">
        <v>391</v>
      </c>
      <c r="G79" t="s">
        <v>562</v>
      </c>
      <c r="I79" t="s">
        <v>563</v>
      </c>
      <c r="K79" t="s">
        <v>395</v>
      </c>
      <c r="L79" t="s">
        <v>562</v>
      </c>
      <c r="M79" t="s">
        <v>563</v>
      </c>
      <c r="N79" t="str">
        <f t="shared" si="2"/>
        <v>건수검증(HIVE_DM -&gt; ORACLE DM):TM_OP_SALEPOSBLGRRSPLAD</v>
      </c>
      <c r="O79" t="s">
        <v>396</v>
      </c>
      <c r="Q79" t="s">
        <v>397</v>
      </c>
      <c r="R79" t="str">
        <f t="shared" si="3"/>
        <v>SELECT COUNT(*) FROM ETL_DEV.TM_OP_SALEPOSBLGRRSPLAD</v>
      </c>
      <c r="S79" t="s">
        <v>398</v>
      </c>
      <c r="T79" t="str">
        <f t="shared" si="4"/>
        <v>SELECT COUNT(*) FROM DM.TM_OP_SALEPOSBLGRRSPLAD</v>
      </c>
      <c r="V79" t="s">
        <v>399</v>
      </c>
      <c r="X79" t="s">
        <v>678</v>
      </c>
      <c r="Y79" s="15">
        <f t="shared" ca="1" si="5"/>
        <v>41971.617838425926</v>
      </c>
      <c r="Z79" t="s">
        <v>401</v>
      </c>
      <c r="AA79" s="15">
        <f t="shared" ca="1" si="6"/>
        <v>41971.617838425926</v>
      </c>
      <c r="AB79" t="s">
        <v>401</v>
      </c>
      <c r="AC79" t="str">
        <f>VLOOKUP(B79,Sheet1!A:A,1,FALSE)</f>
        <v>ETOM0055</v>
      </c>
    </row>
    <row r="80" spans="1:29">
      <c r="A80" s="18" t="s">
        <v>680</v>
      </c>
      <c r="B80" t="s">
        <v>564</v>
      </c>
      <c r="C80" t="s">
        <v>390</v>
      </c>
      <c r="D80" t="s">
        <v>391</v>
      </c>
      <c r="E80" t="s">
        <v>392</v>
      </c>
      <c r="F80" t="s">
        <v>391</v>
      </c>
      <c r="G80" t="s">
        <v>565</v>
      </c>
      <c r="I80" t="s">
        <v>566</v>
      </c>
      <c r="K80" t="s">
        <v>395</v>
      </c>
      <c r="L80" t="s">
        <v>565</v>
      </c>
      <c r="M80" t="s">
        <v>566</v>
      </c>
      <c r="N80" t="str">
        <f t="shared" si="2"/>
        <v>건수검증(HIVE_DM -&gt; ORACLE DM):TM_OP_SALEPOSBLLADOTHBCSTTUS</v>
      </c>
      <c r="O80" t="s">
        <v>396</v>
      </c>
      <c r="Q80" t="s">
        <v>397</v>
      </c>
      <c r="R80" t="str">
        <f t="shared" si="3"/>
        <v>SELECT COUNT(*) FROM ETL_DEV.TM_OP_SALEPOSBLLADOTHBCSTTUS</v>
      </c>
      <c r="S80" t="s">
        <v>398</v>
      </c>
      <c r="T80" t="str">
        <f t="shared" si="4"/>
        <v>SELECT COUNT(*) FROM DM.TM_OP_SALEPOSBLLADOTHBCSTTUS</v>
      </c>
      <c r="V80" t="s">
        <v>399</v>
      </c>
      <c r="X80" t="s">
        <v>678</v>
      </c>
      <c r="Y80" s="15">
        <f t="shared" ca="1" si="5"/>
        <v>41971.617838425926</v>
      </c>
      <c r="Z80" t="s">
        <v>401</v>
      </c>
      <c r="AA80" s="15">
        <f t="shared" ca="1" si="6"/>
        <v>41971.617838425926</v>
      </c>
      <c r="AB80" t="s">
        <v>401</v>
      </c>
      <c r="AC80" t="str">
        <f>VLOOKUP(B80,Sheet1!A:A,1,FALSE)</f>
        <v>ETOM0056</v>
      </c>
    </row>
    <row r="81" spans="1:29">
      <c r="A81" s="7" t="s">
        <v>277</v>
      </c>
      <c r="B81" t="s">
        <v>567</v>
      </c>
      <c r="C81" t="s">
        <v>390</v>
      </c>
      <c r="D81" t="s">
        <v>391</v>
      </c>
      <c r="E81" t="s">
        <v>392</v>
      </c>
      <c r="F81" t="s">
        <v>391</v>
      </c>
      <c r="G81" t="s">
        <v>568</v>
      </c>
      <c r="I81" t="s">
        <v>569</v>
      </c>
      <c r="K81" t="s">
        <v>395</v>
      </c>
      <c r="L81" t="s">
        <v>568</v>
      </c>
      <c r="M81" t="s">
        <v>569</v>
      </c>
      <c r="N81" t="str">
        <f t="shared" si="2"/>
        <v>건수검증(HIVE_DM -&gt; ORACLE DM):TM_OP_SCRITSINCMESTTUS</v>
      </c>
      <c r="O81" t="s">
        <v>396</v>
      </c>
      <c r="Q81" t="s">
        <v>397</v>
      </c>
      <c r="R81" t="str">
        <f t="shared" si="3"/>
        <v>SELECT COUNT(*) FROM ETL_DEV.TM_OP_SCRITSINCMESTTUS</v>
      </c>
      <c r="S81" t="s">
        <v>398</v>
      </c>
      <c r="T81" t="str">
        <f t="shared" si="4"/>
        <v>SELECT COUNT(*) FROM DM.TM_OP_SCRITSINCMESTTUS</v>
      </c>
      <c r="V81" t="s">
        <v>399</v>
      </c>
      <c r="X81" t="s">
        <v>400</v>
      </c>
      <c r="Y81" s="15">
        <f t="shared" ca="1" si="5"/>
        <v>41971.617838425926</v>
      </c>
      <c r="Z81" t="s">
        <v>401</v>
      </c>
      <c r="AA81" s="15">
        <f t="shared" ca="1" si="6"/>
        <v>41971.617838425926</v>
      </c>
      <c r="AB81" t="s">
        <v>401</v>
      </c>
      <c r="AC81" t="e">
        <f>VLOOKUP(B81,Sheet1!A:A,1,FALSE)</f>
        <v>#N/A</v>
      </c>
    </row>
    <row r="82" spans="1:29">
      <c r="A82" s="7" t="s">
        <v>277</v>
      </c>
      <c r="B82" t="s">
        <v>570</v>
      </c>
      <c r="C82" t="s">
        <v>390</v>
      </c>
      <c r="D82" t="s">
        <v>391</v>
      </c>
      <c r="E82" t="s">
        <v>392</v>
      </c>
      <c r="F82" t="s">
        <v>391</v>
      </c>
      <c r="G82" t="s">
        <v>571</v>
      </c>
      <c r="I82" t="s">
        <v>572</v>
      </c>
      <c r="K82" t="s">
        <v>395</v>
      </c>
      <c r="L82" t="s">
        <v>571</v>
      </c>
      <c r="M82" t="s">
        <v>572</v>
      </c>
      <c r="N82" t="str">
        <f t="shared" si="2"/>
        <v>건수검증(HIVE_DM -&gt; ORACLE DM):TM_OP_SECRITSIRDSSTTUS</v>
      </c>
      <c r="O82" t="s">
        <v>396</v>
      </c>
      <c r="Q82" t="s">
        <v>397</v>
      </c>
      <c r="R82" t="str">
        <f t="shared" si="3"/>
        <v>SELECT COUNT(*) FROM ETL_DEV.TM_OP_SECRITSIRDSSTTUS</v>
      </c>
      <c r="S82" t="s">
        <v>398</v>
      </c>
      <c r="T82" t="str">
        <f t="shared" si="4"/>
        <v>SELECT COUNT(*) FROM DM.TM_OP_SECRITSIRDSSTTUS</v>
      </c>
      <c r="V82" t="s">
        <v>399</v>
      </c>
      <c r="X82" t="s">
        <v>400</v>
      </c>
      <c r="Y82" s="15">
        <f t="shared" ca="1" si="5"/>
        <v>41971.617838425926</v>
      </c>
      <c r="Z82" t="s">
        <v>401</v>
      </c>
      <c r="AA82" s="15">
        <f t="shared" ca="1" si="6"/>
        <v>41971.617838425926</v>
      </c>
      <c r="AB82" t="s">
        <v>401</v>
      </c>
      <c r="AC82" t="e">
        <f>VLOOKUP(B82,Sheet1!A:A,1,FALSE)</f>
        <v>#N/A</v>
      </c>
    </row>
    <row r="83" spans="1:29">
      <c r="A83" s="7" t="s">
        <v>277</v>
      </c>
      <c r="B83" t="s">
        <v>573</v>
      </c>
      <c r="C83" t="s">
        <v>390</v>
      </c>
      <c r="D83" t="s">
        <v>391</v>
      </c>
      <c r="E83" t="s">
        <v>392</v>
      </c>
      <c r="F83" t="s">
        <v>391</v>
      </c>
      <c r="G83" t="s">
        <v>574</v>
      </c>
      <c r="I83" t="s">
        <v>575</v>
      </c>
      <c r="K83" t="s">
        <v>395</v>
      </c>
      <c r="L83" t="s">
        <v>574</v>
      </c>
      <c r="M83" t="s">
        <v>575</v>
      </c>
      <c r="N83" t="str">
        <f t="shared" si="2"/>
        <v>건수검증(HIVE_DM -&gt; ORACLE DM):TM_OP_SVEMRGLADPRPRTYSTTUS</v>
      </c>
      <c r="O83" t="s">
        <v>396</v>
      </c>
      <c r="Q83" t="s">
        <v>397</v>
      </c>
      <c r="R83" t="str">
        <f t="shared" si="3"/>
        <v>SELECT COUNT(*) FROM ETL_DEV.TM_OP_SVEMRGLADPRPRTYSTTUS</v>
      </c>
      <c r="S83" t="s">
        <v>398</v>
      </c>
      <c r="T83" t="str">
        <f t="shared" si="4"/>
        <v>SELECT COUNT(*) FROM DM.TM_OP_SVEMRGLADPRPRTYSTTUS</v>
      </c>
      <c r="V83" t="s">
        <v>399</v>
      </c>
      <c r="X83" t="s">
        <v>400</v>
      </c>
      <c r="Y83" s="15">
        <f t="shared" ca="1" si="5"/>
        <v>41971.617838425926</v>
      </c>
      <c r="Z83" t="s">
        <v>401</v>
      </c>
      <c r="AA83" s="15">
        <f t="shared" ca="1" si="6"/>
        <v>41971.617838425926</v>
      </c>
      <c r="AB83" t="s">
        <v>401</v>
      </c>
      <c r="AC83" t="e">
        <f>VLOOKUP(B83,Sheet1!A:A,1,FALSE)</f>
        <v>#N/A</v>
      </c>
    </row>
    <row r="84" spans="1:29">
      <c r="A84" s="18" t="s">
        <v>680</v>
      </c>
      <c r="B84" t="s">
        <v>576</v>
      </c>
      <c r="C84" t="s">
        <v>390</v>
      </c>
      <c r="D84" t="s">
        <v>391</v>
      </c>
      <c r="E84" t="s">
        <v>392</v>
      </c>
      <c r="F84" t="s">
        <v>391</v>
      </c>
      <c r="G84" t="s">
        <v>577</v>
      </c>
      <c r="I84" t="s">
        <v>578</v>
      </c>
      <c r="K84" t="s">
        <v>395</v>
      </c>
      <c r="L84" t="s">
        <v>577</v>
      </c>
      <c r="M84" t="s">
        <v>578</v>
      </c>
      <c r="N84" t="str">
        <f t="shared" si="2"/>
        <v>건수검증(HIVE_DM -&gt; ORACLE DM):TM_OP_USECONFMPRPRTYSTTUS</v>
      </c>
      <c r="O84" t="s">
        <v>396</v>
      </c>
      <c r="Q84" t="s">
        <v>397</v>
      </c>
      <c r="R84" t="str">
        <f t="shared" si="3"/>
        <v>SELECT COUNT(*) FROM ETL_DEV.TM_OP_USECONFMPRPRTYSTTUS</v>
      </c>
      <c r="S84" t="s">
        <v>398</v>
      </c>
      <c r="T84" t="str">
        <f t="shared" si="4"/>
        <v>SELECT COUNT(*) FROM DM.TM_OP_USECONFMPRPRTYSTTUS</v>
      </c>
      <c r="V84" t="s">
        <v>399</v>
      </c>
      <c r="X84" t="s">
        <v>678</v>
      </c>
      <c r="Y84" s="15">
        <f t="shared" ca="1" si="5"/>
        <v>41971.617838425926</v>
      </c>
      <c r="Z84" t="s">
        <v>401</v>
      </c>
      <c r="AA84" s="15">
        <f t="shared" ca="1" si="6"/>
        <v>41971.617838425926</v>
      </c>
      <c r="AB84" t="s">
        <v>401</v>
      </c>
      <c r="AC84" t="str">
        <f>VLOOKUP(B84,Sheet1!A:A,1,FALSE)</f>
        <v>ETOM0060</v>
      </c>
    </row>
    <row r="85" spans="1:29">
      <c r="A85" s="7" t="s">
        <v>277</v>
      </c>
      <c r="B85" t="s">
        <v>579</v>
      </c>
      <c r="C85" t="s">
        <v>390</v>
      </c>
      <c r="D85" t="s">
        <v>391</v>
      </c>
      <c r="E85" t="s">
        <v>392</v>
      </c>
      <c r="F85" t="s">
        <v>391</v>
      </c>
      <c r="G85" t="s">
        <v>580</v>
      </c>
      <c r="I85" t="s">
        <v>581</v>
      </c>
      <c r="K85" t="s">
        <v>395</v>
      </c>
      <c r="L85" t="s">
        <v>580</v>
      </c>
      <c r="M85" t="s">
        <v>581</v>
      </c>
      <c r="N85" t="str">
        <f t="shared" si="2"/>
        <v>건수검증(HIVE_DM -&gt; ORACLE DM):TM_OP_WOTPMSAFTFATMANGT</v>
      </c>
      <c r="O85" t="s">
        <v>396</v>
      </c>
      <c r="Q85" t="s">
        <v>397</v>
      </c>
      <c r="R85" t="str">
        <f t="shared" si="3"/>
        <v>SELECT COUNT(*) FROM ETL_DEV.TM_OP_WOTPMSAFTFATMANGT</v>
      </c>
      <c r="S85" t="s">
        <v>398</v>
      </c>
      <c r="T85" t="str">
        <f t="shared" si="4"/>
        <v>SELECT COUNT(*) FROM DM.TM_OP_WOTPMSAFTFATMANGT</v>
      </c>
      <c r="V85" t="s">
        <v>399</v>
      </c>
      <c r="X85" t="s">
        <v>400</v>
      </c>
      <c r="Y85" s="15">
        <f t="shared" ca="1" si="5"/>
        <v>41971.617838425926</v>
      </c>
      <c r="Z85" t="s">
        <v>401</v>
      </c>
      <c r="AA85" s="15">
        <f t="shared" ca="1" si="6"/>
        <v>41971.617838425926</v>
      </c>
      <c r="AB85" t="s">
        <v>401</v>
      </c>
      <c r="AC85" t="e">
        <f>VLOOKUP(B85,Sheet1!A:A,1,FALSE)</f>
        <v>#N/A</v>
      </c>
    </row>
    <row r="86" spans="1:29">
      <c r="A86" s="7" t="s">
        <v>277</v>
      </c>
      <c r="B86" t="s">
        <v>582</v>
      </c>
      <c r="C86" t="s">
        <v>390</v>
      </c>
      <c r="D86" t="s">
        <v>391</v>
      </c>
      <c r="E86" t="s">
        <v>392</v>
      </c>
      <c r="F86" t="s">
        <v>391</v>
      </c>
      <c r="G86" t="s">
        <v>583</v>
      </c>
      <c r="I86" t="s">
        <v>584</v>
      </c>
      <c r="K86" t="s">
        <v>395</v>
      </c>
      <c r="L86" t="s">
        <v>583</v>
      </c>
      <c r="M86" t="s">
        <v>584</v>
      </c>
      <c r="N86" t="str">
        <f t="shared" si="2"/>
        <v>건수검증(HIVE_DM -&gt; ORACLE DM):TM_PL_ACCDTEXAMINRESULT</v>
      </c>
      <c r="O86" t="s">
        <v>396</v>
      </c>
      <c r="Q86" t="s">
        <v>397</v>
      </c>
      <c r="R86" t="str">
        <f t="shared" si="3"/>
        <v>SELECT COUNT(*) FROM ETL_DEV.TM_PL_ACCDTEXAMINRESULT</v>
      </c>
      <c r="S86" t="s">
        <v>398</v>
      </c>
      <c r="T86" t="str">
        <f t="shared" si="4"/>
        <v>SELECT COUNT(*) FROM DM.TM_PL_ACCDTEXAMINRESULT</v>
      </c>
      <c r="V86" t="s">
        <v>399</v>
      </c>
      <c r="X86" t="s">
        <v>400</v>
      </c>
      <c r="Y86" s="15">
        <f t="shared" ca="1" si="5"/>
        <v>41971.617838425926</v>
      </c>
      <c r="Z86" t="s">
        <v>401</v>
      </c>
      <c r="AA86" s="15">
        <f t="shared" ca="1" si="6"/>
        <v>41971.617838425926</v>
      </c>
      <c r="AB86" t="s">
        <v>401</v>
      </c>
      <c r="AC86" t="e">
        <f>VLOOKUP(B86,Sheet1!A:A,1,FALSE)</f>
        <v>#N/A</v>
      </c>
    </row>
    <row r="87" spans="1:29">
      <c r="A87" s="18" t="s">
        <v>680</v>
      </c>
      <c r="B87" t="s">
        <v>585</v>
      </c>
      <c r="C87" t="s">
        <v>390</v>
      </c>
      <c r="D87" t="s">
        <v>391</v>
      </c>
      <c r="E87" t="s">
        <v>392</v>
      </c>
      <c r="F87" t="s">
        <v>391</v>
      </c>
      <c r="G87" t="s">
        <v>586</v>
      </c>
      <c r="I87" t="s">
        <v>587</v>
      </c>
      <c r="K87" t="s">
        <v>395</v>
      </c>
      <c r="L87" t="s">
        <v>586</v>
      </c>
      <c r="M87" t="s">
        <v>587</v>
      </c>
      <c r="N87" t="str">
        <f t="shared" si="2"/>
        <v>건수검증(HIVE_DM -&gt; ORACLE DM):TM_PL_EXCPTOPRATNACTEXMTRGET</v>
      </c>
      <c r="O87" t="s">
        <v>396</v>
      </c>
      <c r="Q87" t="s">
        <v>397</v>
      </c>
      <c r="R87" t="str">
        <f t="shared" si="3"/>
        <v>SELECT COUNT(*) FROM ETL_DEV.TM_PL_EXCPTOPRATNACTEXMTRGET</v>
      </c>
      <c r="S87" t="s">
        <v>398</v>
      </c>
      <c r="T87" t="str">
        <f t="shared" si="4"/>
        <v>SELECT COUNT(*) FROM DM.TM_PL_EXCPTOPRATNACTEXMTRGET</v>
      </c>
      <c r="V87" t="s">
        <v>399</v>
      </c>
      <c r="X87" t="s">
        <v>678</v>
      </c>
      <c r="Y87" s="15">
        <f t="shared" ca="1" si="5"/>
        <v>41971.617838425926</v>
      </c>
      <c r="Z87" t="s">
        <v>401</v>
      </c>
      <c r="AA87" s="15">
        <f t="shared" ca="1" si="6"/>
        <v>41971.617838425926</v>
      </c>
      <c r="AB87" t="s">
        <v>401</v>
      </c>
      <c r="AC87" t="str">
        <f>VLOOKUP(B87,Sheet1!A:A,1,FALSE)</f>
        <v>ETOM0063</v>
      </c>
    </row>
    <row r="88" spans="1:29">
      <c r="A88" s="7" t="s">
        <v>277</v>
      </c>
      <c r="B88" t="s">
        <v>588</v>
      </c>
      <c r="C88" t="s">
        <v>390</v>
      </c>
      <c r="D88" t="s">
        <v>391</v>
      </c>
      <c r="E88" t="s">
        <v>392</v>
      </c>
      <c r="F88" t="s">
        <v>391</v>
      </c>
      <c r="G88" t="s">
        <v>589</v>
      </c>
      <c r="I88" t="s">
        <v>590</v>
      </c>
      <c r="K88" t="s">
        <v>395</v>
      </c>
      <c r="L88" t="s">
        <v>589</v>
      </c>
      <c r="M88" t="s">
        <v>590</v>
      </c>
      <c r="N88" t="str">
        <f t="shared" si="2"/>
        <v>건수검증(HIVE_DM -&gt; ORACLE DM):TM_PL_EXCPTOPRATNPLAN_D</v>
      </c>
      <c r="O88" t="s">
        <v>396</v>
      </c>
      <c r="Q88" t="s">
        <v>397</v>
      </c>
      <c r="R88" t="str">
        <f t="shared" si="3"/>
        <v>SELECT COUNT(*) FROM ETL_DEV.TM_PL_EXCPTOPRATNPLAN_D</v>
      </c>
      <c r="S88" t="s">
        <v>398</v>
      </c>
      <c r="T88" t="str">
        <f t="shared" si="4"/>
        <v>SELECT COUNT(*) FROM DM.TM_PL_EXCPTOPRATNPLAN_D</v>
      </c>
      <c r="V88" t="s">
        <v>399</v>
      </c>
      <c r="X88" t="s">
        <v>400</v>
      </c>
      <c r="Y88" s="15">
        <f t="shared" ca="1" si="5"/>
        <v>41971.617838425926</v>
      </c>
      <c r="Z88" t="s">
        <v>401</v>
      </c>
      <c r="AA88" s="15">
        <f t="shared" ca="1" si="6"/>
        <v>41971.617838425926</v>
      </c>
      <c r="AB88" t="s">
        <v>401</v>
      </c>
      <c r="AC88" t="e">
        <f>VLOOKUP(B88,Sheet1!A:A,1,FALSE)</f>
        <v>#N/A</v>
      </c>
    </row>
    <row r="89" spans="1:29">
      <c r="A89" s="7" t="s">
        <v>277</v>
      </c>
      <c r="B89" t="s">
        <v>591</v>
      </c>
      <c r="C89" t="s">
        <v>390</v>
      </c>
      <c r="D89" t="s">
        <v>391</v>
      </c>
      <c r="E89" t="s">
        <v>392</v>
      </c>
      <c r="F89" t="s">
        <v>391</v>
      </c>
      <c r="G89" t="s">
        <v>592</v>
      </c>
      <c r="I89" t="s">
        <v>593</v>
      </c>
      <c r="K89" t="s">
        <v>395</v>
      </c>
      <c r="L89" t="s">
        <v>592</v>
      </c>
      <c r="M89" t="s">
        <v>593</v>
      </c>
      <c r="N89" t="str">
        <f t="shared" si="2"/>
        <v>건수검증(HIVE_DM -&gt; ORACLE DM):TM_PL_EXCPTPLANEXCUTACMSLT_D</v>
      </c>
      <c r="O89" t="s">
        <v>396</v>
      </c>
      <c r="Q89" t="s">
        <v>397</v>
      </c>
      <c r="R89" t="str">
        <f t="shared" si="3"/>
        <v>SELECT COUNT(*) FROM ETL_DEV.TM_PL_EXCPTPLANEXCUTACMSLT_D</v>
      </c>
      <c r="S89" t="s">
        <v>398</v>
      </c>
      <c r="T89" t="str">
        <f t="shared" si="4"/>
        <v>SELECT COUNT(*) FROM DM.TM_PL_EXCPTPLANEXCUTACMSLT_D</v>
      </c>
      <c r="V89" t="s">
        <v>399</v>
      </c>
      <c r="X89" t="s">
        <v>400</v>
      </c>
      <c r="Y89" s="15">
        <f t="shared" ca="1" si="5"/>
        <v>41971.617838425926</v>
      </c>
      <c r="Z89" t="s">
        <v>401</v>
      </c>
      <c r="AA89" s="15">
        <f t="shared" ca="1" si="6"/>
        <v>41971.617838425926</v>
      </c>
      <c r="AB89" t="s">
        <v>401</v>
      </c>
      <c r="AC89" t="e">
        <f>VLOOKUP(B89,Sheet1!A:A,1,FALSE)</f>
        <v>#N/A</v>
      </c>
    </row>
    <row r="90" spans="1:29">
      <c r="A90" s="7" t="s">
        <v>277</v>
      </c>
      <c r="B90" t="s">
        <v>594</v>
      </c>
      <c r="C90" t="s">
        <v>390</v>
      </c>
      <c r="D90" t="s">
        <v>391</v>
      </c>
      <c r="E90" t="s">
        <v>392</v>
      </c>
      <c r="F90" t="s">
        <v>391</v>
      </c>
      <c r="G90" t="s">
        <v>595</v>
      </c>
      <c r="I90" t="s">
        <v>596</v>
      </c>
      <c r="K90" t="s">
        <v>395</v>
      </c>
      <c r="L90" t="s">
        <v>595</v>
      </c>
      <c r="M90" t="s">
        <v>596</v>
      </c>
      <c r="N90" t="str">
        <f t="shared" ref="N90:N115" si="7">"건수검증(HIVE_DM -&gt; ORACLE DM):"&amp;G90</f>
        <v>건수검증(HIVE_DM -&gt; ORACLE DM):TM_PL_MSTPLEXCUTACMSLTDTLS_D</v>
      </c>
      <c r="O90" t="s">
        <v>396</v>
      </c>
      <c r="Q90" t="s">
        <v>397</v>
      </c>
      <c r="R90" t="str">
        <f t="shared" ref="R90:R115" si="8">"SELECT COUNT(*) FROM ETL_DEV."&amp;G90</f>
        <v>SELECT COUNT(*) FROM ETL_DEV.TM_PL_MSTPLEXCUTACMSLTDTLS_D</v>
      </c>
      <c r="S90" t="s">
        <v>398</v>
      </c>
      <c r="T90" t="str">
        <f t="shared" ref="T90:T115" si="9">"SELECT COUNT(*) FROM DM."&amp;G90</f>
        <v>SELECT COUNT(*) FROM DM.TM_PL_MSTPLEXCUTACMSLTDTLS_D</v>
      </c>
      <c r="V90" t="s">
        <v>399</v>
      </c>
      <c r="X90" t="s">
        <v>400</v>
      </c>
      <c r="Y90" s="15">
        <f t="shared" ref="Y90:Y115" ca="1" si="10">NOW()</f>
        <v>41971.617838425926</v>
      </c>
      <c r="Z90" t="s">
        <v>401</v>
      </c>
      <c r="AA90" s="15">
        <f t="shared" ref="AA90:AA115" ca="1" si="11">NOW()</f>
        <v>41971.617838425926</v>
      </c>
      <c r="AB90" t="s">
        <v>401</v>
      </c>
      <c r="AC90" t="e">
        <f>VLOOKUP(B90,Sheet1!A:A,1,FALSE)</f>
        <v>#N/A</v>
      </c>
    </row>
    <row r="91" spans="1:29">
      <c r="A91" s="7" t="s">
        <v>277</v>
      </c>
      <c r="B91" t="s">
        <v>597</v>
      </c>
      <c r="C91" t="s">
        <v>390</v>
      </c>
      <c r="D91" t="s">
        <v>391</v>
      </c>
      <c r="E91" t="s">
        <v>392</v>
      </c>
      <c r="F91" t="s">
        <v>391</v>
      </c>
      <c r="G91" t="s">
        <v>598</v>
      </c>
      <c r="I91" t="s">
        <v>599</v>
      </c>
      <c r="K91" t="s">
        <v>395</v>
      </c>
      <c r="L91" t="s">
        <v>598</v>
      </c>
      <c r="M91" t="s">
        <v>599</v>
      </c>
      <c r="N91" t="str">
        <f t="shared" si="7"/>
        <v>건수검증(HIVE_DM -&gt; ORACLE DM):TM_PL_MSTPLPROVSEXCUTACMSLT_D</v>
      </c>
      <c r="O91" t="s">
        <v>396</v>
      </c>
      <c r="Q91" t="s">
        <v>397</v>
      </c>
      <c r="R91" t="str">
        <f t="shared" si="8"/>
        <v>SELECT COUNT(*) FROM ETL_DEV.TM_PL_MSTPLPROVSEXCUTACMSLT_D</v>
      </c>
      <c r="S91" t="s">
        <v>398</v>
      </c>
      <c r="T91" t="str">
        <f t="shared" si="9"/>
        <v>SELECT COUNT(*) FROM DM.TM_PL_MSTPLPROVSEXCUTACMSLT_D</v>
      </c>
      <c r="V91" t="s">
        <v>399</v>
      </c>
      <c r="X91" t="s">
        <v>400</v>
      </c>
      <c r="Y91" s="15">
        <f t="shared" ca="1" si="10"/>
        <v>41971.617838425926</v>
      </c>
      <c r="Z91" t="s">
        <v>401</v>
      </c>
      <c r="AA91" s="15">
        <f t="shared" ca="1" si="11"/>
        <v>41971.617838425926</v>
      </c>
      <c r="AB91" t="s">
        <v>401</v>
      </c>
      <c r="AC91" t="e">
        <f>VLOOKUP(B91,Sheet1!A:A,1,FALSE)</f>
        <v>#N/A</v>
      </c>
    </row>
    <row r="92" spans="1:29">
      <c r="A92" s="7" t="s">
        <v>277</v>
      </c>
      <c r="B92" t="s">
        <v>600</v>
      </c>
      <c r="C92" t="s">
        <v>390</v>
      </c>
      <c r="D92" t="s">
        <v>391</v>
      </c>
      <c r="E92" t="s">
        <v>392</v>
      </c>
      <c r="F92" t="s">
        <v>391</v>
      </c>
      <c r="G92" t="s">
        <v>601</v>
      </c>
      <c r="I92" t="s">
        <v>602</v>
      </c>
      <c r="K92" t="s">
        <v>395</v>
      </c>
      <c r="L92" t="s">
        <v>601</v>
      </c>
      <c r="M92" t="s">
        <v>602</v>
      </c>
      <c r="N92" t="str">
        <f t="shared" si="7"/>
        <v>건수검증(HIVE_DM -&gt; ORACLE DM):TM_PL_MSTPLVERSUSEXCUTPLAN</v>
      </c>
      <c r="O92" t="s">
        <v>396</v>
      </c>
      <c r="Q92" t="s">
        <v>397</v>
      </c>
      <c r="R92" t="str">
        <f t="shared" si="8"/>
        <v>SELECT COUNT(*) FROM ETL_DEV.TM_PL_MSTPLVERSUSEXCUTPLAN</v>
      </c>
      <c r="S92" t="s">
        <v>398</v>
      </c>
      <c r="T92" t="str">
        <f t="shared" si="9"/>
        <v>SELECT COUNT(*) FROM DM.TM_PL_MSTPLVERSUSEXCUTPLAN</v>
      </c>
      <c r="V92" t="s">
        <v>399</v>
      </c>
      <c r="X92" t="s">
        <v>400</v>
      </c>
      <c r="Y92" s="15">
        <f t="shared" ca="1" si="10"/>
        <v>41971.617838425926</v>
      </c>
      <c r="Z92" t="s">
        <v>401</v>
      </c>
      <c r="AA92" s="15">
        <f t="shared" ca="1" si="11"/>
        <v>41971.617838425926</v>
      </c>
      <c r="AB92" t="s">
        <v>401</v>
      </c>
      <c r="AC92" t="e">
        <f>VLOOKUP(B92,Sheet1!A:A,1,FALSE)</f>
        <v>#N/A</v>
      </c>
    </row>
    <row r="93" spans="1:29">
      <c r="A93" s="7" t="s">
        <v>277</v>
      </c>
      <c r="B93" t="s">
        <v>603</v>
      </c>
      <c r="C93" t="s">
        <v>390</v>
      </c>
      <c r="D93" t="s">
        <v>391</v>
      </c>
      <c r="E93" t="s">
        <v>392</v>
      </c>
      <c r="F93" t="s">
        <v>391</v>
      </c>
      <c r="G93" t="s">
        <v>604</v>
      </c>
      <c r="I93" t="s">
        <v>605</v>
      </c>
      <c r="K93" t="s">
        <v>395</v>
      </c>
      <c r="L93" t="s">
        <v>604</v>
      </c>
      <c r="M93" t="s">
        <v>605</v>
      </c>
      <c r="N93" t="str">
        <f t="shared" si="7"/>
        <v>건수검증(HIVE_DM -&gt; ORACLE DM):TM_PL_MSTPL_D</v>
      </c>
      <c r="O93" t="s">
        <v>396</v>
      </c>
      <c r="Q93" t="s">
        <v>397</v>
      </c>
      <c r="R93" t="str">
        <f t="shared" si="8"/>
        <v>SELECT COUNT(*) FROM ETL_DEV.TM_PL_MSTPL_D</v>
      </c>
      <c r="S93" t="s">
        <v>398</v>
      </c>
      <c r="T93" t="str">
        <f t="shared" si="9"/>
        <v>SELECT COUNT(*) FROM DM.TM_PL_MSTPL_D</v>
      </c>
      <c r="V93" t="s">
        <v>399</v>
      </c>
      <c r="X93" t="s">
        <v>400</v>
      </c>
      <c r="Y93" s="15">
        <f t="shared" ca="1" si="10"/>
        <v>41971.617838425926</v>
      </c>
      <c r="Z93" t="s">
        <v>401</v>
      </c>
      <c r="AA93" s="15">
        <f t="shared" ca="1" si="11"/>
        <v>41971.617838425926</v>
      </c>
      <c r="AB93" t="s">
        <v>401</v>
      </c>
      <c r="AC93" t="e">
        <f>VLOOKUP(B93,Sheet1!A:A,1,FALSE)</f>
        <v>#N/A</v>
      </c>
    </row>
    <row r="94" spans="1:29">
      <c r="A94" s="7" t="s">
        <v>277</v>
      </c>
      <c r="B94" t="s">
        <v>606</v>
      </c>
      <c r="C94" t="s">
        <v>390</v>
      </c>
      <c r="D94" t="s">
        <v>391</v>
      </c>
      <c r="E94" t="s">
        <v>392</v>
      </c>
      <c r="F94" t="s">
        <v>391</v>
      </c>
      <c r="G94" t="s">
        <v>607</v>
      </c>
      <c r="I94" t="s">
        <v>608</v>
      </c>
      <c r="K94" t="s">
        <v>395</v>
      </c>
      <c r="L94" t="s">
        <v>607</v>
      </c>
      <c r="M94" t="s">
        <v>608</v>
      </c>
      <c r="N94" t="str">
        <f t="shared" si="7"/>
        <v>건수검증(HIVE_DM -&gt; ORACLE DM):TM_RG_ATCNREGSTR</v>
      </c>
      <c r="O94" t="s">
        <v>396</v>
      </c>
      <c r="Q94" t="s">
        <v>397</v>
      </c>
      <c r="R94" t="str">
        <f t="shared" si="8"/>
        <v>SELECT COUNT(*) FROM ETL_DEV.TM_RG_ATCNREGSTR</v>
      </c>
      <c r="S94" t="s">
        <v>398</v>
      </c>
      <c r="T94" t="str">
        <f t="shared" si="9"/>
        <v>SELECT COUNT(*) FROM DM.TM_RG_ATCNREGSTR</v>
      </c>
      <c r="V94" t="s">
        <v>399</v>
      </c>
      <c r="X94" t="s">
        <v>400</v>
      </c>
      <c r="Y94" s="15">
        <f t="shared" ca="1" si="10"/>
        <v>41971.617838425926</v>
      </c>
      <c r="Z94" t="s">
        <v>401</v>
      </c>
      <c r="AA94" s="15">
        <f t="shared" ca="1" si="11"/>
        <v>41971.617838425926</v>
      </c>
      <c r="AB94" t="s">
        <v>401</v>
      </c>
      <c r="AC94" t="e">
        <f>VLOOKUP(B94,Sheet1!A:A,1,FALSE)</f>
        <v>#N/A</v>
      </c>
    </row>
    <row r="95" spans="1:29">
      <c r="A95" s="7" t="s">
        <v>277</v>
      </c>
      <c r="B95" t="s">
        <v>609</v>
      </c>
      <c r="C95" t="s">
        <v>390</v>
      </c>
      <c r="D95" t="s">
        <v>391</v>
      </c>
      <c r="E95" t="s">
        <v>392</v>
      </c>
      <c r="F95" t="s">
        <v>391</v>
      </c>
      <c r="G95" t="s">
        <v>610</v>
      </c>
      <c r="I95" t="s">
        <v>611</v>
      </c>
      <c r="K95" t="s">
        <v>395</v>
      </c>
      <c r="L95" t="s">
        <v>610</v>
      </c>
      <c r="M95" t="s">
        <v>611</v>
      </c>
      <c r="N95" t="str">
        <f t="shared" si="7"/>
        <v>건수검증(HIVE_DM -&gt; ORACLE DM):TM_RG_BASSREGSTR</v>
      </c>
      <c r="O95" t="s">
        <v>396</v>
      </c>
      <c r="Q95" t="s">
        <v>397</v>
      </c>
      <c r="R95" t="str">
        <f t="shared" si="8"/>
        <v>SELECT COUNT(*) FROM ETL_DEV.TM_RG_BASSREGSTR</v>
      </c>
      <c r="S95" t="s">
        <v>398</v>
      </c>
      <c r="T95" t="str">
        <f t="shared" si="9"/>
        <v>SELECT COUNT(*) FROM DM.TM_RG_BASSREGSTR</v>
      </c>
      <c r="V95" t="s">
        <v>399</v>
      </c>
      <c r="X95" t="s">
        <v>400</v>
      </c>
      <c r="Y95" s="15">
        <f t="shared" ca="1" si="10"/>
        <v>41971.617838425926</v>
      </c>
      <c r="Z95" t="s">
        <v>401</v>
      </c>
      <c r="AA95" s="15">
        <f t="shared" ca="1" si="11"/>
        <v>41971.617838425926</v>
      </c>
      <c r="AB95" t="s">
        <v>401</v>
      </c>
      <c r="AC95" t="e">
        <f>VLOOKUP(B95,Sheet1!A:A,1,FALSE)</f>
        <v>#N/A</v>
      </c>
    </row>
    <row r="96" spans="1:29">
      <c r="A96" s="7" t="s">
        <v>277</v>
      </c>
      <c r="B96" t="s">
        <v>612</v>
      </c>
      <c r="C96" t="s">
        <v>390</v>
      </c>
      <c r="D96" t="s">
        <v>391</v>
      </c>
      <c r="E96" t="s">
        <v>392</v>
      </c>
      <c r="F96" t="s">
        <v>391</v>
      </c>
      <c r="G96" t="s">
        <v>613</v>
      </c>
      <c r="I96" t="s">
        <v>614</v>
      </c>
      <c r="K96" t="s">
        <v>395</v>
      </c>
      <c r="L96" t="s">
        <v>613</v>
      </c>
      <c r="M96" t="s">
        <v>614</v>
      </c>
      <c r="N96" t="str">
        <f t="shared" si="7"/>
        <v>건수검증(HIVE_DM -&gt; ORACLE DM):TM_RG_BULDREGSTR</v>
      </c>
      <c r="O96" t="s">
        <v>396</v>
      </c>
      <c r="Q96" t="s">
        <v>397</v>
      </c>
      <c r="R96" t="str">
        <f t="shared" si="8"/>
        <v>SELECT COUNT(*) FROM ETL_DEV.TM_RG_BULDREGSTR</v>
      </c>
      <c r="S96" t="s">
        <v>398</v>
      </c>
      <c r="T96" t="str">
        <f t="shared" si="9"/>
        <v>SELECT COUNT(*) FROM DM.TM_RG_BULDREGSTR</v>
      </c>
      <c r="V96" t="s">
        <v>399</v>
      </c>
      <c r="X96" t="s">
        <v>400</v>
      </c>
      <c r="Y96" s="15">
        <f t="shared" ca="1" si="10"/>
        <v>41971.617838425926</v>
      </c>
      <c r="Z96" t="s">
        <v>401</v>
      </c>
      <c r="AA96" s="15">
        <f t="shared" ca="1" si="11"/>
        <v>41971.617838425926</v>
      </c>
      <c r="AB96" t="s">
        <v>401</v>
      </c>
      <c r="AC96" t="e">
        <f>VLOOKUP(B96,Sheet1!A:A,1,FALSE)</f>
        <v>#N/A</v>
      </c>
    </row>
    <row r="97" spans="1:29">
      <c r="A97" s="7" t="s">
        <v>277</v>
      </c>
      <c r="B97" t="s">
        <v>615</v>
      </c>
      <c r="C97" t="s">
        <v>390</v>
      </c>
      <c r="D97" t="s">
        <v>391</v>
      </c>
      <c r="E97" t="s">
        <v>392</v>
      </c>
      <c r="F97" t="s">
        <v>391</v>
      </c>
      <c r="G97" t="s">
        <v>616</v>
      </c>
      <c r="I97" t="s">
        <v>617</v>
      </c>
      <c r="K97" t="s">
        <v>395</v>
      </c>
      <c r="L97" t="s">
        <v>616</v>
      </c>
      <c r="M97" t="s">
        <v>617</v>
      </c>
      <c r="N97" t="str">
        <f t="shared" si="7"/>
        <v>건수검증(HIVE_DM -&gt; ORACLE DM):TM_RG_COMPRSLADINFO</v>
      </c>
      <c r="O97" t="s">
        <v>396</v>
      </c>
      <c r="Q97" t="s">
        <v>397</v>
      </c>
      <c r="R97" t="str">
        <f t="shared" si="8"/>
        <v>SELECT COUNT(*) FROM ETL_DEV.TM_RG_COMPRSLADINFO</v>
      </c>
      <c r="S97" t="s">
        <v>398</v>
      </c>
      <c r="T97" t="str">
        <f t="shared" si="9"/>
        <v>SELECT COUNT(*) FROM DM.TM_RG_COMPRSLADINFO</v>
      </c>
      <c r="V97" t="s">
        <v>399</v>
      </c>
      <c r="X97" t="s">
        <v>400</v>
      </c>
      <c r="Y97" s="15">
        <f t="shared" ca="1" si="10"/>
        <v>41971.617838425926</v>
      </c>
      <c r="Z97" t="s">
        <v>401</v>
      </c>
      <c r="AA97" s="15">
        <f t="shared" ca="1" si="11"/>
        <v>41971.617838425926</v>
      </c>
      <c r="AB97" t="s">
        <v>401</v>
      </c>
      <c r="AC97" t="e">
        <f>VLOOKUP(B97,Sheet1!A:A,1,FALSE)</f>
        <v>#N/A</v>
      </c>
    </row>
    <row r="98" spans="1:29">
      <c r="A98" s="18" t="s">
        <v>680</v>
      </c>
      <c r="B98" t="s">
        <v>618</v>
      </c>
      <c r="C98" t="s">
        <v>390</v>
      </c>
      <c r="D98" t="s">
        <v>391</v>
      </c>
      <c r="E98" t="s">
        <v>392</v>
      </c>
      <c r="F98" t="s">
        <v>391</v>
      </c>
      <c r="G98" t="s">
        <v>619</v>
      </c>
      <c r="I98" t="s">
        <v>620</v>
      </c>
      <c r="K98" t="s">
        <v>395</v>
      </c>
      <c r="L98" t="s">
        <v>619</v>
      </c>
      <c r="M98" t="s">
        <v>620</v>
      </c>
      <c r="N98" t="str">
        <f t="shared" si="7"/>
        <v>건수검증(HIVE_DM -&gt; ORACLE DM):TM_RG_IMPRMNLADREGSTR</v>
      </c>
      <c r="O98" t="s">
        <v>396</v>
      </c>
      <c r="Q98" t="s">
        <v>397</v>
      </c>
      <c r="R98" t="str">
        <f t="shared" si="8"/>
        <v>SELECT COUNT(*) FROM ETL_DEV.TM_RG_IMPRMNLADREGSTR</v>
      </c>
      <c r="S98" t="s">
        <v>398</v>
      </c>
      <c r="T98" t="str">
        <f t="shared" si="9"/>
        <v>SELECT COUNT(*) FROM DM.TM_RG_IMPRMNLADREGSTR</v>
      </c>
      <c r="V98" t="s">
        <v>399</v>
      </c>
      <c r="X98" t="s">
        <v>678</v>
      </c>
      <c r="Y98" s="15">
        <f t="shared" ca="1" si="10"/>
        <v>41971.617838425926</v>
      </c>
      <c r="Z98" t="s">
        <v>401</v>
      </c>
      <c r="AA98" s="15">
        <f t="shared" ca="1" si="11"/>
        <v>41971.617838425926</v>
      </c>
      <c r="AB98" t="s">
        <v>401</v>
      </c>
      <c r="AC98" t="str">
        <f>VLOOKUP(B98,Sheet1!A:A,1,FALSE)</f>
        <v>ETOM0074</v>
      </c>
    </row>
    <row r="99" spans="1:29">
      <c r="A99" s="18" t="s">
        <v>680</v>
      </c>
      <c r="B99" t="s">
        <v>621</v>
      </c>
      <c r="C99" t="s">
        <v>390</v>
      </c>
      <c r="D99" t="s">
        <v>391</v>
      </c>
      <c r="E99" t="s">
        <v>392</v>
      </c>
      <c r="F99" t="s">
        <v>391</v>
      </c>
      <c r="G99" t="s">
        <v>622</v>
      </c>
      <c r="I99" t="s">
        <v>623</v>
      </c>
      <c r="K99" t="s">
        <v>395</v>
      </c>
      <c r="L99" t="s">
        <v>622</v>
      </c>
      <c r="M99" t="s">
        <v>623</v>
      </c>
      <c r="N99" t="str">
        <f t="shared" si="7"/>
        <v>건수검증(HIVE_DM -&gt; ORACLE DM):TM_RG_IRDSREGSTR</v>
      </c>
      <c r="O99" t="s">
        <v>396</v>
      </c>
      <c r="Q99" t="s">
        <v>397</v>
      </c>
      <c r="R99" t="str">
        <f t="shared" si="8"/>
        <v>SELECT COUNT(*) FROM ETL_DEV.TM_RG_IRDSREGSTR</v>
      </c>
      <c r="S99" t="s">
        <v>398</v>
      </c>
      <c r="T99" t="str">
        <f t="shared" si="9"/>
        <v>SELECT COUNT(*) FROM DM.TM_RG_IRDSREGSTR</v>
      </c>
      <c r="V99" t="s">
        <v>399</v>
      </c>
      <c r="X99" t="s">
        <v>678</v>
      </c>
      <c r="Y99" s="15">
        <f t="shared" ca="1" si="10"/>
        <v>41971.617838425926</v>
      </c>
      <c r="Z99" t="s">
        <v>401</v>
      </c>
      <c r="AA99" s="15">
        <f t="shared" ca="1" si="11"/>
        <v>41971.617838425926</v>
      </c>
      <c r="AB99" t="s">
        <v>401</v>
      </c>
      <c r="AC99" t="e">
        <f>VLOOKUP(B99,Sheet1!A:A,1,FALSE)</f>
        <v>#N/A</v>
      </c>
    </row>
    <row r="100" spans="1:29">
      <c r="A100" s="7" t="s">
        <v>277</v>
      </c>
      <c r="B100" t="s">
        <v>624</v>
      </c>
      <c r="C100" t="s">
        <v>390</v>
      </c>
      <c r="D100" t="s">
        <v>391</v>
      </c>
      <c r="E100" t="s">
        <v>392</v>
      </c>
      <c r="F100" t="s">
        <v>391</v>
      </c>
      <c r="G100" t="s">
        <v>625</v>
      </c>
      <c r="I100" t="s">
        <v>626</v>
      </c>
      <c r="K100" t="s">
        <v>395</v>
      </c>
      <c r="L100" t="s">
        <v>625</v>
      </c>
      <c r="M100" t="s">
        <v>626</v>
      </c>
      <c r="N100" t="str">
        <f t="shared" si="7"/>
        <v>건수검증(HIVE_DM -&gt; ORACLE DM):TM_RG_LADREGSTR</v>
      </c>
      <c r="O100" t="s">
        <v>396</v>
      </c>
      <c r="Q100" t="s">
        <v>397</v>
      </c>
      <c r="R100" t="str">
        <f t="shared" si="8"/>
        <v>SELECT COUNT(*) FROM ETL_DEV.TM_RG_LADREGSTR</v>
      </c>
      <c r="S100" t="s">
        <v>398</v>
      </c>
      <c r="T100" t="str">
        <f t="shared" si="9"/>
        <v>SELECT COUNT(*) FROM DM.TM_RG_LADREGSTR</v>
      </c>
      <c r="V100" t="s">
        <v>399</v>
      </c>
      <c r="X100" t="s">
        <v>400</v>
      </c>
      <c r="Y100" s="15">
        <f t="shared" ca="1" si="10"/>
        <v>41971.617838425926</v>
      </c>
      <c r="Z100" t="s">
        <v>401</v>
      </c>
      <c r="AA100" s="15">
        <f t="shared" ca="1" si="11"/>
        <v>41971.617838425926</v>
      </c>
      <c r="AB100" t="s">
        <v>401</v>
      </c>
      <c r="AC100" t="e">
        <f>VLOOKUP(B100,Sheet1!A:A,1,FALSE)</f>
        <v>#N/A</v>
      </c>
    </row>
    <row r="101" spans="1:29">
      <c r="A101" s="7" t="s">
        <v>277</v>
      </c>
      <c r="B101" t="s">
        <v>627</v>
      </c>
      <c r="C101" t="s">
        <v>390</v>
      </c>
      <c r="D101" t="s">
        <v>391</v>
      </c>
      <c r="E101" t="s">
        <v>392</v>
      </c>
      <c r="F101" t="s">
        <v>391</v>
      </c>
      <c r="G101" t="s">
        <v>628</v>
      </c>
      <c r="I101" t="s">
        <v>629</v>
      </c>
      <c r="K101" t="s">
        <v>395</v>
      </c>
      <c r="L101" t="s">
        <v>628</v>
      </c>
      <c r="M101" t="s">
        <v>629</v>
      </c>
      <c r="N101" t="str">
        <f t="shared" si="7"/>
        <v>건수검증(HIVE_DM -&gt; ORACLE DM):TM_RG_LADRGISTINFO</v>
      </c>
      <c r="O101" t="s">
        <v>396</v>
      </c>
      <c r="Q101" t="s">
        <v>397</v>
      </c>
      <c r="R101" t="str">
        <f t="shared" si="8"/>
        <v>SELECT COUNT(*) FROM ETL_DEV.TM_RG_LADRGISTINFO</v>
      </c>
      <c r="S101" t="s">
        <v>398</v>
      </c>
      <c r="T101" t="str">
        <f t="shared" si="9"/>
        <v>SELECT COUNT(*) FROM DM.TM_RG_LADRGISTINFO</v>
      </c>
      <c r="V101" t="s">
        <v>399</v>
      </c>
      <c r="X101" t="s">
        <v>400</v>
      </c>
      <c r="Y101" s="15">
        <f t="shared" ca="1" si="10"/>
        <v>41971.617838425926</v>
      </c>
      <c r="Z101" t="s">
        <v>401</v>
      </c>
      <c r="AA101" s="15">
        <f t="shared" ca="1" si="11"/>
        <v>41971.617838425926</v>
      </c>
      <c r="AB101" t="s">
        <v>401</v>
      </c>
      <c r="AC101" t="e">
        <f>VLOOKUP(B101,Sheet1!A:A,1,FALSE)</f>
        <v>#N/A</v>
      </c>
    </row>
    <row r="102" spans="1:29">
      <c r="A102" s="18" t="s">
        <v>680</v>
      </c>
      <c r="B102" t="s">
        <v>630</v>
      </c>
      <c r="C102" t="s">
        <v>390</v>
      </c>
      <c r="D102" t="s">
        <v>391</v>
      </c>
      <c r="E102" t="s">
        <v>392</v>
      </c>
      <c r="F102" t="s">
        <v>391</v>
      </c>
      <c r="G102" t="s">
        <v>631</v>
      </c>
      <c r="I102" t="s">
        <v>632</v>
      </c>
      <c r="K102" t="s">
        <v>395</v>
      </c>
      <c r="L102" t="s">
        <v>631</v>
      </c>
      <c r="M102" t="s">
        <v>632</v>
      </c>
      <c r="N102" t="str">
        <f t="shared" si="7"/>
        <v>건수검증(HIVE_DM -&gt; ORACLE DM):TM_RG_LADUSEPLAN</v>
      </c>
      <c r="O102" t="s">
        <v>396</v>
      </c>
      <c r="Q102" t="s">
        <v>397</v>
      </c>
      <c r="R102" t="str">
        <f t="shared" si="8"/>
        <v>SELECT COUNT(*) FROM ETL_DEV.TM_RG_LADUSEPLAN</v>
      </c>
      <c r="S102" t="s">
        <v>398</v>
      </c>
      <c r="T102" t="str">
        <f t="shared" si="9"/>
        <v>SELECT COUNT(*) FROM DM.TM_RG_LADUSEPLAN</v>
      </c>
      <c r="V102" t="s">
        <v>399</v>
      </c>
      <c r="X102" t="s">
        <v>678</v>
      </c>
      <c r="Y102" s="15">
        <f t="shared" ca="1" si="10"/>
        <v>41971.617838425926</v>
      </c>
      <c r="Z102" t="s">
        <v>401</v>
      </c>
      <c r="AA102" s="15">
        <f t="shared" ca="1" si="11"/>
        <v>41971.617838425926</v>
      </c>
      <c r="AB102" t="s">
        <v>401</v>
      </c>
      <c r="AC102" t="str">
        <f>VLOOKUP(B102,Sheet1!A:A,1,FALSE)</f>
        <v>ETOM0078</v>
      </c>
    </row>
    <row r="103" spans="1:29">
      <c r="A103" s="7" t="s">
        <v>277</v>
      </c>
      <c r="B103" t="s">
        <v>633</v>
      </c>
      <c r="C103" t="s">
        <v>390</v>
      </c>
      <c r="D103" t="s">
        <v>391</v>
      </c>
      <c r="E103" t="s">
        <v>392</v>
      </c>
      <c r="F103" t="s">
        <v>391</v>
      </c>
      <c r="G103" t="s">
        <v>634</v>
      </c>
      <c r="I103" t="s">
        <v>635</v>
      </c>
      <c r="K103" t="s">
        <v>395</v>
      </c>
      <c r="L103" t="s">
        <v>634</v>
      </c>
      <c r="M103" t="s">
        <v>635</v>
      </c>
      <c r="N103" t="str">
        <f t="shared" si="7"/>
        <v>건수검증(HIVE_DM -&gt; ORACLE DM):TM_RG_LNDBUKRGSBUKCMPNSPRESULT</v>
      </c>
      <c r="O103" t="s">
        <v>396</v>
      </c>
      <c r="Q103" t="s">
        <v>397</v>
      </c>
      <c r="R103" t="str">
        <f t="shared" si="8"/>
        <v>SELECT COUNT(*) FROM ETL_DEV.TM_RG_LNDBUKRGSBUKCMPNSPRESULT</v>
      </c>
      <c r="S103" t="s">
        <v>398</v>
      </c>
      <c r="T103" t="str">
        <f t="shared" si="9"/>
        <v>SELECT COUNT(*) FROM DM.TM_RG_LNDBUKRGSBUKCMPNSPRESULT</v>
      </c>
      <c r="V103" t="s">
        <v>399</v>
      </c>
      <c r="X103" t="s">
        <v>400</v>
      </c>
      <c r="Y103" s="15">
        <f t="shared" ca="1" si="10"/>
        <v>41971.617838425926</v>
      </c>
      <c r="Z103" t="s">
        <v>401</v>
      </c>
      <c r="AA103" s="15">
        <f t="shared" ca="1" si="11"/>
        <v>41971.617838425926</v>
      </c>
      <c r="AB103" t="s">
        <v>401</v>
      </c>
      <c r="AC103" t="e">
        <f>VLOOKUP(B103,Sheet1!A:A,1,FALSE)</f>
        <v>#N/A</v>
      </c>
    </row>
    <row r="104" spans="1:29">
      <c r="A104" s="7" t="s">
        <v>277</v>
      </c>
      <c r="B104" t="s">
        <v>636</v>
      </c>
      <c r="C104" t="s">
        <v>390</v>
      </c>
      <c r="D104" t="s">
        <v>391</v>
      </c>
      <c r="E104" t="s">
        <v>392</v>
      </c>
      <c r="F104" t="s">
        <v>391</v>
      </c>
      <c r="G104" t="s">
        <v>637</v>
      </c>
      <c r="I104" t="s">
        <v>638</v>
      </c>
      <c r="K104" t="s">
        <v>395</v>
      </c>
      <c r="L104" t="s">
        <v>637</v>
      </c>
      <c r="M104" t="s">
        <v>638</v>
      </c>
      <c r="N104" t="str">
        <f t="shared" si="7"/>
        <v>건수검증(HIVE_DM -&gt; ORACLE DM):TM_RG_PRVFSTPRCHASREGSTR</v>
      </c>
      <c r="O104" t="s">
        <v>396</v>
      </c>
      <c r="Q104" t="s">
        <v>397</v>
      </c>
      <c r="R104" t="str">
        <f t="shared" si="8"/>
        <v>SELECT COUNT(*) FROM ETL_DEV.TM_RG_PRVFSTPRCHASREGSTR</v>
      </c>
      <c r="S104" t="s">
        <v>398</v>
      </c>
      <c r="T104" t="str">
        <f t="shared" si="9"/>
        <v>SELECT COUNT(*) FROM DM.TM_RG_PRVFSTPRCHASREGSTR</v>
      </c>
      <c r="V104" t="s">
        <v>399</v>
      </c>
      <c r="X104" t="s">
        <v>400</v>
      </c>
      <c r="Y104" s="15">
        <f t="shared" ca="1" si="10"/>
        <v>41971.617838425926</v>
      </c>
      <c r="Z104" t="s">
        <v>401</v>
      </c>
      <c r="AA104" s="15">
        <f t="shared" ca="1" si="11"/>
        <v>41971.617838425926</v>
      </c>
      <c r="AB104" t="s">
        <v>401</v>
      </c>
      <c r="AC104" t="e">
        <f>VLOOKUP(B104,Sheet1!A:A,1,FALSE)</f>
        <v>#N/A</v>
      </c>
    </row>
    <row r="105" spans="1:29">
      <c r="A105" s="7" t="s">
        <v>277</v>
      </c>
      <c r="B105" t="s">
        <v>639</v>
      </c>
      <c r="C105" t="s">
        <v>390</v>
      </c>
      <c r="D105" t="s">
        <v>391</v>
      </c>
      <c r="E105" t="s">
        <v>392</v>
      </c>
      <c r="F105" t="s">
        <v>391</v>
      </c>
      <c r="G105" t="s">
        <v>640</v>
      </c>
      <c r="I105" t="s">
        <v>641</v>
      </c>
      <c r="K105" t="s">
        <v>395</v>
      </c>
      <c r="L105" t="s">
        <v>640</v>
      </c>
      <c r="M105" t="s">
        <v>641</v>
      </c>
      <c r="N105" t="str">
        <f t="shared" si="7"/>
        <v>건수검증(HIVE_DM -&gt; ORACLE DM):TM_RG_RGSBUKTRNSCRGAPAR</v>
      </c>
      <c r="O105" t="s">
        <v>396</v>
      </c>
      <c r="Q105" t="s">
        <v>397</v>
      </c>
      <c r="R105" t="str">
        <f t="shared" si="8"/>
        <v>SELECT COUNT(*) FROM ETL_DEV.TM_RG_RGSBUKTRNSCRGAPAR</v>
      </c>
      <c r="S105" t="s">
        <v>398</v>
      </c>
      <c r="T105" t="str">
        <f t="shared" si="9"/>
        <v>SELECT COUNT(*) FROM DM.TM_RG_RGSBUKTRNSCRGAPAR</v>
      </c>
      <c r="V105" t="s">
        <v>399</v>
      </c>
      <c r="X105" t="s">
        <v>400</v>
      </c>
      <c r="Y105" s="15">
        <f t="shared" ca="1" si="10"/>
        <v>41971.617838425926</v>
      </c>
      <c r="Z105" t="s">
        <v>401</v>
      </c>
      <c r="AA105" s="15">
        <f t="shared" ca="1" si="11"/>
        <v>41971.617838425926</v>
      </c>
      <c r="AB105" t="s">
        <v>401</v>
      </c>
      <c r="AC105" t="e">
        <f>VLOOKUP(B105,Sheet1!A:A,1,FALSE)</f>
        <v>#N/A</v>
      </c>
    </row>
    <row r="106" spans="1:29">
      <c r="A106" s="7" t="s">
        <v>277</v>
      </c>
      <c r="B106" t="s">
        <v>642</v>
      </c>
      <c r="C106" t="s">
        <v>390</v>
      </c>
      <c r="D106" t="s">
        <v>391</v>
      </c>
      <c r="E106" t="s">
        <v>392</v>
      </c>
      <c r="F106" t="s">
        <v>391</v>
      </c>
      <c r="G106" t="s">
        <v>643</v>
      </c>
      <c r="I106" t="s">
        <v>644</v>
      </c>
      <c r="K106" t="s">
        <v>395</v>
      </c>
      <c r="L106" t="s">
        <v>643</v>
      </c>
      <c r="M106" t="s">
        <v>644</v>
      </c>
      <c r="N106" t="str">
        <f t="shared" si="7"/>
        <v>건수검증(HIVE_DM -&gt; ORACLE DM):TM_RG_SHIPARPLN_RGSTR_D</v>
      </c>
      <c r="O106" t="s">
        <v>396</v>
      </c>
      <c r="Q106" t="s">
        <v>397</v>
      </c>
      <c r="R106" t="str">
        <f t="shared" si="8"/>
        <v>SELECT COUNT(*) FROM ETL_DEV.TM_RG_SHIPARPLN_RGSTR_D</v>
      </c>
      <c r="S106" t="s">
        <v>398</v>
      </c>
      <c r="T106" t="str">
        <f t="shared" si="9"/>
        <v>SELECT COUNT(*) FROM DM.TM_RG_SHIPARPLN_RGSTR_D</v>
      </c>
      <c r="V106" t="s">
        <v>399</v>
      </c>
      <c r="X106" t="s">
        <v>400</v>
      </c>
      <c r="Y106" s="15">
        <f t="shared" ca="1" si="10"/>
        <v>41971.617838425926</v>
      </c>
      <c r="Z106" t="s">
        <v>401</v>
      </c>
      <c r="AA106" s="15">
        <f t="shared" ca="1" si="11"/>
        <v>41971.617838425926</v>
      </c>
      <c r="AB106" t="s">
        <v>401</v>
      </c>
      <c r="AC106" t="e">
        <f>VLOOKUP(B106,Sheet1!A:A,1,FALSE)</f>
        <v>#N/A</v>
      </c>
    </row>
    <row r="107" spans="1:29">
      <c r="A107" s="7" t="s">
        <v>277</v>
      </c>
      <c r="B107" t="s">
        <v>645</v>
      </c>
      <c r="C107" t="s">
        <v>390</v>
      </c>
      <c r="D107" t="s">
        <v>391</v>
      </c>
      <c r="E107" t="s">
        <v>392</v>
      </c>
      <c r="F107" t="s">
        <v>391</v>
      </c>
      <c r="G107" t="s">
        <v>646</v>
      </c>
      <c r="I107" t="s">
        <v>647</v>
      </c>
      <c r="K107" t="s">
        <v>395</v>
      </c>
      <c r="L107" t="s">
        <v>646</v>
      </c>
      <c r="M107" t="s">
        <v>647</v>
      </c>
      <c r="N107" t="str">
        <f t="shared" si="7"/>
        <v>건수검증(HIVE_DM -&gt; ORACLE DM):TM_RG_STNDTRIREGSTR</v>
      </c>
      <c r="O107" t="s">
        <v>396</v>
      </c>
      <c r="Q107" t="s">
        <v>397</v>
      </c>
      <c r="R107" t="str">
        <f t="shared" si="8"/>
        <v>SELECT COUNT(*) FROM ETL_DEV.TM_RG_STNDTRIREGSTR</v>
      </c>
      <c r="S107" t="s">
        <v>398</v>
      </c>
      <c r="T107" t="str">
        <f t="shared" si="9"/>
        <v>SELECT COUNT(*) FROM DM.TM_RG_STNDTRIREGSTR</v>
      </c>
      <c r="V107" t="s">
        <v>399</v>
      </c>
      <c r="X107" t="s">
        <v>400</v>
      </c>
      <c r="Y107" s="15">
        <f t="shared" ca="1" si="10"/>
        <v>41971.617838425926</v>
      </c>
      <c r="Z107" t="s">
        <v>401</v>
      </c>
      <c r="AA107" s="15">
        <f t="shared" ca="1" si="11"/>
        <v>41971.617838425926</v>
      </c>
      <c r="AB107" t="s">
        <v>401</v>
      </c>
      <c r="AC107" t="e">
        <f>VLOOKUP(B107,Sheet1!A:A,1,FALSE)</f>
        <v>#N/A</v>
      </c>
    </row>
    <row r="108" spans="1:29">
      <c r="A108" s="18" t="s">
        <v>680</v>
      </c>
      <c r="B108" t="s">
        <v>648</v>
      </c>
      <c r="C108" t="s">
        <v>390</v>
      </c>
      <c r="D108" t="s">
        <v>391</v>
      </c>
      <c r="E108" t="s">
        <v>392</v>
      </c>
      <c r="F108" t="s">
        <v>391</v>
      </c>
      <c r="G108" t="s">
        <v>649</v>
      </c>
      <c r="I108" t="s">
        <v>650</v>
      </c>
      <c r="K108" t="s">
        <v>395</v>
      </c>
      <c r="L108" t="s">
        <v>649</v>
      </c>
      <c r="M108" t="s">
        <v>650</v>
      </c>
      <c r="N108" t="str">
        <f t="shared" si="7"/>
        <v>건수검증(HIVE_DM -&gt; ORACLE DM):TM_SA_GNRLPRPRTYLADTRDESTTUS</v>
      </c>
      <c r="O108" t="s">
        <v>396</v>
      </c>
      <c r="Q108" t="s">
        <v>397</v>
      </c>
      <c r="R108" t="str">
        <f t="shared" si="8"/>
        <v>SELECT COUNT(*) FROM ETL_DEV.TM_SA_GNRLPRPRTYLADTRDESTTUS</v>
      </c>
      <c r="S108" t="s">
        <v>398</v>
      </c>
      <c r="T108" t="str">
        <f t="shared" si="9"/>
        <v>SELECT COUNT(*) FROM DM.TM_SA_GNRLPRPRTYLADTRDESTTUS</v>
      </c>
      <c r="V108" t="s">
        <v>399</v>
      </c>
      <c r="X108" t="s">
        <v>678</v>
      </c>
      <c r="Y108" s="15">
        <f t="shared" ca="1" si="10"/>
        <v>41971.617838425926</v>
      </c>
      <c r="Z108" t="s">
        <v>401</v>
      </c>
      <c r="AA108" s="15">
        <f t="shared" ca="1" si="11"/>
        <v>41971.617838425926</v>
      </c>
      <c r="AB108" t="s">
        <v>401</v>
      </c>
      <c r="AC108" t="str">
        <f>VLOOKUP(B108,Sheet1!A:A,1,FALSE)</f>
        <v>ETOM0084</v>
      </c>
    </row>
    <row r="109" spans="1:29">
      <c r="A109" s="18" t="s">
        <v>680</v>
      </c>
      <c r="B109" t="s">
        <v>651</v>
      </c>
      <c r="C109" t="s">
        <v>390</v>
      </c>
      <c r="D109" t="s">
        <v>391</v>
      </c>
      <c r="E109" t="s">
        <v>392</v>
      </c>
      <c r="F109" t="s">
        <v>391</v>
      </c>
      <c r="G109" t="s">
        <v>652</v>
      </c>
      <c r="I109" t="s">
        <v>653</v>
      </c>
      <c r="K109" t="s">
        <v>395</v>
      </c>
      <c r="L109" t="s">
        <v>652</v>
      </c>
      <c r="M109" t="s">
        <v>653</v>
      </c>
      <c r="N109" t="str">
        <f t="shared" si="7"/>
        <v>건수검증(HIVE_DM -&gt; ORACLE DM):TM_SA_MGTOFFCJRSDINCMESMM</v>
      </c>
      <c r="O109" t="s">
        <v>396</v>
      </c>
      <c r="Q109" t="s">
        <v>397</v>
      </c>
      <c r="R109" t="str">
        <f t="shared" si="8"/>
        <v>SELECT COUNT(*) FROM ETL_DEV.TM_SA_MGTOFFCJRSDINCMESMM</v>
      </c>
      <c r="S109" t="s">
        <v>398</v>
      </c>
      <c r="T109" t="str">
        <f t="shared" si="9"/>
        <v>SELECT COUNT(*) FROM DM.TM_SA_MGTOFFCJRSDINCMESMM</v>
      </c>
      <c r="V109" t="s">
        <v>399</v>
      </c>
      <c r="X109" t="s">
        <v>678</v>
      </c>
      <c r="Y109" s="15">
        <f t="shared" ca="1" si="10"/>
        <v>41971.617838425926</v>
      </c>
      <c r="Z109" t="s">
        <v>401</v>
      </c>
      <c r="AA109" s="15">
        <f t="shared" ca="1" si="11"/>
        <v>41971.617838425926</v>
      </c>
      <c r="AB109" t="s">
        <v>401</v>
      </c>
      <c r="AC109" t="str">
        <f>VLOOKUP(B109,Sheet1!A:A,1,FALSE)</f>
        <v>ETOM0085</v>
      </c>
    </row>
    <row r="110" spans="1:29">
      <c r="A110" s="18" t="s">
        <v>680</v>
      </c>
      <c r="B110" t="s">
        <v>654</v>
      </c>
      <c r="C110" t="s">
        <v>390</v>
      </c>
      <c r="D110" t="s">
        <v>391</v>
      </c>
      <c r="E110" t="s">
        <v>392</v>
      </c>
      <c r="F110" t="s">
        <v>391</v>
      </c>
      <c r="G110" t="s">
        <v>655</v>
      </c>
      <c r="I110" t="s">
        <v>656</v>
      </c>
      <c r="K110" t="s">
        <v>395</v>
      </c>
      <c r="L110" t="s">
        <v>655</v>
      </c>
      <c r="M110" t="s">
        <v>656</v>
      </c>
      <c r="N110" t="str">
        <f t="shared" si="7"/>
        <v>건수검증(HIVE_DM -&gt; ORACLE DM):TM_SA_NPRTYINCMESIRDSTTUS</v>
      </c>
      <c r="O110" t="s">
        <v>396</v>
      </c>
      <c r="Q110" t="s">
        <v>397</v>
      </c>
      <c r="R110" t="str">
        <f t="shared" si="8"/>
        <v>SELECT COUNT(*) FROM ETL_DEV.TM_SA_NPRTYINCMESIRDSTTUS</v>
      </c>
      <c r="S110" t="s">
        <v>398</v>
      </c>
      <c r="T110" t="str">
        <f t="shared" si="9"/>
        <v>SELECT COUNT(*) FROM DM.TM_SA_NPRTYINCMESIRDSTTUS</v>
      </c>
      <c r="V110" t="s">
        <v>399</v>
      </c>
      <c r="X110" t="s">
        <v>678</v>
      </c>
      <c r="Y110" s="15">
        <f t="shared" ca="1" si="10"/>
        <v>41971.617838425926</v>
      </c>
      <c r="Z110" t="s">
        <v>401</v>
      </c>
      <c r="AA110" s="15">
        <f t="shared" ca="1" si="11"/>
        <v>41971.617838425926</v>
      </c>
      <c r="AB110" t="s">
        <v>401</v>
      </c>
      <c r="AC110" t="str">
        <f>VLOOKUP(B110,Sheet1!A:A,1,FALSE)</f>
        <v>ETOM0086</v>
      </c>
    </row>
    <row r="111" spans="1:29">
      <c r="A111" s="7" t="s">
        <v>277</v>
      </c>
      <c r="B111" t="s">
        <v>657</v>
      </c>
      <c r="C111" t="s">
        <v>390</v>
      </c>
      <c r="D111" t="s">
        <v>391</v>
      </c>
      <c r="E111" t="s">
        <v>392</v>
      </c>
      <c r="F111" t="s">
        <v>391</v>
      </c>
      <c r="G111" t="s">
        <v>658</v>
      </c>
      <c r="I111" t="s">
        <v>659</v>
      </c>
      <c r="K111" t="s">
        <v>395</v>
      </c>
      <c r="L111" t="s">
        <v>658</v>
      </c>
      <c r="M111" t="s">
        <v>659</v>
      </c>
      <c r="N111" t="str">
        <f t="shared" si="7"/>
        <v>건수검증(HIVE_DM -&gt; ORACLE DM):TM_SA_NPRTYINCMESTTUS</v>
      </c>
      <c r="O111" t="s">
        <v>396</v>
      </c>
      <c r="Q111" t="s">
        <v>397</v>
      </c>
      <c r="R111" t="str">
        <f t="shared" si="8"/>
        <v>SELECT COUNT(*) FROM ETL_DEV.TM_SA_NPRTYINCMESTTUS</v>
      </c>
      <c r="S111" t="s">
        <v>398</v>
      </c>
      <c r="T111" t="str">
        <f t="shared" si="9"/>
        <v>SELECT COUNT(*) FROM DM.TM_SA_NPRTYINCMESTTUS</v>
      </c>
      <c r="V111" t="s">
        <v>399</v>
      </c>
      <c r="X111" t="s">
        <v>678</v>
      </c>
      <c r="Y111" s="15">
        <f t="shared" ca="1" si="10"/>
        <v>41971.617838425926</v>
      </c>
      <c r="Z111" t="s">
        <v>401</v>
      </c>
      <c r="AA111" s="15">
        <f t="shared" ca="1" si="11"/>
        <v>41971.617838425926</v>
      </c>
      <c r="AB111" t="s">
        <v>401</v>
      </c>
      <c r="AC111" t="e">
        <f>VLOOKUP(B111,Sheet1!A:A,1,FALSE)</f>
        <v>#N/A</v>
      </c>
    </row>
    <row r="112" spans="1:29">
      <c r="A112" s="7" t="s">
        <v>277</v>
      </c>
      <c r="B112" t="s">
        <v>660</v>
      </c>
      <c r="C112" t="s">
        <v>390</v>
      </c>
      <c r="D112" t="s">
        <v>391</v>
      </c>
      <c r="E112" t="s">
        <v>392</v>
      </c>
      <c r="F112" t="s">
        <v>391</v>
      </c>
      <c r="G112" t="s">
        <v>661</v>
      </c>
      <c r="I112" t="s">
        <v>662</v>
      </c>
      <c r="K112" t="s">
        <v>395</v>
      </c>
      <c r="L112" t="s">
        <v>661</v>
      </c>
      <c r="M112" t="s">
        <v>662</v>
      </c>
      <c r="N112" t="str">
        <f t="shared" si="7"/>
        <v>건수검증(HIVE_DM -&gt; ORACLE DM):TM_SA_NXRPSTTUS</v>
      </c>
      <c r="O112" t="s">
        <v>396</v>
      </c>
      <c r="Q112" t="s">
        <v>397</v>
      </c>
      <c r="R112" t="str">
        <f t="shared" si="8"/>
        <v>SELECT COUNT(*) FROM ETL_DEV.TM_SA_NXRPSTTUS</v>
      </c>
      <c r="S112" t="s">
        <v>398</v>
      </c>
      <c r="T112" t="str">
        <f t="shared" si="9"/>
        <v>SELECT COUNT(*) FROM DM.TM_SA_NXRPSTTUS</v>
      </c>
      <c r="V112" t="s">
        <v>399</v>
      </c>
      <c r="X112" t="s">
        <v>678</v>
      </c>
      <c r="Y112" s="15">
        <f t="shared" ca="1" si="10"/>
        <v>41971.617838425926</v>
      </c>
      <c r="Z112" t="s">
        <v>401</v>
      </c>
      <c r="AA112" s="15">
        <f t="shared" ca="1" si="11"/>
        <v>41971.617838425926</v>
      </c>
      <c r="AB112" t="s">
        <v>401</v>
      </c>
      <c r="AC112" t="e">
        <f>VLOOKUP(B112,Sheet1!A:A,1,FALSE)</f>
        <v>#N/A</v>
      </c>
    </row>
    <row r="113" spans="1:29">
      <c r="A113" s="7" t="s">
        <v>277</v>
      </c>
      <c r="B113" t="s">
        <v>663</v>
      </c>
      <c r="C113" t="s">
        <v>390</v>
      </c>
      <c r="D113" t="s">
        <v>391</v>
      </c>
      <c r="E113" t="s">
        <v>392</v>
      </c>
      <c r="F113" t="s">
        <v>391</v>
      </c>
      <c r="G113" t="s">
        <v>664</v>
      </c>
      <c r="I113" t="s">
        <v>665</v>
      </c>
      <c r="K113" t="s">
        <v>395</v>
      </c>
      <c r="L113" t="s">
        <v>664</v>
      </c>
      <c r="M113" t="s">
        <v>665</v>
      </c>
      <c r="N113" t="str">
        <f t="shared" si="7"/>
        <v>건수검증(HIVE_DM -&gt; ORACLE DM):TM_SA_OPRATN_STS_SM_D</v>
      </c>
      <c r="O113" t="s">
        <v>396</v>
      </c>
      <c r="Q113" t="s">
        <v>397</v>
      </c>
      <c r="R113" t="str">
        <f t="shared" si="8"/>
        <v>SELECT COUNT(*) FROM ETL_DEV.TM_SA_OPRATN_STS_SM_D</v>
      </c>
      <c r="S113" t="s">
        <v>398</v>
      </c>
      <c r="T113" t="str">
        <f t="shared" si="9"/>
        <v>SELECT COUNT(*) FROM DM.TM_SA_OPRATN_STS_SM_D</v>
      </c>
      <c r="V113" t="s">
        <v>399</v>
      </c>
      <c r="X113" t="s">
        <v>400</v>
      </c>
      <c r="Y113" s="15">
        <f t="shared" ca="1" si="10"/>
        <v>41971.617838425926</v>
      </c>
      <c r="Z113" t="s">
        <v>401</v>
      </c>
      <c r="AA113" s="15">
        <f t="shared" ca="1" si="11"/>
        <v>41971.617838425926</v>
      </c>
      <c r="AB113" t="s">
        <v>401</v>
      </c>
      <c r="AC113" t="e">
        <f>VLOOKUP(B113,Sheet1!A:A,1,FALSE)</f>
        <v>#N/A</v>
      </c>
    </row>
    <row r="114" spans="1:29">
      <c r="A114" s="7" t="s">
        <v>277</v>
      </c>
      <c r="B114" t="s">
        <v>666</v>
      </c>
      <c r="C114" t="s">
        <v>390</v>
      </c>
      <c r="D114" t="s">
        <v>391</v>
      </c>
      <c r="E114" t="s">
        <v>392</v>
      </c>
      <c r="F114" t="s">
        <v>391</v>
      </c>
      <c r="G114" t="s">
        <v>667</v>
      </c>
      <c r="I114" t="s">
        <v>668</v>
      </c>
      <c r="K114" t="s">
        <v>395</v>
      </c>
      <c r="L114" t="s">
        <v>667</v>
      </c>
      <c r="M114" t="s">
        <v>668</v>
      </c>
      <c r="N114" t="str">
        <f t="shared" si="7"/>
        <v>건수검증(HIVE_DM -&gt; ORACLE DM):TM_SA_POSESNSEACCTOGOLNDSTTUS</v>
      </c>
      <c r="O114" t="s">
        <v>396</v>
      </c>
      <c r="Q114" t="s">
        <v>397</v>
      </c>
      <c r="R114" t="str">
        <f t="shared" si="8"/>
        <v>SELECT COUNT(*) FROM ETL_DEV.TM_SA_POSESNSEACCTOGOLNDSTTUS</v>
      </c>
      <c r="S114" t="s">
        <v>398</v>
      </c>
      <c r="T114" t="str">
        <f t="shared" si="9"/>
        <v>SELECT COUNT(*) FROM DM.TM_SA_POSESNSEACCTOGOLNDSTTUS</v>
      </c>
      <c r="V114" t="s">
        <v>399</v>
      </c>
      <c r="X114" t="s">
        <v>678</v>
      </c>
      <c r="Y114" s="15">
        <f t="shared" ca="1" si="10"/>
        <v>41971.617838425926</v>
      </c>
      <c r="Z114" t="s">
        <v>401</v>
      </c>
      <c r="AA114" s="15">
        <f t="shared" ca="1" si="11"/>
        <v>41971.617838425926</v>
      </c>
      <c r="AB114" t="s">
        <v>401</v>
      </c>
      <c r="AC114" t="e">
        <f>VLOOKUP(B114,Sheet1!A:A,1,FALSE)</f>
        <v>#N/A</v>
      </c>
    </row>
    <row r="115" spans="1:29">
      <c r="A115" s="7" t="s">
        <v>277</v>
      </c>
      <c r="B115" t="s">
        <v>669</v>
      </c>
      <c r="C115" t="s">
        <v>390</v>
      </c>
      <c r="D115" t="s">
        <v>391</v>
      </c>
      <c r="E115" t="s">
        <v>392</v>
      </c>
      <c r="F115" t="s">
        <v>391</v>
      </c>
      <c r="G115" t="s">
        <v>670</v>
      </c>
      <c r="I115" t="s">
        <v>671</v>
      </c>
      <c r="K115" t="s">
        <v>395</v>
      </c>
      <c r="L115" t="s">
        <v>670</v>
      </c>
      <c r="M115" t="s">
        <v>671</v>
      </c>
      <c r="N115" t="str">
        <f t="shared" si="7"/>
        <v>건수검증(HIVE_DM -&gt; ORACLE DM):TM_SA_SAVLDHOLDSTTUS</v>
      </c>
      <c r="O115" t="s">
        <v>396</v>
      </c>
      <c r="Q115" t="s">
        <v>397</v>
      </c>
      <c r="R115" t="str">
        <f t="shared" si="8"/>
        <v>SELECT COUNT(*) FROM ETL_DEV.TM_SA_SAVLDHOLDSTTUS</v>
      </c>
      <c r="S115" t="s">
        <v>398</v>
      </c>
      <c r="T115" t="str">
        <f t="shared" si="9"/>
        <v>SELECT COUNT(*) FROM DM.TM_SA_SAVLDHOLDSTTUS</v>
      </c>
      <c r="V115" t="s">
        <v>399</v>
      </c>
      <c r="X115" t="s">
        <v>400</v>
      </c>
      <c r="Y115" s="15">
        <f t="shared" ca="1" si="10"/>
        <v>41971.617838425926</v>
      </c>
      <c r="Z115" t="s">
        <v>401</v>
      </c>
      <c r="AA115" s="15">
        <f t="shared" ca="1" si="11"/>
        <v>41971.617838425926</v>
      </c>
      <c r="AB115" t="s">
        <v>401</v>
      </c>
      <c r="AC115" t="e">
        <f>VLOOKUP(B115,Sheet1!A:A,1,FALSE)</f>
        <v>#N/A</v>
      </c>
    </row>
  </sheetData>
  <mergeCells count="1">
    <mergeCell ref="B2:A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검증규칙</vt:lpstr>
      <vt:lpstr>ETL</vt:lpstr>
      <vt:lpstr>보고서검증</vt:lpstr>
      <vt:lpstr>검증결과</vt:lpstr>
      <vt:lpstr>TABLES</vt:lpstr>
      <vt:lpstr>DQ_ADM.TB_DQM_RULES2(품질)</vt:lpstr>
      <vt:lpstr>DQ_ADM.TB_DQM_RULES2(ETL)</vt:lpstr>
      <vt:lpstr>DQ_ADM.TB_DQM_RULES2(RPT)</vt:lpstr>
      <vt:lpstr>DQ_ADM.TB_DQM_RULES2(BACK)</vt:lpstr>
      <vt:lpstr>DQ_ADM.TB_DQM_RULES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NPIMSSJH</dc:creator>
  <cp:lastModifiedBy>NPIMSSJH</cp:lastModifiedBy>
  <dcterms:created xsi:type="dcterms:W3CDTF">2014-10-11T08:26:23Z</dcterms:created>
  <dcterms:modified xsi:type="dcterms:W3CDTF">2014-11-28T05:49:51Z</dcterms:modified>
</cp:coreProperties>
</file>