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TinySynth\Notes\"/>
    </mc:Choice>
  </mc:AlternateContent>
  <xr:revisionPtr revIDLastSave="0" documentId="13_ncr:1_{04214307-DCCD-49AF-B13D-AE1406CB7FA3}" xr6:coauthVersionLast="43" xr6:coauthVersionMax="43" xr10:uidLastSave="{00000000-0000-0000-0000-000000000000}"/>
  <bookViews>
    <workbookView xWindow="870" yWindow="-110" windowWidth="31240" windowHeight="18220" xr2:uid="{CFF4FFF0-1F19-4673-97A5-F2735B33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 a="1"/>
  <c r="F20" i="1" s="1"/>
  <c r="F13" i="1" l="1" a="1"/>
  <c r="F13" i="1" s="1"/>
  <c r="F12" i="1" a="1"/>
  <c r="F12" i="1" s="1"/>
  <c r="F22" i="1" a="1"/>
  <c r="F22" i="1" s="1"/>
  <c r="F21" i="1" a="1"/>
  <c r="F21" i="1" s="1"/>
  <c r="F11" i="1" a="1"/>
  <c r="F11" i="1" s="1"/>
  <c r="F10" i="1" a="1"/>
  <c r="F10" i="1" s="1"/>
  <c r="F9" i="1" a="1"/>
  <c r="F9" i="1" s="1"/>
  <c r="F6" i="1" a="1"/>
  <c r="F6" i="1" s="1"/>
  <c r="F16" i="1" a="1"/>
  <c r="F16" i="1" s="1"/>
  <c r="F17" i="1" a="1"/>
  <c r="F17" i="1" s="1"/>
  <c r="L10" i="1"/>
  <c r="I24" i="1"/>
  <c r="I4" i="1"/>
  <c r="J27" i="1" a="1"/>
  <c r="H24" i="1"/>
  <c r="H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D5" i="1"/>
  <c r="E23" i="1" l="1"/>
  <c r="F23" i="1" s="1" a="1"/>
  <c r="F23" i="1" s="1"/>
  <c r="E19" i="1"/>
  <c r="F19" i="1" s="1" a="1"/>
  <c r="F19" i="1" s="1"/>
  <c r="E15" i="1"/>
  <c r="F15" i="1" s="1" a="1"/>
  <c r="F15" i="1" s="1"/>
  <c r="E7" i="1"/>
  <c r="F7" i="1" s="1" a="1"/>
  <c r="F7" i="1" s="1"/>
  <c r="E12" i="1"/>
  <c r="E8" i="1"/>
  <c r="F8" i="1" s="1" a="1"/>
  <c r="F8" i="1" s="1"/>
  <c r="E20" i="1"/>
  <c r="E16" i="1"/>
  <c r="E11" i="1"/>
  <c r="E22" i="1"/>
  <c r="E18" i="1"/>
  <c r="E14" i="1"/>
  <c r="F14" i="1" s="1" a="1"/>
  <c r="F14" i="1" s="1"/>
  <c r="E10" i="1"/>
  <c r="E6" i="1"/>
  <c r="E5" i="1"/>
  <c r="G5" i="1" s="1"/>
  <c r="E21" i="1"/>
  <c r="E17" i="1"/>
  <c r="E13" i="1"/>
  <c r="E9" i="1"/>
  <c r="G6" i="1" l="1"/>
  <c r="H5" i="1"/>
  <c r="I5" i="1" s="1"/>
  <c r="J5" i="1" l="1"/>
  <c r="H6" i="1"/>
  <c r="G7" i="1"/>
  <c r="I6" i="1" l="1"/>
  <c r="J6" i="1" s="1"/>
  <c r="G8" i="1"/>
  <c r="H7" i="1"/>
  <c r="I7" i="1" l="1"/>
  <c r="J7" i="1" s="1"/>
  <c r="H8" i="1"/>
  <c r="G9" i="1"/>
  <c r="I8" i="1" l="1"/>
  <c r="J8" i="1" s="1"/>
  <c r="G10" i="1"/>
  <c r="H9" i="1"/>
  <c r="I9" i="1" l="1"/>
  <c r="J9" i="1" s="1"/>
  <c r="G11" i="1"/>
  <c r="H10" i="1"/>
  <c r="I10" i="1" l="1"/>
  <c r="J10" i="1" s="1"/>
  <c r="G12" i="1"/>
  <c r="H11" i="1"/>
  <c r="I11" i="1" l="1"/>
  <c r="J11" i="1" s="1"/>
  <c r="H12" i="1"/>
  <c r="G13" i="1"/>
  <c r="I12" i="1" l="1"/>
  <c r="J12" i="1" s="1"/>
  <c r="G14" i="1"/>
  <c r="H13" i="1"/>
  <c r="I13" i="1" l="1"/>
  <c r="J13" i="1" s="1"/>
  <c r="G15" i="1"/>
  <c r="H14" i="1"/>
  <c r="I14" i="1" l="1"/>
  <c r="J14" i="1" s="1"/>
  <c r="H15" i="1"/>
  <c r="G16" i="1"/>
  <c r="I15" i="1" l="1"/>
  <c r="J15" i="1" s="1"/>
  <c r="G17" i="1"/>
  <c r="H16" i="1"/>
  <c r="I16" i="1" l="1"/>
  <c r="J16" i="1" s="1"/>
  <c r="H17" i="1"/>
  <c r="G18" i="1"/>
  <c r="I17" i="1" l="1"/>
  <c r="J17" i="1" s="1"/>
  <c r="G19" i="1"/>
  <c r="H18" i="1"/>
  <c r="I18" i="1" l="1"/>
  <c r="J18" i="1" s="1"/>
  <c r="H19" i="1"/>
  <c r="G20" i="1"/>
  <c r="I19" i="1" l="1"/>
  <c r="J19" i="1" s="1"/>
  <c r="G21" i="1"/>
  <c r="H20" i="1"/>
  <c r="I20" i="1" l="1"/>
  <c r="J20" i="1" s="1"/>
  <c r="G22" i="1"/>
  <c r="H21" i="1"/>
  <c r="I21" i="1" l="1"/>
  <c r="J21" i="1" s="1"/>
  <c r="G23" i="1"/>
  <c r="H23" i="1" s="1"/>
  <c r="I23" i="1" s="1"/>
  <c r="H22" i="1"/>
  <c r="I22" i="1" l="1"/>
  <c r="J22" i="1" s="1"/>
  <c r="J24" i="1"/>
  <c r="J27" i="1"/>
  <c r="J23" i="1" l="1"/>
  <c r="J25" i="1" s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</author>
  </authors>
  <commentList>
    <comment ref="F5" authorId="0" shapeId="0" xr:uid="{2B115290-C675-42AA-9D11-EAB357CEB9AF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F18" authorId="0" shapeId="0" xr:uid="{AC5553F4-AD4A-4455-BC07-0ED3756E6BC8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<sst xmlns="http://schemas.openxmlformats.org/spreadsheetml/2006/main" count="35" uniqueCount="35">
  <si>
    <t>F1</t>
  </si>
  <si>
    <t>G1</t>
  </si>
  <si>
    <t>A1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</si>
  <si>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</si>
  <si>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</si>
  <si>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</si>
  <si>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</si>
  <si>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</si>
  <si>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</si>
  <si>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</si>
  <si>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</si>
  <si>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</si>
  <si>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f</t>
  </si>
  <si>
    <t>Rb</t>
  </si>
  <si>
    <t>Rt</t>
  </si>
  <si>
    <t>Rx</t>
  </si>
  <si>
    <t>~Rx</t>
  </si>
  <si>
    <t>~Rb</t>
  </si>
  <si>
    <t>~f</t>
  </si>
  <si>
    <t>E6</t>
  </si>
  <si>
    <t>Min</t>
  </si>
  <si>
    <t>St. Dev</t>
  </si>
  <si>
    <t>F♯2</t>
  </si>
  <si>
    <t>C♯2</t>
  </si>
  <si>
    <t>F♯1</t>
  </si>
  <si>
    <t>B♭2</t>
  </si>
  <si>
    <t>A♭2</t>
  </si>
  <si>
    <t>E♭2</t>
  </si>
  <si>
    <t>B♭1</t>
  </si>
  <si>
    <t>A♭1</t>
  </si>
  <si>
    <t>Key</t>
  </si>
  <si>
    <t>None</t>
  </si>
  <si>
    <t>ADC</t>
  </si>
  <si>
    <t>Margin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</si>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</sst>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Sheet1!$I$4:$I$24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31</c:v>
                </c:pt>
                <c:pt idx="3">
                  <c:v>43</c:v>
                </c:pt>
                <c:pt idx="4">
                  <c:v>55</c:v>
                </c:pt>
                <c:pt idx="5">
                  <c:v>69</c:v>
                </c:pt>
                <c:pt idx="6">
                  <c:v>82</c:v>
                </c:pt>
                <c:pt idx="7">
                  <c:v>93</c:v>
                </c:pt>
                <c:pt idx="8">
                  <c:v>107</c:v>
                </c:pt>
                <c:pt idx="9">
                  <c:v>119</c:v>
                </c:pt>
                <c:pt idx="10">
                  <c:v>133</c:v>
                </c:pt>
                <c:pt idx="11">
                  <c:v>145</c:v>
                </c:pt>
                <c:pt idx="12">
                  <c:v>158</c:v>
                </c:pt>
                <c:pt idx="13">
                  <c:v>169</c:v>
                </c:pt>
                <c:pt idx="14">
                  <c:v>185</c:v>
                </c:pt>
                <c:pt idx="15">
                  <c:v>196</c:v>
                </c:pt>
                <c:pt idx="16">
                  <c:v>207</c:v>
                </c:pt>
                <c:pt idx="17">
                  <c:v>218</c:v>
                </c:pt>
                <c:pt idx="18">
                  <c:v>230</c:v>
                </c:pt>
                <c:pt idx="19">
                  <c:v>242</c:v>
                </c:pt>
                <c:pt idx="2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B08-A4DC-E2E1B5C24D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469474816"/>
        <c:axId val="469472192"/>
      </c:scatterChart>
      <c:valAx>
        <c:axId val="4694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2192"/>
        <c:crosses val="autoZero"/>
        <c:crossBetween val="midCat"/>
      </c:valAx>
      <c:valAx>
        <c:axId val="469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Sheet1!$J$5:$J$24</c:f>
              <c:numCache>
                <c:formatCode>General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7-42FD-8740-678ED908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234824"/>
        <c:axId val="607975264"/>
      </c:barChart>
      <c:catAx>
        <c:axId val="6082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75264"/>
        <c:crosses val="autoZero"/>
        <c:auto val="1"/>
        <c:lblAlgn val="ctr"/>
        <c:lblOffset val="100"/>
        <c:noMultiLvlLbl val="0"/>
      </c:catAx>
      <c:valAx>
        <c:axId val="6079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111125</xdr:colOff>
      <xdr:row>27</xdr:row>
      <xdr:rowOff>34925</xdr:rowOff>
    </xdr:from>
    <xdr:to>
      <xdr:col>7</xdr:col>
      <xdr:colOff>136525</xdr:colOff>
      <xdr:row>42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0776D-84CB-44B8-B98A-C58EB359D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27</xdr:row>
      <xdr:rowOff>60325</xdr:rowOff>
    </xdr:from>
    <xdr:to>
      <xdr:col>15</xdr:col>
      <xdr:colOff>288925</xdr:colOff>
      <xdr:row>42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84CA0-8EB5-401A-AEE6-7E34A891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3E0-F104-4A6F-BDD7-A40B438CE94B}">
  <dimension ref="B1:M27"/>
  <sheetViews>
    <sheetView tabSelected="1" workbookViewId="0">
      <selection activeCell="F22" sqref="F22"/>
    </sheetView>
  </sheetViews>
  <sheetFormatPr defaultRowHeight="14.5" x14ac:dyDescent="0.35"/>
  <cols>
    <col min="4" max="5" width="9.36328125" bestFit="1" customWidth="1"/>
    <col min="6" max="6" width="10.36328125" bestFit="1" customWidth="1"/>
    <col min="7" max="7" width="9.81640625" bestFit="1" customWidth="1"/>
    <col min="12" max="12" width="4.54296875" customWidth="1"/>
  </cols>
  <sheetData>
    <row r="1" spans="2:13" x14ac:dyDescent="0.35">
      <c r="B1" s="7" t="s">
        <v>14</v>
      </c>
      <c r="C1">
        <v>10000</v>
      </c>
    </row>
    <row r="3" spans="2:13" x14ac:dyDescent="0.35">
      <c r="B3" s="7" t="s">
        <v>30</v>
      </c>
      <c r="C3" s="8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8" t="s">
        <v>18</v>
      </c>
      <c r="I3" s="7" t="s">
        <v>32</v>
      </c>
      <c r="J3" s="7" t="s">
        <v>33</v>
      </c>
      <c r="L3" t="s">
        <v>19</v>
      </c>
    </row>
    <row r="4" spans="2:13" x14ac:dyDescent="0.35">
      <c r="B4" t="s">
        <v>3</v>
      </c>
      <c r="C4" s="2">
        <v>0</v>
      </c>
      <c r="D4" s="3">
        <f t="shared" ref="D4:D23" si="0">$C$1*C4/(1-C4)</f>
        <v>0</v>
      </c>
      <c r="E4">
        <v>0</v>
      </c>
      <c r="F4">
        <v>0</v>
      </c>
      <c r="G4">
        <v>0</v>
      </c>
      <c r="H4" s="2">
        <f t="shared" ref="H4:H24" si="1">G4/(G4+$C$1)</f>
        <v>0</v>
      </c>
      <c r="I4" s="6">
        <f>ROUND(255*H4,0)</f>
        <v>0</v>
      </c>
      <c r="J4" s="6"/>
      <c r="L4">
        <v>1</v>
      </c>
      <c r="M4" s="5"/>
    </row>
    <row r="5" spans="2:13" x14ac:dyDescent="0.35">
      <c r="B5" t="s">
        <v>4</v>
      </c>
      <c r="C5" s="2">
        <v>0.05</v>
      </c>
      <c r="D5" s="3">
        <f t="shared" si="0"/>
        <v>526.31578947368428</v>
      </c>
      <c r="E5" s="3">
        <f>D5-D4</f>
        <v>526.31578947368428</v>
      </c>
      <c r="F5">
        <v>680</v>
      </c>
      <c r="G5">
        <f>G4+F5</f>
        <v>680</v>
      </c>
      <c r="H5" s="2">
        <f t="shared" si="1"/>
        <v>6.3670411985018729E-2</v>
      </c>
      <c r="I5" s="6">
        <f t="shared" ref="I5:I24" si="2">ROUND(255*H5,0)</f>
        <v>16</v>
      </c>
      <c r="J5" s="6">
        <f>I5-I4</f>
        <v>16</v>
      </c>
      <c r="L5">
        <v>1.5</v>
      </c>
      <c r="M5" s="5"/>
    </row>
    <row r="6" spans="2:13" x14ac:dyDescent="0.35">
      <c r="B6" t="s">
        <v>25</v>
      </c>
      <c r="C6" s="2">
        <v>0.1</v>
      </c>
      <c r="D6" s="3">
        <f t="shared" si="0"/>
        <v>1111.1111111111111</v>
      </c>
      <c r="E6" s="3">
        <f t="shared" ref="E6:E17" si="3">D6-D5</f>
        <v>584.79532163742681</v>
      </c>
      <c r="F6">
        <f t="array" ref="F6">POWER(10, FLOOR(LOG(E6), 1))*INDEX($L$4:$L$10, MATCH(MIN(ABS(LOG(POWER(10, LOG(E6)-FLOOR(LOG(E6),1))/$L$4:$L$10))), ABS(LOG(POWER(10, LOG(E6)-FLOOR(LOG(E6),1))/$L$4:$L$10)), 0))</f>
        <v>680</v>
      </c>
      <c r="G6">
        <f t="shared" ref="G6:G17" si="4">G5+F6</f>
        <v>1360</v>
      </c>
      <c r="H6" s="2">
        <f t="shared" si="1"/>
        <v>0.11971830985915492</v>
      </c>
      <c r="I6" s="6">
        <f t="shared" si="2"/>
        <v>31</v>
      </c>
      <c r="J6" s="6">
        <f t="shared" ref="J6:J17" si="5">I6-I5</f>
        <v>15</v>
      </c>
      <c r="L6">
        <v>2.2000000000000002</v>
      </c>
      <c r="M6" s="5"/>
    </row>
    <row r="7" spans="2:13" x14ac:dyDescent="0.35">
      <c r="B7" t="s">
        <v>5</v>
      </c>
      <c r="C7" s="2">
        <v>0.15</v>
      </c>
      <c r="D7" s="3">
        <f t="shared" si="0"/>
        <v>1764.7058823529412</v>
      </c>
      <c r="E7" s="3">
        <f t="shared" si="3"/>
        <v>653.59477124183013</v>
      </c>
      <c r="F7">
        <f t="array" ref="F7">POWER(10, FLOOR(LOG(E7), 1))*INDEX($L$4:$L$10, MATCH(MIN(ABS(LOG(POWER(10, LOG(E7)-FLOOR(LOG(E7),1))/$L$4:$L$10))), ABS(LOG(POWER(10, LOG(E7)-FLOOR(LOG(E7),1))/$L$4:$L$10)), 0))</f>
        <v>680</v>
      </c>
      <c r="G7">
        <f t="shared" si="4"/>
        <v>2040</v>
      </c>
      <c r="H7" s="2">
        <f t="shared" si="1"/>
        <v>0.16943521594684385</v>
      </c>
      <c r="I7" s="6">
        <f t="shared" si="2"/>
        <v>43</v>
      </c>
      <c r="J7" s="6">
        <f t="shared" si="5"/>
        <v>12</v>
      </c>
      <c r="L7">
        <v>3.3</v>
      </c>
      <c r="M7" s="5"/>
    </row>
    <row r="8" spans="2:13" x14ac:dyDescent="0.35">
      <c r="B8" t="s">
        <v>26</v>
      </c>
      <c r="C8" s="2">
        <v>0.2</v>
      </c>
      <c r="D8" s="3">
        <f t="shared" si="0"/>
        <v>2500</v>
      </c>
      <c r="E8" s="3">
        <f t="shared" si="3"/>
        <v>735.29411764705878</v>
      </c>
      <c r="F8">
        <f t="array" ref="F8">POWER(10, FLOOR(LOG(E8), 1))*INDEX($L$4:$L$10, MATCH(MIN(ABS(LOG(POWER(10, LOG(E8)-FLOOR(LOG(E8),1))/$L$4:$L$10))), ABS(LOG(POWER(10, LOG(E8)-FLOOR(LOG(E8),1))/$L$4:$L$10)), 0))</f>
        <v>680</v>
      </c>
      <c r="G8">
        <f t="shared" si="4"/>
        <v>2720</v>
      </c>
      <c r="H8" s="2">
        <f t="shared" si="1"/>
        <v>0.21383647798742139</v>
      </c>
      <c r="I8" s="6">
        <f t="shared" si="2"/>
        <v>55</v>
      </c>
      <c r="J8" s="6">
        <f t="shared" si="5"/>
        <v>12</v>
      </c>
      <c r="L8">
        <v>4.7</v>
      </c>
      <c r="M8" s="5"/>
    </row>
    <row r="9" spans="2:13" x14ac:dyDescent="0.35">
      <c r="B9" t="s">
        <v>6</v>
      </c>
      <c r="C9" s="2">
        <v>0.25</v>
      </c>
      <c r="D9" s="3">
        <f t="shared" si="0"/>
        <v>3333.3333333333335</v>
      </c>
      <c r="E9" s="3">
        <f t="shared" si="3"/>
        <v>833.33333333333348</v>
      </c>
      <c r="F9">
        <f t="array" ref="F9">POWER(10, FLOOR(LOG(E9), 1))*INDEX($L$4:$L$10, MATCH(MIN(ABS(LOG(POWER(10, LOG(E9)-FLOOR(LOG(E9),1))/$L$4:$L$10))), ABS(LOG(POWER(10, LOG(E9)-FLOOR(LOG(E9),1))/$L$4:$L$10)), 0))</f>
        <v>1000</v>
      </c>
      <c r="G9">
        <f t="shared" si="4"/>
        <v>3720</v>
      </c>
      <c r="H9" s="2">
        <f t="shared" si="1"/>
        <v>0.27113702623906705</v>
      </c>
      <c r="I9" s="6">
        <f t="shared" si="2"/>
        <v>69</v>
      </c>
      <c r="J9" s="6">
        <f t="shared" si="5"/>
        <v>14</v>
      </c>
      <c r="L9">
        <v>6.8</v>
      </c>
      <c r="M9" s="5"/>
    </row>
    <row r="10" spans="2:13" x14ac:dyDescent="0.35">
      <c r="B10" t="s">
        <v>22</v>
      </c>
      <c r="C10" s="2">
        <v>0.3</v>
      </c>
      <c r="D10" s="3">
        <f t="shared" si="0"/>
        <v>4285.7142857142862</v>
      </c>
      <c r="E10" s="3">
        <f t="shared" si="3"/>
        <v>952.38095238095275</v>
      </c>
      <c r="F10">
        <f t="array" ref="F10">POWER(10, FLOOR(LOG(E10), 1))*INDEX($L$4:$L$10, MATCH(MIN(ABS(LOG(POWER(10, LOG(E10)-FLOOR(LOG(E10),1))/$L$4:$L$10))), ABS(LOG(POWER(10, LOG(E10)-FLOOR(LOG(E10),1))/$L$4:$L$10)), 0))</f>
        <v>1000</v>
      </c>
      <c r="G10">
        <f t="shared" si="4"/>
        <v>4720</v>
      </c>
      <c r="H10" s="2">
        <f t="shared" si="1"/>
        <v>0.32065217391304346</v>
      </c>
      <c r="I10" s="6">
        <f t="shared" si="2"/>
        <v>82</v>
      </c>
      <c r="J10" s="6">
        <f t="shared" si="5"/>
        <v>13</v>
      </c>
      <c r="L10">
        <f>10*L4</f>
        <v>10</v>
      </c>
      <c r="M10" s="5"/>
    </row>
    <row r="11" spans="2:13" x14ac:dyDescent="0.35">
      <c r="B11" t="s">
        <v>7</v>
      </c>
      <c r="C11" s="2">
        <v>0.35</v>
      </c>
      <c r="D11" s="3">
        <f t="shared" si="0"/>
        <v>5384.6153846153848</v>
      </c>
      <c r="E11" s="3">
        <f t="shared" si="3"/>
        <v>1098.9010989010985</v>
      </c>
      <c r="F11">
        <f t="array" ref="F11">POWER(10, FLOOR(LOG(E11), 1))*INDEX($L$4:$L$10, MATCH(MIN(ABS(LOG(POWER(10, LOG(E11)-FLOOR(LOG(E11),1))/$L$4:$L$10))), ABS(LOG(POWER(10, LOG(E11)-FLOOR(LOG(E11),1))/$L$4:$L$10)), 0))</f>
        <v>1000</v>
      </c>
      <c r="G11">
        <f t="shared" si="4"/>
        <v>5720</v>
      </c>
      <c r="H11" s="2">
        <f t="shared" si="1"/>
        <v>0.36386768447837148</v>
      </c>
      <c r="I11" s="6">
        <f t="shared" si="2"/>
        <v>93</v>
      </c>
      <c r="J11" s="6">
        <f t="shared" si="5"/>
        <v>11</v>
      </c>
      <c r="L11" s="5"/>
    </row>
    <row r="12" spans="2:13" x14ac:dyDescent="0.35">
      <c r="B12" t="s">
        <v>8</v>
      </c>
      <c r="C12" s="2">
        <v>0.4</v>
      </c>
      <c r="D12" s="3">
        <f t="shared" si="0"/>
        <v>6666.666666666667</v>
      </c>
      <c r="E12" s="3">
        <f t="shared" si="3"/>
        <v>1282.0512820512822</v>
      </c>
      <c r="F12">
        <f t="array" ref="F12">POWER(10, FLOOR(LOG(E12), 1))*INDEX($L$4:$L$10, MATCH(MIN(ABS(LOG(POWER(10, LOG(E12)-FLOOR(LOG(E12),1))/$L$4:$L$10))), ABS(LOG(POWER(10, LOG(E12)-FLOOR(LOG(E12),1))/$L$4:$L$10)), 0))</f>
        <v>1500</v>
      </c>
      <c r="G12">
        <f t="shared" si="4"/>
        <v>7220</v>
      </c>
      <c r="H12" s="2">
        <f t="shared" si="1"/>
        <v>0.41927990708478513</v>
      </c>
      <c r="I12" s="6">
        <f t="shared" si="2"/>
        <v>107</v>
      </c>
      <c r="J12" s="6">
        <f t="shared" si="5"/>
        <v>14</v>
      </c>
    </row>
    <row r="13" spans="2:13" x14ac:dyDescent="0.35">
      <c r="B13" t="s">
        <v>27</v>
      </c>
      <c r="C13" s="2">
        <v>0.45</v>
      </c>
      <c r="D13" s="3">
        <f t="shared" si="0"/>
        <v>8181.8181818181811</v>
      </c>
      <c r="E13" s="3">
        <f t="shared" si="3"/>
        <v>1515.1515151515141</v>
      </c>
      <c r="F13">
        <f t="array" ref="F13">POWER(10, FLOOR(LOG(E13), 1))*INDEX($L$4:$L$10, MATCH(MIN(ABS(LOG(POWER(10, LOG(E13)-FLOOR(LOG(E13),1))/$L$4:$L$10))), ABS(LOG(POWER(10, LOG(E13)-FLOOR(LOG(E13),1))/$L$4:$L$10)), 0))</f>
        <v>1500</v>
      </c>
      <c r="G13">
        <f t="shared" si="4"/>
        <v>8720</v>
      </c>
      <c r="H13" s="2">
        <f t="shared" si="1"/>
        <v>0.46581196581196582</v>
      </c>
      <c r="I13" s="6">
        <f t="shared" si="2"/>
        <v>119</v>
      </c>
      <c r="J13" s="6">
        <f t="shared" si="5"/>
        <v>12</v>
      </c>
    </row>
    <row r="14" spans="2:13" x14ac:dyDescent="0.35">
      <c r="B14" t="s">
        <v>9</v>
      </c>
      <c r="C14" s="2">
        <v>0.5</v>
      </c>
      <c r="D14" s="3">
        <f t="shared" si="0"/>
        <v>10000</v>
      </c>
      <c r="E14" s="3">
        <f t="shared" si="3"/>
        <v>1818.1818181818189</v>
      </c>
      <c r="F14">
        <f t="array" ref="F14">POWER(10, FLOOR(LOG(E14), 1))*INDEX($L$4:$L$10, MATCH(MIN(ABS(LOG(POWER(10, LOG(E14)-FLOOR(LOG(E14),1))/$L$4:$L$10))), ABS(LOG(POWER(10, LOG(E14)-FLOOR(LOG(E14),1))/$L$4:$L$10)), 0))</f>
        <v>2200</v>
      </c>
      <c r="G14">
        <f t="shared" si="4"/>
        <v>10920</v>
      </c>
      <c r="H14" s="2">
        <f t="shared" si="1"/>
        <v>0.52198852772466542</v>
      </c>
      <c r="I14" s="6">
        <f t="shared" si="2"/>
        <v>133</v>
      </c>
      <c r="J14" s="6">
        <f t="shared" si="5"/>
        <v>14</v>
      </c>
    </row>
    <row r="15" spans="2:13" x14ac:dyDescent="0.35">
      <c r="B15" t="s">
        <v>23</v>
      </c>
      <c r="C15" s="2">
        <v>0.55000000000000004</v>
      </c>
      <c r="D15" s="3">
        <f t="shared" si="0"/>
        <v>12222.222222222223</v>
      </c>
      <c r="E15" s="3">
        <f t="shared" si="3"/>
        <v>2222.2222222222226</v>
      </c>
      <c r="F15">
        <f t="array" ref="F15">POWER(10, FLOOR(LOG(E15), 1))*INDEX($L$4:$L$10, MATCH(MIN(ABS(LOG(POWER(10, LOG(E15)-FLOOR(LOG(E15),1))/$L$4:$L$10))), ABS(LOG(POWER(10, LOG(E15)-FLOOR(LOG(E15),1))/$L$4:$L$10)), 0))</f>
        <v>2200</v>
      </c>
      <c r="G15">
        <f t="shared" si="4"/>
        <v>13120</v>
      </c>
      <c r="H15" s="2">
        <f t="shared" si="1"/>
        <v>0.56747404844290661</v>
      </c>
      <c r="I15" s="6">
        <f t="shared" si="2"/>
        <v>145</v>
      </c>
      <c r="J15" s="6">
        <f t="shared" si="5"/>
        <v>12</v>
      </c>
    </row>
    <row r="16" spans="2:13" x14ac:dyDescent="0.35">
      <c r="B16" t="s">
        <v>10</v>
      </c>
      <c r="C16" s="2">
        <v>0.6</v>
      </c>
      <c r="D16" s="3">
        <f t="shared" si="0"/>
        <v>15000</v>
      </c>
      <c r="E16" s="3">
        <f t="shared" si="3"/>
        <v>2777.7777777777774</v>
      </c>
      <c r="F16">
        <f t="array" ref="F16">POWER(10, FLOOR(LOG(E16), 1))*INDEX($L$4:$L$10, MATCH(MIN(ABS(LOG(POWER(10, LOG(E16)-FLOOR(LOG(E16),1))/$L$4:$L$10))), ABS(LOG(POWER(10, LOG(E16)-FLOOR(LOG(E16),1))/$L$4:$L$10)), 0))</f>
        <v>3300</v>
      </c>
      <c r="G16">
        <f t="shared" si="4"/>
        <v>16420</v>
      </c>
      <c r="H16" s="2">
        <f t="shared" si="1"/>
        <v>0.62149886449659353</v>
      </c>
      <c r="I16" s="6">
        <f t="shared" si="2"/>
        <v>158</v>
      </c>
      <c r="J16" s="6">
        <f t="shared" si="5"/>
        <v>13</v>
      </c>
    </row>
    <row r="17" spans="2:10" x14ac:dyDescent="0.35">
      <c r="B17" t="s">
        <v>11</v>
      </c>
      <c r="C17" s="2">
        <v>0.65</v>
      </c>
      <c r="D17" s="3">
        <f t="shared" si="0"/>
        <v>18571.428571428572</v>
      </c>
      <c r="E17" s="3">
        <f t="shared" si="3"/>
        <v>3571.4285714285725</v>
      </c>
      <c r="F17">
        <f t="array" ref="F17">POWER(10, FLOOR(LOG(E17), 1))*INDEX($L$4:$L$10, MATCH(MIN(ABS(LOG(POWER(10, LOG(E17)-FLOOR(LOG(E17),1))/$L$4:$L$10))), ABS(LOG(POWER(10, LOG(E17)-FLOOR(LOG(E17),1))/$L$4:$L$10)), 0))</f>
        <v>3300</v>
      </c>
      <c r="G17">
        <f t="shared" si="4"/>
        <v>19720</v>
      </c>
      <c r="H17" s="2">
        <f t="shared" si="1"/>
        <v>0.6635262449528937</v>
      </c>
      <c r="I17" s="6">
        <f t="shared" si="2"/>
        <v>169</v>
      </c>
      <c r="J17" s="6">
        <f t="shared" si="5"/>
        <v>11</v>
      </c>
    </row>
    <row r="18" spans="2:10" x14ac:dyDescent="0.35">
      <c r="B18" t="s">
        <v>28</v>
      </c>
      <c r="C18" s="2">
        <v>0.7</v>
      </c>
      <c r="D18" s="3">
        <f t="shared" si="0"/>
        <v>23333.333333333328</v>
      </c>
      <c r="E18" s="3">
        <f t="shared" ref="E18:E23" si="6">D18-D17</f>
        <v>4761.904761904756</v>
      </c>
      <c r="F18">
        <v>6800</v>
      </c>
      <c r="G18">
        <f t="shared" ref="G18:G23" si="7">G17+F18</f>
        <v>26520</v>
      </c>
      <c r="H18" s="2">
        <f t="shared" si="1"/>
        <v>0.7261774370208105</v>
      </c>
      <c r="I18" s="6">
        <f t="shared" si="2"/>
        <v>185</v>
      </c>
      <c r="J18" s="6">
        <f t="shared" ref="J18:J24" si="8">I18-I17</f>
        <v>16</v>
      </c>
    </row>
    <row r="19" spans="2:10" x14ac:dyDescent="0.35">
      <c r="B19" t="s">
        <v>2</v>
      </c>
      <c r="C19" s="2">
        <v>0.75</v>
      </c>
      <c r="D19" s="3">
        <f t="shared" si="0"/>
        <v>30000</v>
      </c>
      <c r="E19" s="3">
        <f t="shared" si="6"/>
        <v>6666.6666666666715</v>
      </c>
      <c r="F19">
        <f t="array" ref="F19">POWER(10, FLOOR(LOG(E19), 1))*INDEX($L$4:$L$10, MATCH(MIN(ABS(LOG(POWER(10, LOG(E19)-FLOOR(LOG(E19),1))/$L$4:$L$10))), ABS(LOG(POWER(10, LOG(E19)-FLOOR(LOG(E19),1))/$L$4:$L$10)), 0))</f>
        <v>6800</v>
      </c>
      <c r="G19">
        <f t="shared" si="7"/>
        <v>33320</v>
      </c>
      <c r="H19" s="2">
        <f t="shared" si="1"/>
        <v>0.76915974145891042</v>
      </c>
      <c r="I19" s="6">
        <f t="shared" si="2"/>
        <v>196</v>
      </c>
      <c r="J19" s="6">
        <f t="shared" si="8"/>
        <v>11</v>
      </c>
    </row>
    <row r="20" spans="2:10" x14ac:dyDescent="0.35">
      <c r="B20" t="s">
        <v>29</v>
      </c>
      <c r="C20" s="2">
        <v>0.8</v>
      </c>
      <c r="D20" s="3">
        <f t="shared" si="0"/>
        <v>40000.000000000007</v>
      </c>
      <c r="E20" s="3">
        <f t="shared" si="6"/>
        <v>10000.000000000007</v>
      </c>
      <c r="F20">
        <f t="array" ref="F20">POWER(10, FLOOR(LOG(E20), 1))*INDEX($L$4:$L$10, MATCH(MIN(ABS(LOG(POWER(10, LOG(E20)-FLOOR(LOG(E20),1))/$L$4:$L$10))), ABS(LOG(POWER(10, LOG(E20)-FLOOR(LOG(E20),1))/$L$4:$L$10)), 0))</f>
        <v>10000</v>
      </c>
      <c r="G20">
        <f t="shared" si="7"/>
        <v>43320</v>
      </c>
      <c r="H20" s="2">
        <f t="shared" si="1"/>
        <v>0.81245311327831959</v>
      </c>
      <c r="I20" s="6">
        <f t="shared" si="2"/>
        <v>207</v>
      </c>
      <c r="J20" s="6">
        <f t="shared" si="8"/>
        <v>11</v>
      </c>
    </row>
    <row r="21" spans="2:10" x14ac:dyDescent="0.35">
      <c r="B21" t="s">
        <v>1</v>
      </c>
      <c r="C21" s="2">
        <v>0.85</v>
      </c>
      <c r="D21" s="3">
        <f t="shared" si="0"/>
        <v>56666.666666666657</v>
      </c>
      <c r="E21" s="3">
        <f t="shared" si="6"/>
        <v>16666.66666666665</v>
      </c>
      <c r="F21">
        <f t="array" ref="F21">POWER(10, FLOOR(LOG(E21), 1))*INDEX($L$4:$L$10, MATCH(MIN(ABS(LOG(POWER(10, LOG(E21)-FLOOR(LOG(E21),1))/$L$4:$L$10))), ABS(LOG(POWER(10, LOG(E21)-FLOOR(LOG(E21),1))/$L$4:$L$10)), 0))</f>
        <v>15000</v>
      </c>
      <c r="G21">
        <f t="shared" si="7"/>
        <v>58320</v>
      </c>
      <c r="H21" s="2">
        <f t="shared" si="1"/>
        <v>0.8536299765807962</v>
      </c>
      <c r="I21" s="6">
        <f t="shared" si="2"/>
        <v>218</v>
      </c>
      <c r="J21" s="6">
        <f t="shared" si="8"/>
        <v>11</v>
      </c>
    </row>
    <row r="22" spans="2:10" x14ac:dyDescent="0.35">
      <c r="B22" t="s">
        <v>24</v>
      </c>
      <c r="C22" s="2">
        <v>0.9</v>
      </c>
      <c r="D22" s="3">
        <f t="shared" si="0"/>
        <v>90000.000000000015</v>
      </c>
      <c r="E22" s="3">
        <f t="shared" si="6"/>
        <v>33333.333333333358</v>
      </c>
      <c r="F22">
        <f t="array" ref="F22">POWER(10, FLOOR(LOG(E22), 1))*INDEX($L$4:$L$10, MATCH(MIN(ABS(LOG(POWER(10, LOG(E22)-FLOOR(LOG(E22),1))/$L$4:$L$10))), ABS(LOG(POWER(10, LOG(E22)-FLOOR(LOG(E22),1))/$L$4:$L$10)), 0))</f>
        <v>33000</v>
      </c>
      <c r="G22">
        <f t="shared" si="7"/>
        <v>91320</v>
      </c>
      <c r="H22" s="2">
        <f t="shared" si="1"/>
        <v>0.90130280300039478</v>
      </c>
      <c r="I22" s="6">
        <f t="shared" si="2"/>
        <v>230</v>
      </c>
      <c r="J22" s="6">
        <f t="shared" si="8"/>
        <v>12</v>
      </c>
    </row>
    <row r="23" spans="2:10" x14ac:dyDescent="0.35">
      <c r="B23" t="s">
        <v>0</v>
      </c>
      <c r="C23" s="2">
        <v>0.95</v>
      </c>
      <c r="D23" s="3">
        <f t="shared" si="0"/>
        <v>189999.99999999983</v>
      </c>
      <c r="E23" s="3">
        <f t="shared" si="6"/>
        <v>99999.999999999811</v>
      </c>
      <c r="F23">
        <f t="array" ref="F23">POWER(10, FLOOR(LOG(E23), 1))*INDEX($L$4:$L$10, MATCH(MIN(ABS(LOG(POWER(10, LOG(E23)-FLOOR(LOG(E23),1))/$L$4:$L$10))), ABS(LOG(POWER(10, LOG(E23)-FLOOR(LOG(E23),1))/$L$4:$L$10)), 0))</f>
        <v>100000</v>
      </c>
      <c r="G23">
        <f t="shared" si="7"/>
        <v>191320</v>
      </c>
      <c r="H23" s="2">
        <f t="shared" si="1"/>
        <v>0.9503278362805484</v>
      </c>
      <c r="I23" s="6">
        <f t="shared" si="2"/>
        <v>242</v>
      </c>
      <c r="J23" s="6">
        <f t="shared" si="8"/>
        <v>12</v>
      </c>
    </row>
    <row r="24" spans="2:10" x14ac:dyDescent="0.35">
      <c r="B24" t="s">
        <v>31</v>
      </c>
      <c r="C24" s="2">
        <v>1</v>
      </c>
      <c r="D24" s="4">
        <v>9.9999999999999997E+98</v>
      </c>
      <c r="E24" s="4">
        <v>9.9999999999999997E+98</v>
      </c>
      <c r="F24" s="4">
        <v>9.9999999999999997E+98</v>
      </c>
      <c r="G24" s="4">
        <v>9.9999999999999997E+98</v>
      </c>
      <c r="H24" s="2">
        <f t="shared" si="1"/>
        <v>1</v>
      </c>
      <c r="I24" s="6">
        <f t="shared" si="2"/>
        <v>255</v>
      </c>
      <c r="J24" s="6">
        <f t="shared" si="8"/>
        <v>13</v>
      </c>
    </row>
    <row r="25" spans="2:10" x14ac:dyDescent="0.35">
      <c r="D25" s="2"/>
      <c r="E25" s="2"/>
      <c r="F25" s="2"/>
      <c r="G25" s="1"/>
      <c r="I25" t="s">
        <v>20</v>
      </c>
      <c r="J25">
        <f>MIN(J5:J24)</f>
        <v>11</v>
      </c>
    </row>
    <row r="26" spans="2:10" x14ac:dyDescent="0.35">
      <c r="D26" s="2"/>
      <c r="E26" s="2"/>
      <c r="F26" s="2"/>
      <c r="G26" s="1"/>
      <c r="I26" s="2" t="s">
        <v>21</v>
      </c>
      <c r="J26" s="2">
        <f>STDEV(J5:J24)</f>
        <v>1.6181535936466533</v>
      </c>
    </row>
    <row r="27" spans="2:10" x14ac:dyDescent="0.35">
      <c r="D27" s="2"/>
      <c r="E27" s="2"/>
      <c r="F27" s="2"/>
      <c r="G27" s="1"/>
      <c r="I27" t="s">
        <v>34</v>
      </c>
      <c r="J27" s="2">
        <f t="array" ref="J27">1000*SUMSQ(H4:H24-C4:C24)</f>
        <v>5.4886131999198904</v>
      </c>
    </row>
  </sheetData>
  <conditionalFormatting sqref="O4:O10 N11">
    <cfRule type="iconSet" priority="1">
      <iconSet iconSet="3Symbols2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2019-04-12T17:37:31Z</dcterms:created>
  <dcterms:modified xsi:type="dcterms:W3CDTF">2019-04-13T09:58:28Z</dcterms:modified>
</cp:coreProperties>
</file>