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8_{8DA2E49E-C25F-4BF4-BEDF-C3C0B7B649A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ANCO DE DADOS" sheetId="1" r:id="rId1"/>
    <sheet name="DIFUSOR" sheetId="2" r:id="rId2"/>
    <sheet name="CUSTO" sheetId="3" r:id="rId3"/>
  </sheets>
  <calcPr calcId="191029"/>
  <extLst>
    <ext uri="GoogleSheetsCustomDataVersion1">
      <go:sheetsCustomData xmlns:go="http://customooxmlschemas.google.com/" r:id="rId7" roundtripDataSignature="AMtx7mg2OSp3mRklytQ34rYWzt9gNm4oMw=="/>
    </ext>
  </extLst>
</workbook>
</file>

<file path=xl/calcChain.xml><?xml version="1.0" encoding="utf-8"?>
<calcChain xmlns="http://schemas.openxmlformats.org/spreadsheetml/2006/main">
  <c r="C8" i="3" l="1"/>
  <c r="E36" i="2"/>
  <c r="E35" i="2"/>
  <c r="E34" i="2"/>
  <c r="E33" i="2"/>
  <c r="E32" i="2"/>
  <c r="E31" i="2"/>
  <c r="E30" i="2"/>
  <c r="E29" i="2"/>
  <c r="E28" i="2"/>
  <c r="E27" i="2"/>
  <c r="E26" i="2"/>
  <c r="G22" i="2"/>
  <c r="E22" i="2"/>
  <c r="D22" i="2"/>
  <c r="C22" i="2"/>
  <c r="E21" i="2"/>
  <c r="D21" i="2"/>
  <c r="C21" i="2"/>
  <c r="G20" i="2"/>
  <c r="E20" i="2"/>
  <c r="D20" i="2"/>
  <c r="C20" i="2"/>
  <c r="G19" i="2"/>
  <c r="E19" i="2"/>
  <c r="D19" i="2"/>
  <c r="C19" i="2"/>
  <c r="G18" i="2"/>
  <c r="E18" i="2"/>
  <c r="D18" i="2"/>
  <c r="C18" i="2"/>
  <c r="G17" i="2"/>
  <c r="E17" i="2"/>
  <c r="D17" i="2"/>
  <c r="C17" i="2"/>
  <c r="G16" i="2"/>
  <c r="E16" i="2"/>
  <c r="D16" i="2"/>
  <c r="C16" i="2"/>
  <c r="G15" i="2"/>
  <c r="E15" i="2"/>
  <c r="D15" i="2"/>
  <c r="C15" i="2"/>
  <c r="G14" i="2"/>
  <c r="E14" i="2"/>
  <c r="D14" i="2"/>
  <c r="C14" i="2"/>
  <c r="G13" i="2"/>
  <c r="E13" i="2"/>
  <c r="D13" i="2"/>
  <c r="C13" i="2"/>
  <c r="G12" i="2"/>
  <c r="E12" i="2"/>
  <c r="D12" i="2"/>
  <c r="C12" i="2"/>
  <c r="E11" i="2"/>
  <c r="G11" i="2" s="1"/>
  <c r="D11" i="2"/>
  <c r="C11" i="2"/>
  <c r="E10" i="2"/>
  <c r="G10" i="2" s="1"/>
  <c r="D10" i="2"/>
  <c r="C10" i="2"/>
  <c r="E9" i="2"/>
  <c r="G9" i="2" s="1"/>
  <c r="D9" i="2"/>
  <c r="C9" i="2"/>
  <c r="E8" i="2"/>
  <c r="G8" i="2" s="1"/>
  <c r="D8" i="2"/>
  <c r="C8" i="2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C7" i="3" l="1"/>
  <c r="C9" i="3" s="1"/>
  <c r="C12" i="3" s="1"/>
  <c r="C14" i="3" s="1"/>
  <c r="C23" i="3" l="1"/>
  <c r="F18" i="3"/>
  <c r="C18" i="3"/>
  <c r="C19" i="3" s="1"/>
  <c r="C24" i="3" s="1"/>
  <c r="F19" i="3"/>
  <c r="C25" i="3" l="1"/>
</calcChain>
</file>

<file path=xl/sharedStrings.xml><?xml version="1.0" encoding="utf-8"?>
<sst xmlns="http://schemas.openxmlformats.org/spreadsheetml/2006/main" count="111" uniqueCount="66">
  <si>
    <t>ORIENTAÇÕES PARA PREENCHIMENTO DA PLANILHA</t>
  </si>
  <si>
    <t>* Salvar duas cópias do arquivo, e deixar uma como cópia de segurança.
Caso faça alguma modificação errada na planilha que estiver preenchendo, use a cópia de segurança para acessar a versão original e corrigir o erro.</t>
  </si>
  <si>
    <t>* Preencha apenas as células amarelas.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</si>
  <si>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</si>
  <si>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Matéria prima necessária para a produção dos sabonetes, seu preço de custo e preço de custo unitário.</t>
  </si>
  <si>
    <t>INGREDIENTES</t>
  </si>
  <si>
    <t>RECADO IMPORTANTE!</t>
  </si>
  <si>
    <t>MATERIAL</t>
  </si>
  <si>
    <t>QTDE. (EMBALAGEM)</t>
  </si>
  <si>
    <t>UN.</t>
  </si>
  <si>
    <t>PREÇO</t>
  </si>
  <si>
    <t>PREÇO UN.</t>
  </si>
  <si>
    <t>Se você está começando agora na arte da saboaria e quer ter acesso a tudo que você precisa saber pra começar, em detalhes, como o passo a passo das receitas, os melhores fornecedores para começar e suporte no Whatsapp para te auxiliar, acesse:</t>
  </si>
  <si>
    <t>Glicerina em Barra Transparente (1KG)</t>
  </si>
  <si>
    <t>G</t>
  </si>
  <si>
    <t>Glicerina em Barra Branca (1KG)</t>
  </si>
  <si>
    <t>Lauril Líquido (1L)</t>
  </si>
  <si>
    <t>ML</t>
  </si>
  <si>
    <t>Alcool de Cereais</t>
  </si>
  <si>
    <t>https://bit.ly/3hytJzs</t>
  </si>
  <si>
    <t>Essência de Algas (100ML)</t>
  </si>
  <si>
    <t>Essência de Alecrim (100ML)</t>
  </si>
  <si>
    <t>Extrato Glicerinado de Babosa (100ML)</t>
  </si>
  <si>
    <t>Alecrim (100G)</t>
  </si>
  <si>
    <t>Corante Verde (100ML)</t>
  </si>
  <si>
    <t>GT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</si>
  <si>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</si>
  <si>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PRODUÇÃO</t>
  </si>
  <si>
    <t>UNIDADE</t>
  </si>
  <si>
    <t>QTDE. RECEITA</t>
  </si>
  <si>
    <t>CUSTO</t>
  </si>
  <si>
    <t>CUSTOS ADICIONAIS</t>
  </si>
  <si>
    <t>ORIGEM</t>
  </si>
  <si>
    <t>N. DE RECEITAS</t>
  </si>
  <si>
    <t>CUSTO/RECEITA</t>
  </si>
  <si>
    <r>
      <rPr>
        <sz val="11"/>
        <color rgb="FF000000"/>
        <rFont val="Arial"/>
      </rPr>
      <t xml:space="preserve">* Faça bom uso da planilha, e qualquer dúvida, enviar para o e-mail: </t>
    </r>
    <r>
      <rPr>
        <b/>
        <sz val="11"/>
        <color rgb="FF000000"/>
        <rFont val="Arial"/>
      </rPr>
      <t>mateuspedrososaboaria@gmail.com.</t>
    </r>
  </si>
  <si>
    <t>CUSTO TOTAL</t>
  </si>
  <si>
    <t>TOTAL</t>
  </si>
  <si>
    <t>RENDIMENTO</t>
  </si>
  <si>
    <t>QUANTIDADE</t>
  </si>
  <si>
    <t>CUSTO UNITÁRIO</t>
  </si>
  <si>
    <t>PREÇO DE VENDA</t>
  </si>
  <si>
    <t>MARGEM DE LUCRO DESEJADA</t>
  </si>
  <si>
    <t>OU</t>
  </si>
  <si>
    <t>PREÇO DE VENDA DESEJADO</t>
  </si>
  <si>
    <t>LUCRO</t>
  </si>
  <si>
    <t>MARGEM DE LUCRO</t>
  </si>
  <si>
    <t>PREÇO DE VENDA (CUSTO + LUCRO)</t>
  </si>
  <si>
    <t>LUCRO POR RECEITA</t>
  </si>
  <si>
    <t>CUSTO TOTAL POR RECEITA</t>
  </si>
  <si>
    <t>FATURAMENTO POR RECEITA</t>
  </si>
  <si>
    <t>Ml</t>
  </si>
  <si>
    <t>Base para Sabonete Líquido Gel Plus (1l)</t>
  </si>
  <si>
    <t>Essência Lavanda grend</t>
  </si>
  <si>
    <t xml:space="preserve">Essência capim limão </t>
  </si>
  <si>
    <t>Essência Flor de cerejeira (100 ml)</t>
  </si>
  <si>
    <t>Essência Flor de laranjeira</t>
  </si>
  <si>
    <t>Essência Safary baby</t>
  </si>
  <si>
    <t>Essência Melancia</t>
  </si>
  <si>
    <t>Essência Melão</t>
  </si>
  <si>
    <t>Essência Maracuja c/ Manga</t>
  </si>
  <si>
    <t>Essência Bamboo MM</t>
  </si>
  <si>
    <t>Essência  mamãe bebê</t>
  </si>
  <si>
    <t>Essencia madeira smell (100 ml)</t>
  </si>
  <si>
    <t>Essencia Cereja c/ avelã (100 ml)</t>
  </si>
  <si>
    <t>Água mineral 1000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</si>
</sst>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&quot;-R$&quot;* #,##0.00_-;_-&quot;R$&quot;* \-??_-;_-@"/>
    <numFmt numFmtId="165" formatCode="[$R$-416]\ #,##0.00;[Red]\-[$R$-416]\ #,##0.00"/>
  </numFmts>
  <fonts count="20">
    <font>
      <sz val="11"/>
      <color rgb="FF000000"/>
      <name val="Calibri"/>
      <scheme val="minor"/>
    </font>
    <font>
      <sz val="11"/>
      <color rgb="FF000000"/>
      <name val="Arial"/>
    </font>
    <font>
      <b/>
      <sz val="12"/>
      <color rgb="FFFF0000"/>
      <name val="Arial"/>
    </font>
    <font>
      <sz val="11"/>
      <name val="Calibri"/>
    </font>
    <font>
      <i/>
      <sz val="12"/>
      <color rgb="FF4472C4"/>
      <name val="Arial"/>
    </font>
    <font>
      <b/>
      <sz val="14"/>
      <color rgb="FF4472C4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b/>
      <sz val="11"/>
      <color rgb="FFFFFFFF"/>
      <name val="Arial"/>
    </font>
    <font>
      <u/>
      <sz val="11"/>
      <color rgb="FF1155CC"/>
      <name val="Arial"/>
    </font>
    <font>
      <b/>
      <sz val="14"/>
      <color rgb="FF4472C4"/>
      <name val="Calibri"/>
    </font>
    <font>
      <b/>
      <sz val="14"/>
      <color rgb="FF000000"/>
      <name val="Calibri"/>
    </font>
    <font>
      <b/>
      <sz val="11"/>
      <color rgb="FFC9211E"/>
      <name val="Arial"/>
    </font>
    <font>
      <b/>
      <sz val="12"/>
      <color rgb="FF4472C4"/>
      <name val="Calibri"/>
    </font>
    <font>
      <b/>
      <sz val="12"/>
      <color rgb="FFFF0000"/>
      <name val="Calibri"/>
    </font>
    <font>
      <b/>
      <sz val="11"/>
      <color rgb="FFFF0000"/>
      <name val="Arial"/>
    </font>
    <font>
      <b/>
      <sz val="14"/>
      <color rgb="FFFF0000"/>
      <name val="Arial"/>
    </font>
    <font>
      <b/>
      <sz val="16"/>
      <color rgb="FFFFFFFF"/>
      <name val="Calibri"/>
    </font>
    <font>
      <b/>
      <sz val="12"/>
      <color rgb="FF000000"/>
      <name val="Calibri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6" fillId="3" borderId="1" xfId="0" applyFont="1" applyFill="1" applyBorder="1" applyAlignment="1"/>
    <xf numFmtId="164" fontId="1" fillId="2" borderId="1" xfId="0" applyNumberFormat="1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3" borderId="14" xfId="0" applyFont="1" applyFill="1" applyBorder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/>
    <xf numFmtId="164" fontId="7" fillId="5" borderId="15" xfId="0" applyNumberFormat="1" applyFont="1" applyFill="1" applyBorder="1" applyAlignment="1"/>
    <xf numFmtId="0" fontId="9" fillId="2" borderId="1" xfId="0" applyFont="1" applyFill="1" applyBorder="1" applyAlignment="1"/>
    <xf numFmtId="0" fontId="1" fillId="3" borderId="14" xfId="0" applyFont="1" applyFill="1" applyBorder="1" applyAlignment="1">
      <alignment horizontal="left"/>
    </xf>
    <xf numFmtId="0" fontId="1" fillId="3" borderId="21" xfId="0" applyFont="1" applyFill="1" applyBorder="1" applyAlignment="1"/>
    <xf numFmtId="0" fontId="1" fillId="3" borderId="22" xfId="0" applyFont="1" applyFill="1" applyBorder="1" applyAlignment="1">
      <alignment horizontal="center"/>
    </xf>
    <xf numFmtId="165" fontId="1" fillId="3" borderId="22" xfId="0" applyNumberFormat="1" applyFont="1" applyFill="1" applyBorder="1" applyAlignment="1"/>
    <xf numFmtId="164" fontId="7" fillId="5" borderId="23" xfId="0" applyNumberFormat="1" applyFont="1" applyFill="1" applyBorder="1" applyAlignment="1"/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3" borderId="24" xfId="0" applyFont="1" applyFill="1" applyBorder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0" fontId="1" fillId="3" borderId="25" xfId="0" applyFont="1" applyFill="1" applyBorder="1" applyAlignment="1">
      <alignment horizontal="center"/>
    </xf>
    <xf numFmtId="165" fontId="7" fillId="6" borderId="26" xfId="0" applyNumberFormat="1" applyFont="1" applyFill="1" applyBorder="1" applyAlignment="1"/>
    <xf numFmtId="0" fontId="1" fillId="3" borderId="27" xfId="0" applyFont="1" applyFill="1" applyBorder="1" applyAlignment="1"/>
    <xf numFmtId="0" fontId="1" fillId="3" borderId="1" xfId="0" applyFont="1" applyFill="1" applyBorder="1" applyAlignment="1">
      <alignment horizontal="center"/>
    </xf>
    <xf numFmtId="165" fontId="7" fillId="6" borderId="15" xfId="0" applyNumberFormat="1" applyFont="1" applyFill="1" applyBorder="1" applyAlignment="1"/>
    <xf numFmtId="0" fontId="1" fillId="3" borderId="28" xfId="0" applyFont="1" applyFill="1" applyBorder="1" applyAlignment="1"/>
    <xf numFmtId="0" fontId="1" fillId="0" borderId="22" xfId="0" applyFont="1" applyBorder="1" applyAlignment="1">
      <alignment horizontal="center"/>
    </xf>
    <xf numFmtId="165" fontId="1" fillId="0" borderId="22" xfId="0" applyNumberFormat="1" applyFont="1" applyBorder="1" applyAlignment="1"/>
    <xf numFmtId="0" fontId="1" fillId="3" borderId="29" xfId="0" applyFont="1" applyFill="1" applyBorder="1" applyAlignment="1">
      <alignment horizontal="center"/>
    </xf>
    <xf numFmtId="165" fontId="7" fillId="6" borderId="23" xfId="0" applyNumberFormat="1" applyFont="1" applyFill="1" applyBorder="1" applyAlignment="1"/>
    <xf numFmtId="165" fontId="1" fillId="2" borderId="1" xfId="0" applyNumberFormat="1" applyFont="1" applyFill="1" applyBorder="1" applyAlignment="1"/>
    <xf numFmtId="164" fontId="1" fillId="3" borderId="25" xfId="0" applyNumberFormat="1" applyFont="1" applyFill="1" applyBorder="1" applyAlignment="1"/>
    <xf numFmtId="164" fontId="1" fillId="3" borderId="1" xfId="0" applyNumberFormat="1" applyFont="1" applyFill="1" applyBorder="1" applyAlignment="1"/>
    <xf numFmtId="164" fontId="1" fillId="3" borderId="29" xfId="0" applyNumberFormat="1" applyFont="1" applyFill="1" applyBorder="1" applyAlignmen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left" vertical="center"/>
    </xf>
    <xf numFmtId="165" fontId="7" fillId="6" borderId="15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left" vertical="center"/>
    </xf>
    <xf numFmtId="165" fontId="7" fillId="6" borderId="23" xfId="0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left" vertical="center"/>
    </xf>
    <xf numFmtId="165" fontId="15" fillId="6" borderId="23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0" fontId="7" fillId="3" borderId="15" xfId="0" applyNumberFormat="1" applyFont="1" applyFill="1" applyBorder="1" applyAlignment="1">
      <alignment horizontal="center"/>
    </xf>
    <xf numFmtId="165" fontId="7" fillId="3" borderId="15" xfId="0" applyNumberFormat="1" applyFont="1" applyFill="1" applyBorder="1" applyAlignment="1">
      <alignment horizontal="center"/>
    </xf>
    <xf numFmtId="10" fontId="7" fillId="6" borderId="23" xfId="0" applyNumberFormat="1" applyFont="1" applyFill="1" applyBorder="1" applyAlignment="1">
      <alignment horizontal="center"/>
    </xf>
    <xf numFmtId="0" fontId="1" fillId="2" borderId="29" xfId="0" applyFont="1" applyFill="1" applyBorder="1" applyAlignment="1"/>
    <xf numFmtId="0" fontId="18" fillId="2" borderId="27" xfId="0" applyFont="1" applyFill="1" applyBorder="1" applyAlignment="1">
      <alignment horizontal="left" vertical="center"/>
    </xf>
    <xf numFmtId="0" fontId="18" fillId="2" borderId="28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center"/>
    </xf>
    <xf numFmtId="0" fontId="19" fillId="3" borderId="14" xfId="0" applyFont="1" applyFill="1" applyBorder="1" applyAlignment="1"/>
    <xf numFmtId="0" fontId="1" fillId="2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8" fillId="4" borderId="11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 applyFont="1" applyAlignment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0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3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hytJz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hytJ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7" workbookViewId="0">
      <selection activeCell="C31" sqref="C31"/>
    </sheetView>
  </sheetViews>
  <sheetFormatPr defaultColWidth="14.42578125" defaultRowHeight="15" customHeight="1"/>
  <cols>
    <col min="1" max="1" width="3.140625" customWidth="1"/>
    <col min="2" max="2" width="46.42578125" customWidth="1"/>
    <col min="3" max="3" width="23.28515625" customWidth="1"/>
    <col min="4" max="4" width="11.28515625" customWidth="1"/>
    <col min="5" max="5" width="16.140625" customWidth="1"/>
    <col min="6" max="6" width="15" customWidth="1"/>
    <col min="7" max="7" width="8.7109375" customWidth="1"/>
    <col min="8" max="8" width="43.140625" customWidth="1"/>
    <col min="9" max="9" width="10.5703125" customWidth="1"/>
    <col min="10" max="10" width="8.7109375" customWidth="1"/>
    <col min="11" max="11" width="12.7109375" customWidth="1"/>
    <col min="12" max="27" width="8.7109375" customWidth="1"/>
  </cols>
  <sheetData>
    <row r="1" spans="1:27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" customHeight="1">
      <c r="A2" s="1"/>
      <c r="B2" s="64" t="s">
        <v>1</v>
      </c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1"/>
      <c r="B4" s="5" t="s">
        <v>3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>
      <c r="A5" s="1"/>
      <c r="B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1"/>
      <c r="B6" s="6" t="s">
        <v>4</v>
      </c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>
      <c r="A7" s="1"/>
      <c r="B7" s="67" t="s">
        <v>5</v>
      </c>
      <c r="C7" s="68"/>
      <c r="D7" s="68"/>
      <c r="E7" s="68"/>
      <c r="F7" s="69"/>
      <c r="G7" s="1"/>
      <c r="H7" s="7" t="s">
        <v>6</v>
      </c>
      <c r="I7" s="8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>
      <c r="A8" s="1"/>
      <c r="B8" s="9" t="s">
        <v>7</v>
      </c>
      <c r="C8" s="10" t="s">
        <v>8</v>
      </c>
      <c r="D8" s="10" t="s">
        <v>9</v>
      </c>
      <c r="E8" s="11" t="s">
        <v>10</v>
      </c>
      <c r="F8" s="12" t="s">
        <v>11</v>
      </c>
      <c r="G8" s="4"/>
      <c r="H8" s="70" t="s">
        <v>12</v>
      </c>
      <c r="I8" s="71"/>
      <c r="J8" s="71"/>
      <c r="K8" s="72"/>
      <c r="L8" s="1"/>
      <c r="M8" s="1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6.5" customHeight="1">
      <c r="A9" s="1"/>
      <c r="B9" s="13" t="s">
        <v>13</v>
      </c>
      <c r="C9" s="14">
        <v>1000</v>
      </c>
      <c r="D9" s="14" t="s">
        <v>14</v>
      </c>
      <c r="E9" s="15">
        <v>19.5</v>
      </c>
      <c r="F9" s="16">
        <f t="shared" ref="F9:F151" si="0">IF(E9&lt;&gt;0, E9/C9, "")</f>
        <v>1.95E-2</v>
      </c>
      <c r="G9" s="1"/>
      <c r="H9" s="73"/>
      <c r="I9" s="74"/>
      <c r="J9" s="74"/>
      <c r="K9" s="7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>
      <c r="A10" s="1"/>
      <c r="B10" s="13" t="s">
        <v>15</v>
      </c>
      <c r="C10" s="14">
        <v>1000</v>
      </c>
      <c r="D10" s="14" t="s">
        <v>14</v>
      </c>
      <c r="E10" s="15">
        <v>19.5</v>
      </c>
      <c r="F10" s="16">
        <f t="shared" si="0"/>
        <v>1.95E-2</v>
      </c>
      <c r="G10" s="1"/>
      <c r="H10" s="73"/>
      <c r="I10" s="74"/>
      <c r="J10" s="74"/>
      <c r="K10" s="7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.5" customHeight="1">
      <c r="A11" s="1"/>
      <c r="B11" s="13" t="s">
        <v>16</v>
      </c>
      <c r="C11" s="14">
        <v>1000</v>
      </c>
      <c r="D11" s="14" t="s">
        <v>17</v>
      </c>
      <c r="E11" s="15">
        <v>24.9</v>
      </c>
      <c r="F11" s="16">
        <f t="shared" si="0"/>
        <v>2.4899999999999999E-2</v>
      </c>
      <c r="G11" s="1"/>
      <c r="H11" s="76"/>
      <c r="I11" s="77"/>
      <c r="J11" s="77"/>
      <c r="K11" s="7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>
      <c r="A12" s="1"/>
      <c r="B12" s="13" t="s">
        <v>18</v>
      </c>
      <c r="C12" s="14">
        <v>1000</v>
      </c>
      <c r="D12" s="14" t="s">
        <v>17</v>
      </c>
      <c r="E12" s="15">
        <v>18</v>
      </c>
      <c r="F12" s="16">
        <f t="shared" si="0"/>
        <v>1.7999999999999999E-2</v>
      </c>
      <c r="G12" s="1"/>
      <c r="H12" s="17" t="s">
        <v>19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>
      <c r="A13" s="1"/>
      <c r="B13" s="13" t="s">
        <v>20</v>
      </c>
      <c r="C13" s="14">
        <v>100</v>
      </c>
      <c r="D13" s="14" t="s">
        <v>17</v>
      </c>
      <c r="E13" s="15">
        <v>16</v>
      </c>
      <c r="F13" s="16">
        <f t="shared" si="0"/>
        <v>0.16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 customHeight="1">
      <c r="A14" s="1"/>
      <c r="B14" s="18" t="s">
        <v>21</v>
      </c>
      <c r="C14" s="14">
        <v>100</v>
      </c>
      <c r="D14" s="14" t="s">
        <v>17</v>
      </c>
      <c r="E14" s="15">
        <v>38</v>
      </c>
      <c r="F14" s="16">
        <f t="shared" si="0"/>
        <v>0.38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>
      <c r="A15" s="1"/>
      <c r="B15" s="13" t="s">
        <v>22</v>
      </c>
      <c r="C15" s="14">
        <v>250</v>
      </c>
      <c r="D15" s="14" t="s">
        <v>17</v>
      </c>
      <c r="E15" s="15">
        <v>9</v>
      </c>
      <c r="F15" s="16">
        <f t="shared" si="0"/>
        <v>3.5999999999999997E-2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>
      <c r="A16" s="1"/>
      <c r="B16" s="13" t="s">
        <v>23</v>
      </c>
      <c r="C16" s="14">
        <v>100</v>
      </c>
      <c r="D16" s="14" t="s">
        <v>14</v>
      </c>
      <c r="E16" s="15">
        <v>10</v>
      </c>
      <c r="F16" s="16">
        <f t="shared" si="0"/>
        <v>0.1</v>
      </c>
      <c r="G16" s="4"/>
      <c r="H16" s="1"/>
      <c r="I16" s="1"/>
      <c r="J16" s="1"/>
      <c r="K16" s="1"/>
      <c r="L16" s="1"/>
      <c r="M16" s="1"/>
      <c r="N16" s="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6.5" customHeight="1">
      <c r="A17" s="1"/>
      <c r="B17" s="13" t="s">
        <v>24</v>
      </c>
      <c r="C17" s="14">
        <v>10</v>
      </c>
      <c r="D17" s="14" t="s">
        <v>25</v>
      </c>
      <c r="E17" s="15">
        <v>9</v>
      </c>
      <c r="F17" s="16">
        <f t="shared" si="0"/>
        <v>0.9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>
      <c r="A18" s="1"/>
      <c r="B18" s="63" t="s">
        <v>52</v>
      </c>
      <c r="C18" s="14">
        <v>1000</v>
      </c>
      <c r="D18" s="62" t="s">
        <v>17</v>
      </c>
      <c r="E18" s="15">
        <v>22.5</v>
      </c>
      <c r="F18" s="16">
        <f t="shared" si="0"/>
        <v>2.2499999999999999E-2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>
      <c r="A19" s="1"/>
      <c r="B19" s="63" t="s">
        <v>55</v>
      </c>
      <c r="C19" s="14">
        <v>100</v>
      </c>
      <c r="D19" s="62" t="s">
        <v>17</v>
      </c>
      <c r="E19" s="15">
        <v>39</v>
      </c>
      <c r="F19" s="16">
        <f t="shared" si="0"/>
        <v>0.39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1"/>
      <c r="B20" s="63" t="s">
        <v>53</v>
      </c>
      <c r="C20" s="14">
        <v>100</v>
      </c>
      <c r="D20" s="62" t="s">
        <v>17</v>
      </c>
      <c r="E20" s="15">
        <v>39</v>
      </c>
      <c r="F20" s="16">
        <f t="shared" si="0"/>
        <v>0.39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1"/>
      <c r="B21" s="63" t="s">
        <v>54</v>
      </c>
      <c r="C21" s="14">
        <v>100</v>
      </c>
      <c r="D21" s="62" t="s">
        <v>17</v>
      </c>
      <c r="E21" s="15">
        <v>37</v>
      </c>
      <c r="F21" s="16">
        <f t="shared" si="0"/>
        <v>0.37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1"/>
      <c r="B22" s="63" t="s">
        <v>56</v>
      </c>
      <c r="C22" s="14">
        <v>100</v>
      </c>
      <c r="D22" s="62" t="s">
        <v>17</v>
      </c>
      <c r="E22" s="15">
        <v>34</v>
      </c>
      <c r="F22" s="16">
        <f t="shared" si="0"/>
        <v>0.34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>
      <c r="A23" s="1"/>
      <c r="B23" s="63" t="s">
        <v>57</v>
      </c>
      <c r="C23" s="14">
        <v>100</v>
      </c>
      <c r="D23" s="62" t="s">
        <v>17</v>
      </c>
      <c r="E23" s="15">
        <v>29</v>
      </c>
      <c r="F23" s="16">
        <f t="shared" si="0"/>
        <v>0.28999999999999998</v>
      </c>
      <c r="G23" s="1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>
      <c r="A24" s="1"/>
      <c r="B24" s="63" t="s">
        <v>58</v>
      </c>
      <c r="C24" s="14">
        <v>100</v>
      </c>
      <c r="D24" s="62" t="s">
        <v>17</v>
      </c>
      <c r="E24" s="15">
        <v>37</v>
      </c>
      <c r="F24" s="16">
        <f t="shared" si="0"/>
        <v>0.37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1"/>
      <c r="B25" s="63" t="s">
        <v>59</v>
      </c>
      <c r="C25" s="14">
        <v>100</v>
      </c>
      <c r="D25" s="62" t="s">
        <v>17</v>
      </c>
      <c r="E25" s="15">
        <v>38</v>
      </c>
      <c r="F25" s="16">
        <f t="shared" si="0"/>
        <v>0.38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1"/>
      <c r="B26" s="63" t="s">
        <v>60</v>
      </c>
      <c r="C26" s="14">
        <v>100</v>
      </c>
      <c r="D26" s="62" t="s">
        <v>51</v>
      </c>
      <c r="E26" s="15">
        <v>38</v>
      </c>
      <c r="F26" s="16">
        <f t="shared" si="0"/>
        <v>0.38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1"/>
      <c r="B27" s="63" t="s">
        <v>61</v>
      </c>
      <c r="C27" s="14">
        <v>100</v>
      </c>
      <c r="D27" s="62" t="s">
        <v>17</v>
      </c>
      <c r="E27" s="15">
        <v>36.799999999999997</v>
      </c>
      <c r="F27" s="16">
        <f t="shared" si="0"/>
        <v>0.36799999999999999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 customHeight="1">
      <c r="A28" s="1"/>
      <c r="B28" s="63" t="s">
        <v>62</v>
      </c>
      <c r="C28" s="14">
        <v>100</v>
      </c>
      <c r="D28" s="62" t="s">
        <v>17</v>
      </c>
      <c r="E28" s="15">
        <v>34.5</v>
      </c>
      <c r="F28" s="16">
        <f t="shared" si="0"/>
        <v>0.34499999999999997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>
      <c r="A29" s="1"/>
      <c r="B29" s="63" t="s">
        <v>63</v>
      </c>
      <c r="C29" s="14">
        <v>100</v>
      </c>
      <c r="D29" s="62" t="s">
        <v>51</v>
      </c>
      <c r="E29" s="15">
        <v>38</v>
      </c>
      <c r="F29" s="16">
        <f t="shared" si="0"/>
        <v>0.38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1"/>
      <c r="B30" s="63" t="s">
        <v>64</v>
      </c>
      <c r="C30" s="14">
        <v>100</v>
      </c>
      <c r="D30" s="62" t="s">
        <v>51</v>
      </c>
      <c r="E30" s="15">
        <v>34</v>
      </c>
      <c r="F30" s="16">
        <f t="shared" si="0"/>
        <v>0.34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1"/>
      <c r="B31" s="13" t="s">
        <v>65</v>
      </c>
      <c r="C31" s="14">
        <v>1000</v>
      </c>
      <c r="D31" s="14" t="s">
        <v>17</v>
      </c>
      <c r="E31" s="15">
        <v>3</v>
      </c>
      <c r="F31" s="16">
        <f t="shared" si="0"/>
        <v>3.0000000000000001E-3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1"/>
      <c r="B32" s="13"/>
      <c r="C32" s="14"/>
      <c r="D32" s="14"/>
      <c r="E32" s="15"/>
      <c r="F32" s="16" t="str">
        <f t="shared" si="0"/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>
      <c r="A33" s="1"/>
      <c r="B33" s="13"/>
      <c r="C33" s="14"/>
      <c r="D33" s="14"/>
      <c r="E33" s="15"/>
      <c r="F33" s="16" t="str">
        <f t="shared" si="0"/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customHeight="1">
      <c r="A34" s="1"/>
      <c r="B34" s="13"/>
      <c r="C34" s="14"/>
      <c r="D34" s="14"/>
      <c r="E34" s="15"/>
      <c r="F34" s="16" t="str">
        <f t="shared" si="0"/>
        <v/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1"/>
      <c r="B35" s="13"/>
      <c r="C35" s="14"/>
      <c r="D35" s="14"/>
      <c r="E35" s="15"/>
      <c r="F35" s="16" t="str">
        <f t="shared" si="0"/>
        <v/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1"/>
      <c r="B36" s="13"/>
      <c r="C36" s="14"/>
      <c r="D36" s="14"/>
      <c r="E36" s="15"/>
      <c r="F36" s="16" t="str">
        <f t="shared" si="0"/>
        <v/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1"/>
      <c r="B37" s="13"/>
      <c r="C37" s="14"/>
      <c r="D37" s="14"/>
      <c r="E37" s="15"/>
      <c r="F37" s="16" t="str">
        <f t="shared" si="0"/>
        <v/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 customHeight="1">
      <c r="A38" s="1"/>
      <c r="B38" s="13"/>
      <c r="C38" s="14"/>
      <c r="D38" s="14"/>
      <c r="E38" s="15"/>
      <c r="F38" s="16" t="str">
        <f t="shared" si="0"/>
        <v/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 customHeight="1">
      <c r="A39" s="1"/>
      <c r="B39" s="13"/>
      <c r="C39" s="14"/>
      <c r="D39" s="14"/>
      <c r="E39" s="15"/>
      <c r="F39" s="16" t="str">
        <f t="shared" si="0"/>
        <v/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1"/>
      <c r="B40" s="13"/>
      <c r="C40" s="14"/>
      <c r="D40" s="14"/>
      <c r="E40" s="15"/>
      <c r="F40" s="16" t="str">
        <f t="shared" si="0"/>
        <v/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1"/>
      <c r="B41" s="13"/>
      <c r="C41" s="14"/>
      <c r="D41" s="14"/>
      <c r="E41" s="15"/>
      <c r="F41" s="16" t="str">
        <f t="shared" si="0"/>
        <v/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1"/>
      <c r="B42" s="13"/>
      <c r="C42" s="14"/>
      <c r="D42" s="14"/>
      <c r="E42" s="15"/>
      <c r="F42" s="16" t="str">
        <f t="shared" si="0"/>
        <v/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 customHeight="1">
      <c r="A43" s="1"/>
      <c r="B43" s="13"/>
      <c r="C43" s="14"/>
      <c r="D43" s="14"/>
      <c r="E43" s="15"/>
      <c r="F43" s="16" t="str">
        <f t="shared" si="0"/>
        <v/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 customHeight="1">
      <c r="A44" s="1"/>
      <c r="B44" s="13"/>
      <c r="C44" s="14"/>
      <c r="D44" s="14"/>
      <c r="E44" s="15"/>
      <c r="F44" s="16" t="str">
        <f t="shared" si="0"/>
        <v/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 customHeight="1">
      <c r="A45" s="1"/>
      <c r="B45" s="13"/>
      <c r="C45" s="14"/>
      <c r="D45" s="14"/>
      <c r="E45" s="15"/>
      <c r="F45" s="16" t="str">
        <f t="shared" si="0"/>
        <v/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1"/>
      <c r="B46" s="13"/>
      <c r="C46" s="14"/>
      <c r="D46" s="14"/>
      <c r="E46" s="15"/>
      <c r="F46" s="16" t="str">
        <f t="shared" si="0"/>
        <v/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1"/>
      <c r="B47" s="13"/>
      <c r="C47" s="14"/>
      <c r="D47" s="14"/>
      <c r="E47" s="15"/>
      <c r="F47" s="16" t="str">
        <f t="shared" si="0"/>
        <v/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1"/>
      <c r="B48" s="13"/>
      <c r="C48" s="14"/>
      <c r="D48" s="14"/>
      <c r="E48" s="15"/>
      <c r="F48" s="16" t="str">
        <f t="shared" si="0"/>
        <v/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 customHeight="1">
      <c r="A49" s="1"/>
      <c r="B49" s="13"/>
      <c r="C49" s="14"/>
      <c r="D49" s="14"/>
      <c r="E49" s="15"/>
      <c r="F49" s="16" t="str">
        <f t="shared" si="0"/>
        <v/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 customHeight="1">
      <c r="A50" s="1"/>
      <c r="B50" s="13"/>
      <c r="C50" s="14"/>
      <c r="D50" s="14"/>
      <c r="E50" s="15"/>
      <c r="F50" s="16" t="str">
        <f t="shared" si="0"/>
        <v/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1"/>
      <c r="B51" s="13"/>
      <c r="C51" s="14"/>
      <c r="D51" s="14"/>
      <c r="E51" s="15"/>
      <c r="F51" s="16" t="str">
        <f t="shared" si="0"/>
        <v/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customHeight="1">
      <c r="A52" s="1"/>
      <c r="B52" s="13"/>
      <c r="C52" s="14"/>
      <c r="D52" s="14"/>
      <c r="E52" s="15"/>
      <c r="F52" s="16" t="str">
        <f t="shared" si="0"/>
        <v/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 customHeight="1">
      <c r="A53" s="1"/>
      <c r="B53" s="13"/>
      <c r="C53" s="14"/>
      <c r="D53" s="14"/>
      <c r="E53" s="15"/>
      <c r="F53" s="16" t="str">
        <f t="shared" si="0"/>
        <v/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 customHeight="1">
      <c r="A54" s="1"/>
      <c r="B54" s="13"/>
      <c r="C54" s="14"/>
      <c r="D54" s="14"/>
      <c r="E54" s="15"/>
      <c r="F54" s="16" t="str">
        <f t="shared" si="0"/>
        <v/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 customHeight="1">
      <c r="A55" s="1"/>
      <c r="B55" s="13"/>
      <c r="C55" s="14"/>
      <c r="D55" s="14"/>
      <c r="E55" s="15"/>
      <c r="F55" s="16" t="str">
        <f t="shared" si="0"/>
        <v/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 customHeight="1">
      <c r="A56" s="1"/>
      <c r="B56" s="13"/>
      <c r="C56" s="14"/>
      <c r="D56" s="14"/>
      <c r="E56" s="15"/>
      <c r="F56" s="16" t="str">
        <f t="shared" si="0"/>
        <v/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 customHeight="1">
      <c r="A57" s="1"/>
      <c r="B57" s="13"/>
      <c r="C57" s="14"/>
      <c r="D57" s="14"/>
      <c r="E57" s="15"/>
      <c r="F57" s="16" t="str">
        <f t="shared" si="0"/>
        <v/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 customHeight="1">
      <c r="A58" s="1"/>
      <c r="B58" s="13"/>
      <c r="C58" s="14"/>
      <c r="D58" s="14"/>
      <c r="E58" s="15"/>
      <c r="F58" s="16" t="str">
        <f t="shared" si="0"/>
        <v/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1"/>
      <c r="B59" s="13"/>
      <c r="C59" s="14"/>
      <c r="D59" s="14"/>
      <c r="E59" s="15"/>
      <c r="F59" s="16" t="str">
        <f t="shared" si="0"/>
        <v/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1"/>
      <c r="B60" s="13"/>
      <c r="C60" s="14"/>
      <c r="D60" s="14"/>
      <c r="E60" s="15"/>
      <c r="F60" s="16" t="str">
        <f t="shared" si="0"/>
        <v/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1"/>
      <c r="B61" s="13"/>
      <c r="C61" s="14"/>
      <c r="D61" s="14"/>
      <c r="E61" s="15"/>
      <c r="F61" s="16" t="str">
        <f t="shared" si="0"/>
        <v/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 customHeight="1">
      <c r="A62" s="1"/>
      <c r="B62" s="13"/>
      <c r="C62" s="14"/>
      <c r="D62" s="14"/>
      <c r="E62" s="15"/>
      <c r="F62" s="16" t="str">
        <f t="shared" si="0"/>
        <v/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 customHeight="1">
      <c r="A63" s="1"/>
      <c r="B63" s="13"/>
      <c r="C63" s="14"/>
      <c r="D63" s="14"/>
      <c r="E63" s="15"/>
      <c r="F63" s="16" t="str">
        <f t="shared" si="0"/>
        <v/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 customHeight="1">
      <c r="A64" s="1"/>
      <c r="B64" s="13"/>
      <c r="C64" s="14"/>
      <c r="D64" s="14"/>
      <c r="E64" s="15"/>
      <c r="F64" s="16" t="str">
        <f t="shared" si="0"/>
        <v/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 customHeight="1">
      <c r="A65" s="1"/>
      <c r="B65" s="13"/>
      <c r="C65" s="14"/>
      <c r="D65" s="14"/>
      <c r="E65" s="15"/>
      <c r="F65" s="16" t="str">
        <f t="shared" si="0"/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>
      <c r="A66" s="1"/>
      <c r="B66" s="13"/>
      <c r="C66" s="14"/>
      <c r="D66" s="14"/>
      <c r="E66" s="15"/>
      <c r="F66" s="16" t="str">
        <f t="shared" si="0"/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 customHeight="1">
      <c r="A67" s="1"/>
      <c r="B67" s="13"/>
      <c r="C67" s="14"/>
      <c r="D67" s="14"/>
      <c r="E67" s="15"/>
      <c r="F67" s="16" t="str">
        <f t="shared" si="0"/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 customHeight="1">
      <c r="A68" s="1"/>
      <c r="B68" s="13"/>
      <c r="C68" s="14"/>
      <c r="D68" s="14"/>
      <c r="E68" s="15"/>
      <c r="F68" s="16" t="str">
        <f t="shared" si="0"/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 customHeight="1">
      <c r="A69" s="1"/>
      <c r="B69" s="13"/>
      <c r="C69" s="14"/>
      <c r="D69" s="14"/>
      <c r="E69" s="15"/>
      <c r="F69" s="16" t="str">
        <f t="shared" si="0"/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 customHeight="1">
      <c r="A70" s="1"/>
      <c r="B70" s="13"/>
      <c r="C70" s="14"/>
      <c r="D70" s="14"/>
      <c r="E70" s="15"/>
      <c r="F70" s="16" t="str">
        <f t="shared" si="0"/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 customHeight="1">
      <c r="A71" s="1"/>
      <c r="B71" s="13"/>
      <c r="C71" s="14"/>
      <c r="D71" s="14"/>
      <c r="E71" s="15"/>
      <c r="F71" s="16" t="str">
        <f t="shared" si="0"/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>
      <c r="A72" s="1"/>
      <c r="B72" s="13"/>
      <c r="C72" s="14"/>
      <c r="D72" s="14"/>
      <c r="E72" s="15"/>
      <c r="F72" s="16" t="str">
        <f t="shared" si="0"/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 customHeight="1">
      <c r="A73" s="1"/>
      <c r="B73" s="13"/>
      <c r="C73" s="14"/>
      <c r="D73" s="14"/>
      <c r="E73" s="15"/>
      <c r="F73" s="16" t="str">
        <f t="shared" si="0"/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 customHeight="1">
      <c r="A74" s="1"/>
      <c r="B74" s="13"/>
      <c r="C74" s="14"/>
      <c r="D74" s="14"/>
      <c r="E74" s="15"/>
      <c r="F74" s="16" t="str">
        <f t="shared" si="0"/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 customHeight="1">
      <c r="A75" s="1"/>
      <c r="B75" s="13"/>
      <c r="C75" s="14"/>
      <c r="D75" s="14"/>
      <c r="E75" s="15"/>
      <c r="F75" s="16" t="str">
        <f t="shared" si="0"/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1"/>
      <c r="B76" s="13"/>
      <c r="C76" s="14"/>
      <c r="D76" s="14"/>
      <c r="E76" s="15"/>
      <c r="F76" s="16" t="str">
        <f t="shared" si="0"/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1"/>
      <c r="B77" s="13"/>
      <c r="C77" s="14"/>
      <c r="D77" s="14"/>
      <c r="E77" s="15"/>
      <c r="F77" s="16" t="str">
        <f t="shared" si="0"/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1"/>
      <c r="B78" s="13"/>
      <c r="C78" s="14"/>
      <c r="D78" s="14"/>
      <c r="E78" s="15"/>
      <c r="F78" s="16" t="str">
        <f t="shared" si="0"/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1"/>
      <c r="B79" s="13"/>
      <c r="C79" s="14"/>
      <c r="D79" s="14"/>
      <c r="E79" s="15"/>
      <c r="F79" s="16" t="str">
        <f t="shared" si="0"/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1"/>
      <c r="B80" s="13"/>
      <c r="C80" s="14"/>
      <c r="D80" s="14"/>
      <c r="E80" s="15"/>
      <c r="F80" s="16" t="str">
        <f t="shared" si="0"/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1"/>
      <c r="B81" s="13"/>
      <c r="C81" s="14"/>
      <c r="D81" s="14"/>
      <c r="E81" s="15"/>
      <c r="F81" s="16" t="str">
        <f t="shared" si="0"/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1"/>
      <c r="B82" s="13"/>
      <c r="C82" s="14"/>
      <c r="D82" s="14"/>
      <c r="E82" s="15"/>
      <c r="F82" s="16" t="str">
        <f t="shared" si="0"/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1"/>
      <c r="B83" s="13"/>
      <c r="C83" s="14"/>
      <c r="D83" s="14"/>
      <c r="E83" s="15"/>
      <c r="F83" s="16" t="str">
        <f t="shared" si="0"/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1"/>
      <c r="B84" s="13"/>
      <c r="C84" s="14"/>
      <c r="D84" s="14"/>
      <c r="E84" s="15"/>
      <c r="F84" s="16" t="str">
        <f t="shared" si="0"/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1"/>
      <c r="B85" s="13"/>
      <c r="C85" s="14"/>
      <c r="D85" s="14"/>
      <c r="E85" s="15"/>
      <c r="F85" s="16" t="str">
        <f t="shared" si="0"/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1"/>
      <c r="B86" s="13"/>
      <c r="C86" s="14"/>
      <c r="D86" s="14"/>
      <c r="E86" s="15"/>
      <c r="F86" s="16" t="str">
        <f t="shared" si="0"/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1"/>
      <c r="B87" s="13"/>
      <c r="C87" s="14"/>
      <c r="D87" s="14"/>
      <c r="E87" s="15"/>
      <c r="F87" s="16" t="str">
        <f t="shared" si="0"/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1"/>
      <c r="B88" s="13"/>
      <c r="C88" s="14"/>
      <c r="D88" s="14"/>
      <c r="E88" s="15"/>
      <c r="F88" s="16" t="str">
        <f t="shared" si="0"/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1"/>
      <c r="B89" s="13"/>
      <c r="C89" s="14"/>
      <c r="D89" s="14"/>
      <c r="E89" s="15"/>
      <c r="F89" s="16" t="str">
        <f t="shared" si="0"/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1"/>
      <c r="B90" s="13"/>
      <c r="C90" s="14"/>
      <c r="D90" s="14"/>
      <c r="E90" s="15"/>
      <c r="F90" s="16" t="str">
        <f t="shared" si="0"/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1"/>
      <c r="B91" s="13"/>
      <c r="C91" s="14"/>
      <c r="D91" s="14"/>
      <c r="E91" s="15"/>
      <c r="F91" s="16" t="str">
        <f t="shared" si="0"/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1"/>
      <c r="B92" s="13"/>
      <c r="C92" s="14"/>
      <c r="D92" s="14"/>
      <c r="E92" s="15"/>
      <c r="F92" s="16" t="str">
        <f t="shared" si="0"/>
        <v/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1"/>
      <c r="B93" s="13"/>
      <c r="C93" s="14"/>
      <c r="D93" s="14"/>
      <c r="E93" s="15"/>
      <c r="F93" s="16" t="str">
        <f t="shared" si="0"/>
        <v/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1"/>
      <c r="B94" s="13"/>
      <c r="C94" s="14"/>
      <c r="D94" s="14"/>
      <c r="E94" s="15"/>
      <c r="F94" s="16" t="str">
        <f t="shared" si="0"/>
        <v/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1"/>
      <c r="B95" s="13"/>
      <c r="C95" s="14"/>
      <c r="D95" s="14"/>
      <c r="E95" s="15"/>
      <c r="F95" s="16" t="str">
        <f t="shared" si="0"/>
        <v/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1"/>
      <c r="B96" s="13"/>
      <c r="C96" s="14"/>
      <c r="D96" s="14"/>
      <c r="E96" s="15"/>
      <c r="F96" s="16" t="str">
        <f t="shared" si="0"/>
        <v/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1"/>
      <c r="B97" s="13"/>
      <c r="C97" s="14"/>
      <c r="D97" s="14"/>
      <c r="E97" s="15"/>
      <c r="F97" s="16" t="str">
        <f t="shared" si="0"/>
        <v/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1"/>
      <c r="B98" s="13"/>
      <c r="C98" s="14"/>
      <c r="D98" s="14"/>
      <c r="E98" s="15"/>
      <c r="F98" s="16" t="str">
        <f t="shared" si="0"/>
        <v/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1"/>
      <c r="B99" s="13"/>
      <c r="C99" s="14"/>
      <c r="D99" s="14"/>
      <c r="E99" s="15"/>
      <c r="F99" s="16" t="str">
        <f t="shared" si="0"/>
        <v/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1"/>
      <c r="B100" s="13"/>
      <c r="C100" s="14"/>
      <c r="D100" s="14"/>
      <c r="E100" s="15"/>
      <c r="F100" s="16" t="str">
        <f t="shared" si="0"/>
        <v/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1"/>
      <c r="B101" s="13"/>
      <c r="C101" s="14"/>
      <c r="D101" s="14"/>
      <c r="E101" s="15"/>
      <c r="F101" s="16" t="str">
        <f t="shared" si="0"/>
        <v/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1"/>
      <c r="B102" s="13"/>
      <c r="C102" s="14"/>
      <c r="D102" s="14"/>
      <c r="E102" s="15"/>
      <c r="F102" s="16" t="str">
        <f t="shared" si="0"/>
        <v/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1"/>
      <c r="B103" s="13"/>
      <c r="C103" s="14"/>
      <c r="D103" s="14"/>
      <c r="E103" s="15"/>
      <c r="F103" s="16" t="str">
        <f t="shared" si="0"/>
        <v/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1"/>
      <c r="B104" s="13"/>
      <c r="C104" s="14"/>
      <c r="D104" s="14"/>
      <c r="E104" s="15"/>
      <c r="F104" s="16" t="str">
        <f t="shared" si="0"/>
        <v/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1"/>
      <c r="B105" s="13"/>
      <c r="C105" s="14"/>
      <c r="D105" s="14"/>
      <c r="E105" s="15"/>
      <c r="F105" s="16" t="str">
        <f t="shared" si="0"/>
        <v/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1"/>
      <c r="B106" s="13"/>
      <c r="C106" s="14"/>
      <c r="D106" s="14"/>
      <c r="E106" s="15"/>
      <c r="F106" s="16" t="str">
        <f t="shared" si="0"/>
        <v/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1"/>
      <c r="B107" s="13"/>
      <c r="C107" s="14"/>
      <c r="D107" s="14"/>
      <c r="E107" s="15"/>
      <c r="F107" s="16" t="str">
        <f t="shared" si="0"/>
        <v/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1"/>
      <c r="B108" s="13"/>
      <c r="C108" s="14"/>
      <c r="D108" s="14"/>
      <c r="E108" s="15"/>
      <c r="F108" s="16" t="str">
        <f t="shared" si="0"/>
        <v/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1"/>
      <c r="B109" s="13"/>
      <c r="C109" s="14"/>
      <c r="D109" s="14"/>
      <c r="E109" s="15"/>
      <c r="F109" s="16" t="str">
        <f t="shared" si="0"/>
        <v/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1"/>
      <c r="B110" s="13"/>
      <c r="C110" s="14"/>
      <c r="D110" s="14"/>
      <c r="E110" s="15"/>
      <c r="F110" s="16" t="str">
        <f t="shared" si="0"/>
        <v/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1"/>
      <c r="B111" s="13"/>
      <c r="C111" s="14"/>
      <c r="D111" s="14"/>
      <c r="E111" s="15"/>
      <c r="F111" s="16" t="str">
        <f t="shared" si="0"/>
        <v/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1"/>
      <c r="B112" s="13"/>
      <c r="C112" s="14"/>
      <c r="D112" s="14"/>
      <c r="E112" s="15"/>
      <c r="F112" s="16" t="str">
        <f t="shared" si="0"/>
        <v/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1"/>
      <c r="B113" s="13"/>
      <c r="C113" s="14"/>
      <c r="D113" s="14"/>
      <c r="E113" s="15"/>
      <c r="F113" s="16" t="str">
        <f t="shared" si="0"/>
        <v/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1"/>
      <c r="B114" s="13"/>
      <c r="C114" s="14"/>
      <c r="D114" s="14"/>
      <c r="E114" s="15"/>
      <c r="F114" s="16" t="str">
        <f t="shared" si="0"/>
        <v/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1"/>
      <c r="B115" s="13"/>
      <c r="C115" s="14"/>
      <c r="D115" s="14"/>
      <c r="E115" s="15"/>
      <c r="F115" s="16" t="str">
        <f t="shared" si="0"/>
        <v/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1"/>
      <c r="B116" s="13"/>
      <c r="C116" s="14"/>
      <c r="D116" s="14"/>
      <c r="E116" s="15"/>
      <c r="F116" s="16" t="str">
        <f t="shared" si="0"/>
        <v/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1"/>
      <c r="B117" s="13"/>
      <c r="C117" s="14"/>
      <c r="D117" s="14"/>
      <c r="E117" s="15"/>
      <c r="F117" s="16" t="str">
        <f t="shared" si="0"/>
        <v/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1"/>
      <c r="B118" s="13"/>
      <c r="C118" s="14"/>
      <c r="D118" s="14"/>
      <c r="E118" s="15"/>
      <c r="F118" s="16" t="str">
        <f t="shared" si="0"/>
        <v/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1"/>
      <c r="B119" s="13"/>
      <c r="C119" s="14"/>
      <c r="D119" s="14"/>
      <c r="E119" s="15"/>
      <c r="F119" s="16" t="str">
        <f t="shared" si="0"/>
        <v/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1"/>
      <c r="B120" s="13"/>
      <c r="C120" s="14"/>
      <c r="D120" s="14"/>
      <c r="E120" s="15"/>
      <c r="F120" s="16" t="str">
        <f t="shared" si="0"/>
        <v/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1"/>
      <c r="B121" s="13"/>
      <c r="C121" s="14"/>
      <c r="D121" s="14"/>
      <c r="E121" s="15"/>
      <c r="F121" s="16" t="str">
        <f t="shared" si="0"/>
        <v/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1"/>
      <c r="B122" s="13"/>
      <c r="C122" s="14"/>
      <c r="D122" s="14"/>
      <c r="E122" s="15"/>
      <c r="F122" s="16" t="str">
        <f t="shared" si="0"/>
        <v/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1"/>
      <c r="B123" s="13"/>
      <c r="C123" s="14"/>
      <c r="D123" s="14"/>
      <c r="E123" s="15"/>
      <c r="F123" s="16" t="str">
        <f t="shared" si="0"/>
        <v/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1"/>
      <c r="B124" s="13"/>
      <c r="C124" s="14"/>
      <c r="D124" s="14"/>
      <c r="E124" s="15"/>
      <c r="F124" s="16" t="str">
        <f t="shared" si="0"/>
        <v/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1"/>
      <c r="B125" s="13"/>
      <c r="C125" s="14"/>
      <c r="D125" s="14"/>
      <c r="E125" s="15"/>
      <c r="F125" s="16" t="str">
        <f t="shared" si="0"/>
        <v/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1"/>
      <c r="B126" s="13"/>
      <c r="C126" s="14"/>
      <c r="D126" s="14"/>
      <c r="E126" s="15"/>
      <c r="F126" s="16" t="str">
        <f t="shared" si="0"/>
        <v/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1"/>
      <c r="B127" s="13"/>
      <c r="C127" s="14"/>
      <c r="D127" s="14"/>
      <c r="E127" s="15"/>
      <c r="F127" s="16" t="str">
        <f t="shared" si="0"/>
        <v/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1"/>
      <c r="B128" s="13"/>
      <c r="C128" s="14"/>
      <c r="D128" s="14"/>
      <c r="E128" s="15"/>
      <c r="F128" s="16" t="str">
        <f t="shared" si="0"/>
        <v/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1"/>
      <c r="B129" s="13"/>
      <c r="C129" s="14"/>
      <c r="D129" s="14"/>
      <c r="E129" s="15"/>
      <c r="F129" s="16" t="str">
        <f t="shared" si="0"/>
        <v/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1"/>
      <c r="B130" s="13"/>
      <c r="C130" s="14"/>
      <c r="D130" s="14"/>
      <c r="E130" s="15"/>
      <c r="F130" s="16" t="str">
        <f t="shared" si="0"/>
        <v/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1"/>
      <c r="B131" s="13"/>
      <c r="C131" s="14"/>
      <c r="D131" s="14"/>
      <c r="E131" s="15"/>
      <c r="F131" s="16" t="str">
        <f t="shared" si="0"/>
        <v/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1"/>
      <c r="B132" s="13"/>
      <c r="C132" s="14"/>
      <c r="D132" s="14"/>
      <c r="E132" s="15"/>
      <c r="F132" s="16" t="str">
        <f t="shared" si="0"/>
        <v/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1"/>
      <c r="B133" s="13"/>
      <c r="C133" s="14"/>
      <c r="D133" s="14"/>
      <c r="E133" s="15"/>
      <c r="F133" s="16" t="str">
        <f t="shared" si="0"/>
        <v/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1"/>
      <c r="B134" s="13"/>
      <c r="C134" s="14"/>
      <c r="D134" s="14"/>
      <c r="E134" s="15"/>
      <c r="F134" s="16" t="str">
        <f t="shared" si="0"/>
        <v/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1"/>
      <c r="B135" s="13"/>
      <c r="C135" s="14"/>
      <c r="D135" s="14"/>
      <c r="E135" s="15"/>
      <c r="F135" s="16" t="str">
        <f t="shared" si="0"/>
        <v/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1"/>
      <c r="B136" s="13"/>
      <c r="C136" s="14"/>
      <c r="D136" s="14"/>
      <c r="E136" s="15"/>
      <c r="F136" s="16" t="str">
        <f t="shared" si="0"/>
        <v/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1"/>
      <c r="B137" s="13"/>
      <c r="C137" s="14"/>
      <c r="D137" s="14"/>
      <c r="E137" s="15"/>
      <c r="F137" s="16" t="str">
        <f t="shared" si="0"/>
        <v/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1"/>
      <c r="B138" s="13"/>
      <c r="C138" s="14"/>
      <c r="D138" s="14"/>
      <c r="E138" s="15"/>
      <c r="F138" s="16" t="str">
        <f t="shared" si="0"/>
        <v/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1"/>
      <c r="B139" s="13"/>
      <c r="C139" s="14"/>
      <c r="D139" s="14"/>
      <c r="E139" s="15"/>
      <c r="F139" s="16" t="str">
        <f t="shared" si="0"/>
        <v/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1"/>
      <c r="B140" s="13"/>
      <c r="C140" s="14"/>
      <c r="D140" s="14"/>
      <c r="E140" s="15"/>
      <c r="F140" s="16" t="str">
        <f t="shared" si="0"/>
        <v/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1"/>
      <c r="B141" s="13"/>
      <c r="C141" s="14"/>
      <c r="D141" s="14"/>
      <c r="E141" s="15"/>
      <c r="F141" s="16" t="str">
        <f t="shared" si="0"/>
        <v/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1"/>
      <c r="B142" s="13"/>
      <c r="C142" s="14"/>
      <c r="D142" s="14"/>
      <c r="E142" s="15"/>
      <c r="F142" s="16" t="str">
        <f t="shared" si="0"/>
        <v/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1"/>
      <c r="B143" s="13"/>
      <c r="C143" s="14"/>
      <c r="D143" s="14"/>
      <c r="E143" s="15"/>
      <c r="F143" s="16" t="str">
        <f t="shared" si="0"/>
        <v/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1"/>
      <c r="B144" s="13"/>
      <c r="C144" s="14"/>
      <c r="D144" s="14"/>
      <c r="E144" s="15"/>
      <c r="F144" s="16" t="str">
        <f t="shared" si="0"/>
        <v/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1"/>
      <c r="B145" s="13"/>
      <c r="C145" s="14"/>
      <c r="D145" s="14"/>
      <c r="E145" s="15"/>
      <c r="F145" s="16" t="str">
        <f t="shared" si="0"/>
        <v/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1"/>
      <c r="B146" s="13"/>
      <c r="C146" s="14"/>
      <c r="D146" s="14"/>
      <c r="E146" s="15"/>
      <c r="F146" s="16" t="str">
        <f t="shared" si="0"/>
        <v/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1"/>
      <c r="B147" s="13"/>
      <c r="C147" s="14"/>
      <c r="D147" s="14"/>
      <c r="E147" s="15"/>
      <c r="F147" s="16" t="str">
        <f t="shared" si="0"/>
        <v/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1"/>
      <c r="B148" s="13"/>
      <c r="C148" s="14"/>
      <c r="D148" s="14"/>
      <c r="E148" s="15"/>
      <c r="F148" s="16" t="str">
        <f t="shared" si="0"/>
        <v/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1"/>
      <c r="B149" s="13"/>
      <c r="C149" s="14"/>
      <c r="D149" s="14"/>
      <c r="E149" s="15"/>
      <c r="F149" s="16" t="str">
        <f t="shared" si="0"/>
        <v/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1"/>
      <c r="B150" s="13"/>
      <c r="C150" s="14"/>
      <c r="D150" s="14"/>
      <c r="E150" s="15"/>
      <c r="F150" s="16" t="str">
        <f t="shared" si="0"/>
        <v/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1"/>
      <c r="B151" s="19"/>
      <c r="C151" s="20"/>
      <c r="D151" s="20"/>
      <c r="E151" s="21"/>
      <c r="F151" s="22" t="str">
        <f t="shared" si="0"/>
        <v/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1"/>
      <c r="B152" s="1"/>
      <c r="C152" s="3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3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3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3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3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3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3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3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3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3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3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3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3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3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3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3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3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3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3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3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3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3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3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3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3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3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3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3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3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3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3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3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3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3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3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3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3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3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3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3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3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3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3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3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3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3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3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3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3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3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3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3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3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3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3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3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3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3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3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3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3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3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3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3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3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3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3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3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3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3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3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3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3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3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3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3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3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3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3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3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3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3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3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3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3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3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3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3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3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3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3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3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3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3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3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3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3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3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3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3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3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3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3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3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3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3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3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3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3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3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3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3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3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3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3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3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3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3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3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3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3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3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3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3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3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3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3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3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3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3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3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3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3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3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3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3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3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3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3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3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3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3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3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3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3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3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3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3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3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3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3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3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3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3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3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3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3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3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3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3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3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3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3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3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3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3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3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3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3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3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3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3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3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3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3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3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3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3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3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3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3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3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3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3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3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3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3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3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3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3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3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3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3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3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3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3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3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3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I2"/>
    <mergeCell ref="B7:F7"/>
    <mergeCell ref="H8:K11"/>
  </mergeCells>
  <hyperlinks>
    <hyperlink ref="H12" r:id="rId1" xr:uid="{00000000-0004-0000-0000-000000000000}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37" workbookViewId="0">
      <selection activeCell="D26" sqref="D26"/>
    </sheetView>
  </sheetViews>
  <sheetFormatPr defaultColWidth="14.42578125" defaultRowHeight="15" customHeight="1"/>
  <cols>
    <col min="1" max="1" width="3.140625" customWidth="1"/>
    <col min="2" max="2" width="41" customWidth="1"/>
    <col min="3" max="3" width="12.42578125" customWidth="1"/>
    <col min="4" max="4" width="18.7109375" customWidth="1"/>
    <col min="5" max="5" width="20.7109375" customWidth="1"/>
    <col min="6" max="6" width="18.140625" customWidth="1"/>
    <col min="7" max="26" width="12" customWidth="1"/>
  </cols>
  <sheetData>
    <row r="1" spans="1:26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64" t="s">
        <v>1</v>
      </c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 t="s">
        <v>26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23"/>
      <c r="C5" s="24"/>
      <c r="D5" s="25"/>
      <c r="E5" s="25"/>
      <c r="F5" s="24"/>
      <c r="G5" s="2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79" t="s">
        <v>27</v>
      </c>
      <c r="C6" s="68"/>
      <c r="D6" s="68"/>
      <c r="E6" s="68"/>
      <c r="F6" s="68"/>
      <c r="G6" s="6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26" t="s">
        <v>7</v>
      </c>
      <c r="C7" s="27" t="s">
        <v>28</v>
      </c>
      <c r="D7" s="28" t="s">
        <v>10</v>
      </c>
      <c r="E7" s="28" t="s">
        <v>11</v>
      </c>
      <c r="F7" s="27" t="s">
        <v>29</v>
      </c>
      <c r="G7" s="29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30" t="s">
        <v>18</v>
      </c>
      <c r="C8" s="31" t="str">
        <f>IF(B8&lt;&gt;0, VLOOKUP(B8, 'BANCO DE DADOS'!$B$9:$F$151, 3, 0),"")</f>
        <v>ML</v>
      </c>
      <c r="D8" s="32">
        <f>IF(B8&lt;&gt;0, VLOOKUP(B8, 'BANCO DE DADOS'!$B$9:$F$151, 4, 0),"")</f>
        <v>18</v>
      </c>
      <c r="E8" s="32">
        <f>IF(B8&lt;&gt;0, VLOOKUP(B8, 'BANCO DE DADOS'!$B$9:$F$151, 5, 0),"")</f>
        <v>1.7999999999999999E-2</v>
      </c>
      <c r="F8" s="33">
        <v>700</v>
      </c>
      <c r="G8" s="34">
        <f t="shared" ref="G8:G20" si="0">IF(B8&lt;&gt;0,F8*E8,"")</f>
        <v>12.6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35" t="s">
        <v>21</v>
      </c>
      <c r="C9" s="31" t="str">
        <f>IF(B9&lt;&gt;0, VLOOKUP(B9, 'BANCO DE DADOS'!$B$9:$F$151, 3, 0),"")</f>
        <v>ML</v>
      </c>
      <c r="D9" s="32">
        <f>IF(B9&lt;&gt;0, VLOOKUP(B9, 'BANCO DE DADOS'!$B$9:$F$151, 4, 0),"")</f>
        <v>38</v>
      </c>
      <c r="E9" s="32">
        <f>IF(B9&lt;&gt;0, VLOOKUP(B9, 'BANCO DE DADOS'!$B$9:$F$151, 5, 0),"")</f>
        <v>0.38</v>
      </c>
      <c r="F9" s="36">
        <v>100</v>
      </c>
      <c r="G9" s="37">
        <f t="shared" si="0"/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35" t="s">
        <v>24</v>
      </c>
      <c r="C10" s="31" t="str">
        <f>IF(B10&lt;&gt;0, VLOOKUP(B10, 'BANCO DE DADOS'!$B$9:$F$151, 3, 0),"")</f>
        <v>GT</v>
      </c>
      <c r="D10" s="32">
        <f>IF(B10&lt;&gt;0, VLOOKUP(B10, 'BANCO DE DADOS'!$B$9:$F$151, 4, 0),"")</f>
        <v>9</v>
      </c>
      <c r="E10" s="32">
        <f>IF(B10&lt;&gt;0, VLOOKUP(B10, 'BANCO DE DADOS'!$B$9:$F$151, 5, 0),"")</f>
        <v>0.9</v>
      </c>
      <c r="F10" s="36">
        <v>1</v>
      </c>
      <c r="G10" s="37">
        <f t="shared" si="0"/>
        <v>0.9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5" t="s">
        <v>65</v>
      </c>
      <c r="C11" s="31" t="str">
        <f>IF(B11&lt;&gt;0, VLOOKUP(B11, 'BANCO DE DADOS'!$B$9:$F$151, 3, 0),"")</f>
        <v>ML</v>
      </c>
      <c r="D11" s="32">
        <f>IF(B11&lt;&gt;0, VLOOKUP(B11, 'BANCO DE DADOS'!$B$9:$F$151, 4, 0),"")</f>
        <v>3</v>
      </c>
      <c r="E11" s="32">
        <f>IF(B11&lt;&gt;0, VLOOKUP(B11, 'BANCO DE DADOS'!$B$9:$F$151, 5, 0),"")</f>
        <v>3.0000000000000001E-3</v>
      </c>
      <c r="F11" s="36">
        <v>200</v>
      </c>
      <c r="G11" s="37">
        <f t="shared" si="0"/>
        <v>0.6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35"/>
      <c r="C12" s="31" t="str">
        <f>IF(B12&lt;&gt;0, VLOOKUP(B12, 'BANCO DE DADOS'!$B$9:$F$151, 3, 0),"")</f>
        <v/>
      </c>
      <c r="D12" s="32" t="str">
        <f>IF(B12&lt;&gt;0, VLOOKUP(B12, 'BANCO DE DADOS'!$B$9:$F$151, 4, 0),"")</f>
        <v/>
      </c>
      <c r="E12" s="32" t="str">
        <f>IF(B12&lt;&gt;0, VLOOKUP(B12, 'BANCO DE DADOS'!$B$9:$F$151, 5, 0),"")</f>
        <v/>
      </c>
      <c r="F12" s="36"/>
      <c r="G12" s="37" t="str">
        <f t="shared" si="0"/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5"/>
      <c r="C13" s="31" t="str">
        <f>IF(B13&lt;&gt;0, VLOOKUP(B13, 'BANCO DE DADOS'!$B$9:$F$151, 3, 0),"")</f>
        <v/>
      </c>
      <c r="D13" s="32" t="str">
        <f>IF(B13&lt;&gt;0, VLOOKUP(B13, 'BANCO DE DADOS'!$B$9:$F$151, 4, 0),"")</f>
        <v/>
      </c>
      <c r="E13" s="32" t="str">
        <f>IF(B13&lt;&gt;0, VLOOKUP(B13, 'BANCO DE DADOS'!$B$9:$F$151, 5, 0),"")</f>
        <v/>
      </c>
      <c r="F13" s="36"/>
      <c r="G13" s="37" t="str">
        <f t="shared" si="0"/>
        <v/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35"/>
      <c r="C14" s="31" t="str">
        <f>IF(B14&lt;&gt;0, VLOOKUP(B14, 'BANCO DE DADOS'!$B$9:$F$151, 3, 0),"")</f>
        <v/>
      </c>
      <c r="D14" s="32" t="str">
        <f>IF(B14&lt;&gt;0, VLOOKUP(B14, 'BANCO DE DADOS'!$B$9:$F$151, 4, 0),"")</f>
        <v/>
      </c>
      <c r="E14" s="32" t="str">
        <f>IF(B14&lt;&gt;0, VLOOKUP(B14, 'BANCO DE DADOS'!$B$9:$F$151, 5, 0),"")</f>
        <v/>
      </c>
      <c r="F14" s="36"/>
      <c r="G14" s="37" t="str">
        <f t="shared" si="0"/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35"/>
      <c r="C15" s="31" t="str">
        <f>IF(B15&lt;&gt;0, VLOOKUP(B15, 'BANCO DE DADOS'!$B$9:$F$151, 3, 0),"")</f>
        <v/>
      </c>
      <c r="D15" s="32" t="str">
        <f>IF(B15&lt;&gt;0, VLOOKUP(B15, 'BANCO DE DADOS'!$B$9:$F$151, 4, 0),"")</f>
        <v/>
      </c>
      <c r="E15" s="32" t="str">
        <f>IF(B15&lt;&gt;0, VLOOKUP(B15, 'BANCO DE DADOS'!$B$9:$F$151, 5, 0),"")</f>
        <v/>
      </c>
      <c r="F15" s="36"/>
      <c r="G15" s="37" t="str">
        <f t="shared" si="0"/>
        <v/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35"/>
      <c r="C16" s="31" t="str">
        <f>IF(B16&lt;&gt;0, VLOOKUP(B16, 'BANCO DE DADOS'!$B$9:$F$151, 3, 0),"")</f>
        <v/>
      </c>
      <c r="D16" s="32" t="str">
        <f>IF(B16&lt;&gt;0, VLOOKUP(B16, 'BANCO DE DADOS'!$B$9:$F$151, 4, 0),"")</f>
        <v/>
      </c>
      <c r="E16" s="32" t="str">
        <f>IF(B16&lt;&gt;0, VLOOKUP(B16, 'BANCO DE DADOS'!$B$9:$F$151, 5, 0),"")</f>
        <v/>
      </c>
      <c r="F16" s="36"/>
      <c r="G16" s="37" t="str">
        <f t="shared" si="0"/>
        <v/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35"/>
      <c r="C17" s="31" t="str">
        <f>IF(B17&lt;&gt;0, VLOOKUP(B17, 'BANCO DE DADOS'!$B$9:$F$151, 3, 0),"")</f>
        <v/>
      </c>
      <c r="D17" s="32" t="str">
        <f>IF(B17&lt;&gt;0, VLOOKUP(B17, 'BANCO DE DADOS'!$B$9:$F$151, 4, 0),"")</f>
        <v/>
      </c>
      <c r="E17" s="32" t="str">
        <f>IF(B17&lt;&gt;0, VLOOKUP(B17, 'BANCO DE DADOS'!$B$9:$F$151, 5, 0),"")</f>
        <v/>
      </c>
      <c r="F17" s="36"/>
      <c r="G17" s="37" t="str">
        <f t="shared" si="0"/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35"/>
      <c r="C18" s="31" t="str">
        <f>IF(B18&lt;&gt;0, VLOOKUP(B18, 'BANCO DE DADOS'!$B$9:$F$151, 3, 0),"")</f>
        <v/>
      </c>
      <c r="D18" s="32" t="str">
        <f>IF(B18&lt;&gt;0, VLOOKUP(B18, 'BANCO DE DADOS'!$B$9:$F$151, 4, 0),"")</f>
        <v/>
      </c>
      <c r="E18" s="32" t="str">
        <f>IF(B18&lt;&gt;0, VLOOKUP(B18, 'BANCO DE DADOS'!$B$9:$F$151, 5, 0),"")</f>
        <v/>
      </c>
      <c r="F18" s="36"/>
      <c r="G18" s="37" t="str">
        <f t="shared" si="0"/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35"/>
      <c r="C19" s="31" t="str">
        <f>IF(B19&lt;&gt;0, VLOOKUP(B19, 'BANCO DE DADOS'!$B$9:$F$151, 3, 0),"")</f>
        <v/>
      </c>
      <c r="D19" s="32" t="str">
        <f>IF(B19&lt;&gt;0, VLOOKUP(B19, 'BANCO DE DADOS'!$B$9:$F$151, 4, 0),"")</f>
        <v/>
      </c>
      <c r="E19" s="32" t="str">
        <f>IF(B19&lt;&gt;0, VLOOKUP(B19, 'BANCO DE DADOS'!$B$9:$F$151, 5, 0),"")</f>
        <v/>
      </c>
      <c r="F19" s="36"/>
      <c r="G19" s="37" t="str">
        <f t="shared" si="0"/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35"/>
      <c r="C20" s="31" t="str">
        <f>IF(B20&lt;&gt;0, VLOOKUP(B20, 'BANCO DE DADOS'!$B$9:$F$151, 3, 0),"")</f>
        <v/>
      </c>
      <c r="D20" s="32" t="str">
        <f>IF(B20&lt;&gt;0, VLOOKUP(B20, 'BANCO DE DADOS'!$B$9:$F$151, 4, 0),"")</f>
        <v/>
      </c>
      <c r="E20" s="32" t="str">
        <f>IF(B20&lt;&gt;0, VLOOKUP(B20, 'BANCO DE DADOS'!$B$9:$F$151, 5, 0),"")</f>
        <v/>
      </c>
      <c r="F20" s="36"/>
      <c r="G20" s="37" t="str">
        <f t="shared" si="0"/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35"/>
      <c r="C21" s="31" t="str">
        <f>IF(B21&lt;&gt;0, VLOOKUP(B21, 'BANCO DE DADOS'!$B$9:$F$151, 3, 0),"")</f>
        <v/>
      </c>
      <c r="D21" s="32" t="str">
        <f>IF(B21&lt;&gt;0, VLOOKUP(B21, 'BANCO DE DADOS'!$B$9:$F$151, 4, 0),"")</f>
        <v/>
      </c>
      <c r="E21" s="32" t="str">
        <f>IF(B21&lt;&gt;0, VLOOKUP(B21, 'BANCO DE DADOS'!$B$9:$F$151, 5, 0),"")</f>
        <v/>
      </c>
      <c r="F21" s="36"/>
      <c r="G21" s="3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38"/>
      <c r="C22" s="39" t="str">
        <f>IF(B22&lt;&gt;0, VLOOKUP(B22, 'BANCO DE DADOS'!$B$9:$F$151, 3, 0),"")</f>
        <v/>
      </c>
      <c r="D22" s="40" t="str">
        <f>IF(B22&lt;&gt;0, VLOOKUP(B22, 'BANCO DE DADOS'!$B$9:$F$151, 4, 0),"")</f>
        <v/>
      </c>
      <c r="E22" s="40" t="str">
        <f>IF(B22&lt;&gt;0, VLOOKUP(B22, 'BANCO DE DADOS'!$B$9:$F$151, 5, 0),"")</f>
        <v/>
      </c>
      <c r="F22" s="41"/>
      <c r="G22" s="42" t="str">
        <f>IF(B22&lt;&gt;0,F22*E22,"")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43"/>
      <c r="E23" s="43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80" t="s">
        <v>31</v>
      </c>
      <c r="C24" s="68"/>
      <c r="D24" s="68"/>
      <c r="E24" s="69"/>
      <c r="F24" s="4"/>
      <c r="G24" s="81" t="s">
        <v>6</v>
      </c>
      <c r="H24" s="65"/>
      <c r="I24" s="65"/>
      <c r="J24" s="65"/>
      <c r="K24" s="6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26" t="s">
        <v>32</v>
      </c>
      <c r="C25" s="27" t="s">
        <v>30</v>
      </c>
      <c r="D25" s="27" t="s">
        <v>33</v>
      </c>
      <c r="E25" s="29" t="s">
        <v>34</v>
      </c>
      <c r="F25" s="4"/>
      <c r="G25" s="70" t="s">
        <v>12</v>
      </c>
      <c r="H25" s="71"/>
      <c r="I25" s="71"/>
      <c r="J25" s="71"/>
      <c r="K25" s="7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30"/>
      <c r="C26" s="44"/>
      <c r="D26" s="33"/>
      <c r="E26" s="34" t="str">
        <f t="shared" ref="E26:E36" si="1">IF(OR(C26=0, D26=0), "", C26/D26)</f>
        <v/>
      </c>
      <c r="F26" s="4"/>
      <c r="G26" s="73"/>
      <c r="H26" s="74"/>
      <c r="I26" s="74"/>
      <c r="J26" s="74"/>
      <c r="K26" s="7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35"/>
      <c r="C27" s="45"/>
      <c r="D27" s="36"/>
      <c r="E27" s="37" t="str">
        <f t="shared" si="1"/>
        <v/>
      </c>
      <c r="F27" s="4"/>
      <c r="G27" s="73"/>
      <c r="H27" s="74"/>
      <c r="I27" s="74"/>
      <c r="J27" s="74"/>
      <c r="K27" s="7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35"/>
      <c r="C28" s="45"/>
      <c r="D28" s="36"/>
      <c r="E28" s="37" t="str">
        <f t="shared" si="1"/>
        <v/>
      </c>
      <c r="F28" s="4"/>
      <c r="G28" s="76"/>
      <c r="H28" s="77"/>
      <c r="I28" s="77"/>
      <c r="J28" s="77"/>
      <c r="K28" s="7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35"/>
      <c r="C29" s="45"/>
      <c r="D29" s="36"/>
      <c r="E29" s="37" t="str">
        <f t="shared" si="1"/>
        <v/>
      </c>
      <c r="F29" s="4"/>
      <c r="G29" s="17" t="s">
        <v>19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35"/>
      <c r="C30" s="45"/>
      <c r="D30" s="36"/>
      <c r="E30" s="37" t="str">
        <f t="shared" si="1"/>
        <v/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35"/>
      <c r="C31" s="45"/>
      <c r="D31" s="36"/>
      <c r="E31" s="37" t="str">
        <f t="shared" si="1"/>
        <v/>
      </c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35"/>
      <c r="C32" s="45"/>
      <c r="D32" s="36"/>
      <c r="E32" s="37" t="str">
        <f t="shared" si="1"/>
        <v/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35"/>
      <c r="C33" s="45"/>
      <c r="D33" s="36"/>
      <c r="E33" s="37" t="str">
        <f t="shared" si="1"/>
        <v/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35"/>
      <c r="C34" s="45"/>
      <c r="D34" s="36"/>
      <c r="E34" s="37" t="str">
        <f t="shared" si="1"/>
        <v/>
      </c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35"/>
      <c r="C35" s="45"/>
      <c r="D35" s="36"/>
      <c r="E35" s="37" t="str">
        <f t="shared" si="1"/>
        <v/>
      </c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38"/>
      <c r="C36" s="46"/>
      <c r="D36" s="41"/>
      <c r="E36" s="42" t="str">
        <f t="shared" si="1"/>
        <v/>
      </c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43"/>
      <c r="E37" s="43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43"/>
      <c r="E38" s="43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43"/>
      <c r="E39" s="43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43"/>
      <c r="E40" s="43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43"/>
      <c r="E41" s="43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43"/>
      <c r="E42" s="43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43"/>
      <c r="E43" s="43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43"/>
      <c r="E44" s="43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43"/>
      <c r="E45" s="43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43"/>
      <c r="E46" s="43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43"/>
      <c r="E47" s="43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43"/>
      <c r="E48" s="43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43"/>
      <c r="E49" s="43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43"/>
      <c r="E50" s="43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43"/>
      <c r="E51" s="43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43"/>
      <c r="E52" s="43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43"/>
      <c r="E53" s="43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43"/>
      <c r="E54" s="43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43"/>
      <c r="E55" s="43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43"/>
      <c r="E56" s="43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43"/>
      <c r="E57" s="43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43"/>
      <c r="E58" s="43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43"/>
      <c r="E59" s="43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43"/>
      <c r="E60" s="43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43"/>
      <c r="E61" s="43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43"/>
      <c r="E62" s="43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43"/>
      <c r="E63" s="43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43"/>
      <c r="E64" s="43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43"/>
      <c r="E65" s="43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43"/>
      <c r="E66" s="43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43"/>
      <c r="E67" s="43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43"/>
      <c r="E68" s="43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43"/>
      <c r="E69" s="43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43"/>
      <c r="E70" s="43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43"/>
      <c r="E71" s="43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43"/>
      <c r="E72" s="43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43"/>
      <c r="E73" s="43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43"/>
      <c r="E74" s="43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43"/>
      <c r="E75" s="43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43"/>
      <c r="E76" s="43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43"/>
      <c r="E77" s="43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43"/>
      <c r="E78" s="43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43"/>
      <c r="E79" s="43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43"/>
      <c r="E80" s="43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43"/>
      <c r="E81" s="43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43"/>
      <c r="E82" s="43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43"/>
      <c r="E83" s="43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43"/>
      <c r="E84" s="43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43"/>
      <c r="E85" s="43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43"/>
      <c r="E86" s="43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43"/>
      <c r="E87" s="43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43"/>
      <c r="E88" s="43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43"/>
      <c r="E89" s="43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43"/>
      <c r="E90" s="43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43"/>
      <c r="E91" s="43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43"/>
      <c r="E92" s="43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43"/>
      <c r="E93" s="43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43"/>
      <c r="E94" s="43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43"/>
      <c r="E95" s="43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43"/>
      <c r="E96" s="43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43"/>
      <c r="E97" s="43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43"/>
      <c r="E98" s="43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43"/>
      <c r="E99" s="43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43"/>
      <c r="E100" s="43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43"/>
      <c r="E101" s="43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43"/>
      <c r="E102" s="43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43"/>
      <c r="E103" s="43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43"/>
      <c r="E104" s="43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43"/>
      <c r="E105" s="43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43"/>
      <c r="E106" s="43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43"/>
      <c r="E107" s="43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43"/>
      <c r="E108" s="43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43"/>
      <c r="E109" s="43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43"/>
      <c r="E110" s="43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43"/>
      <c r="E111" s="43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43"/>
      <c r="E112" s="43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43"/>
      <c r="E113" s="43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43"/>
      <c r="E114" s="43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43"/>
      <c r="E115" s="43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43"/>
      <c r="E116" s="43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43"/>
      <c r="E117" s="43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43"/>
      <c r="E118" s="43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43"/>
      <c r="E119" s="43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43"/>
      <c r="E120" s="43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43"/>
      <c r="E121" s="43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43"/>
      <c r="E122" s="43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43"/>
      <c r="E123" s="43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43"/>
      <c r="E124" s="43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43"/>
      <c r="E125" s="43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43"/>
      <c r="E126" s="43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43"/>
      <c r="E127" s="43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43"/>
      <c r="E128" s="43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43"/>
      <c r="E129" s="43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43"/>
      <c r="E130" s="43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43"/>
      <c r="E131" s="43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43"/>
      <c r="E132" s="43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43"/>
      <c r="E133" s="43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43"/>
      <c r="E134" s="43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43"/>
      <c r="E135" s="43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43"/>
      <c r="E136" s="43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43"/>
      <c r="E137" s="43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43"/>
      <c r="E138" s="43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43"/>
      <c r="E139" s="43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43"/>
      <c r="E140" s="43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43"/>
      <c r="E141" s="43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43"/>
      <c r="E142" s="43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43"/>
      <c r="E143" s="43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43"/>
      <c r="E144" s="43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43"/>
      <c r="E145" s="43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43"/>
      <c r="E146" s="43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43"/>
      <c r="E147" s="43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43"/>
      <c r="E148" s="43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43"/>
      <c r="E149" s="43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43"/>
      <c r="E150" s="43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43"/>
      <c r="E151" s="43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43"/>
      <c r="E152" s="43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43"/>
      <c r="E153" s="43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43"/>
      <c r="E154" s="43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43"/>
      <c r="E155" s="43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43"/>
      <c r="E156" s="43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43"/>
      <c r="E157" s="43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43"/>
      <c r="E158" s="43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43"/>
      <c r="E159" s="43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43"/>
      <c r="E160" s="43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43"/>
      <c r="E161" s="43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43"/>
      <c r="E162" s="43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43"/>
      <c r="E163" s="43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43"/>
      <c r="E164" s="43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43"/>
      <c r="E165" s="43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43"/>
      <c r="E166" s="43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43"/>
      <c r="E167" s="43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43"/>
      <c r="E168" s="43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43"/>
      <c r="E169" s="43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43"/>
      <c r="E170" s="43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43"/>
      <c r="E171" s="43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43"/>
      <c r="E172" s="43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43"/>
      <c r="E173" s="43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43"/>
      <c r="E174" s="43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43"/>
      <c r="E175" s="43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43"/>
      <c r="E176" s="43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43"/>
      <c r="E177" s="43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43"/>
      <c r="E178" s="43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43"/>
      <c r="E179" s="43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43"/>
      <c r="E180" s="43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43"/>
      <c r="E181" s="43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43"/>
      <c r="E182" s="43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43"/>
      <c r="E183" s="43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43"/>
      <c r="E184" s="43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43"/>
      <c r="E185" s="43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43"/>
      <c r="E186" s="43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43"/>
      <c r="E187" s="43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43"/>
      <c r="E188" s="43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43"/>
      <c r="E189" s="43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43"/>
      <c r="E190" s="43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43"/>
      <c r="E191" s="43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43"/>
      <c r="E192" s="43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43"/>
      <c r="E193" s="43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43"/>
      <c r="E194" s="43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43"/>
      <c r="E195" s="43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43"/>
      <c r="E196" s="43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43"/>
      <c r="E197" s="43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43"/>
      <c r="E198" s="43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43"/>
      <c r="E199" s="43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43"/>
      <c r="E200" s="43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43"/>
      <c r="E201" s="43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43"/>
      <c r="E202" s="43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43"/>
      <c r="E203" s="43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43"/>
      <c r="E204" s="43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43"/>
      <c r="E205" s="43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43"/>
      <c r="E206" s="43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43"/>
      <c r="E207" s="43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43"/>
      <c r="E208" s="43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43"/>
      <c r="E209" s="43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43"/>
      <c r="E210" s="43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43"/>
      <c r="E211" s="43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43"/>
      <c r="E212" s="43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43"/>
      <c r="E213" s="43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43"/>
      <c r="E214" s="43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43"/>
      <c r="E215" s="43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43"/>
      <c r="E216" s="43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43"/>
      <c r="E217" s="43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43"/>
      <c r="E218" s="43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43"/>
      <c r="E219" s="43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43"/>
      <c r="E220" s="43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43"/>
      <c r="E221" s="43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43"/>
      <c r="E222" s="43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43"/>
      <c r="E223" s="43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43"/>
      <c r="E224" s="43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43"/>
      <c r="E225" s="43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43"/>
      <c r="E226" s="43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43"/>
      <c r="E227" s="43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43"/>
      <c r="E228" s="43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43"/>
      <c r="E229" s="43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43"/>
      <c r="E230" s="43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43"/>
      <c r="E231" s="43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43"/>
      <c r="E232" s="43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43"/>
      <c r="E233" s="43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43"/>
      <c r="E234" s="43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43"/>
      <c r="E235" s="43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43"/>
      <c r="E236" s="43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2:I2"/>
    <mergeCell ref="B6:G6"/>
    <mergeCell ref="B24:E24"/>
    <mergeCell ref="G24:K24"/>
    <mergeCell ref="G25:K28"/>
  </mergeCells>
  <hyperlinks>
    <hyperlink ref="G29" r:id="rId1" xr:uid="{00000000-0004-0000-0100-000000000000}"/>
  </hyperlink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'BANCO DE DADOS'!$B$9:$B$151</xm:f>
          </x14:formula1>
          <xm:sqref>B8:B22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E27" sqref="E27"/>
    </sheetView>
  </sheetViews>
  <sheetFormatPr defaultColWidth="14.42578125" defaultRowHeight="15" customHeight="1"/>
  <cols>
    <col min="1" max="1" width="3.5703125" customWidth="1"/>
    <col min="2" max="2" width="34.5703125" customWidth="1"/>
    <col min="3" max="3" width="14" customWidth="1"/>
    <col min="4" max="4" width="12" customWidth="1"/>
    <col min="5" max="5" width="34.7109375" customWidth="1"/>
    <col min="6" max="26" width="12" customWidth="1"/>
  </cols>
  <sheetData>
    <row r="1" spans="1:26" ht="16.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64" t="s">
        <v>1</v>
      </c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" t="s">
        <v>2</v>
      </c>
      <c r="C3" s="3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" t="s">
        <v>35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47"/>
      <c r="C5" s="48"/>
      <c r="D5" s="43"/>
      <c r="E5" s="4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>
      <c r="A6" s="1"/>
      <c r="B6" s="82" t="s">
        <v>36</v>
      </c>
      <c r="C6" s="69"/>
      <c r="D6" s="43"/>
      <c r="E6" s="81" t="s">
        <v>6</v>
      </c>
      <c r="F6" s="65"/>
      <c r="G6" s="65"/>
      <c r="H6" s="65"/>
      <c r="I6" s="6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49" t="s">
        <v>27</v>
      </c>
      <c r="C7" s="50">
        <f>SUM(DIFUSOR!G8:G22)</f>
        <v>52.1</v>
      </c>
      <c r="D7" s="43"/>
      <c r="E7" s="70" t="s">
        <v>12</v>
      </c>
      <c r="F7" s="71"/>
      <c r="G7" s="71"/>
      <c r="H7" s="71"/>
      <c r="I7" s="7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51" t="s">
        <v>31</v>
      </c>
      <c r="C8" s="52">
        <f>SUM(DIFUSOR!E26:E28)</f>
        <v>0</v>
      </c>
      <c r="D8" s="43"/>
      <c r="E8" s="73"/>
      <c r="F8" s="74"/>
      <c r="G8" s="74"/>
      <c r="H8" s="74"/>
      <c r="I8" s="7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3" t="s">
        <v>37</v>
      </c>
      <c r="C9" s="54">
        <f>C7+C8</f>
        <v>52.1</v>
      </c>
      <c r="D9" s="43"/>
      <c r="E9" s="73"/>
      <c r="F9" s="74"/>
      <c r="G9" s="74"/>
      <c r="H9" s="74"/>
      <c r="I9" s="7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/>
      <c r="C10" s="1"/>
      <c r="D10" s="1"/>
      <c r="E10" s="76"/>
      <c r="F10" s="77"/>
      <c r="G10" s="77"/>
      <c r="H10" s="77"/>
      <c r="I10" s="7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82" t="s">
        <v>38</v>
      </c>
      <c r="C11" s="69"/>
      <c r="D11" s="1"/>
      <c r="E11" s="17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49" t="s">
        <v>36</v>
      </c>
      <c r="C12" s="50">
        <f>C9</f>
        <v>52.1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51" t="s">
        <v>39</v>
      </c>
      <c r="C13" s="55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53" t="s">
        <v>40</v>
      </c>
      <c r="C14" s="54">
        <f>IF(C13&lt;&gt;0, C12/C13, "")</f>
        <v>4.3416666666666668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82" t="s">
        <v>41</v>
      </c>
      <c r="C16" s="69"/>
      <c r="D16" s="1"/>
      <c r="E16" s="82" t="s">
        <v>41</v>
      </c>
      <c r="F16" s="6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49" t="s">
        <v>42</v>
      </c>
      <c r="C17" s="56">
        <v>0.5</v>
      </c>
      <c r="D17" s="84" t="s">
        <v>43</v>
      </c>
      <c r="E17" s="49" t="s">
        <v>44</v>
      </c>
      <c r="F17" s="57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51" t="s">
        <v>45</v>
      </c>
      <c r="C18" s="52">
        <f>(C14/(1-C17))*C17</f>
        <v>4.3416666666666668</v>
      </c>
      <c r="D18" s="85"/>
      <c r="E18" s="51" t="s">
        <v>46</v>
      </c>
      <c r="F18" s="58">
        <f>1-(C14/F17)</f>
        <v>0.1316666666666666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53" t="s">
        <v>47</v>
      </c>
      <c r="C19" s="54">
        <f>C14+C18</f>
        <v>8.6833333333333336</v>
      </c>
      <c r="D19" s="1"/>
      <c r="E19" s="53" t="s">
        <v>45</v>
      </c>
      <c r="F19" s="54">
        <f>F17-C14</f>
        <v>0.65833333333333321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59"/>
      <c r="C20" s="59"/>
      <c r="D20" s="59"/>
      <c r="E20" s="59"/>
      <c r="F20" s="5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>
      <c r="A22" s="1"/>
      <c r="B22" s="83" t="s">
        <v>48</v>
      </c>
      <c r="C22" s="6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60" t="s">
        <v>49</v>
      </c>
      <c r="C23" s="50">
        <f>C9</f>
        <v>52.1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61" t="s">
        <v>50</v>
      </c>
      <c r="C24" s="52">
        <f>C19*C13</f>
        <v>104.2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53" t="s">
        <v>48</v>
      </c>
      <c r="C25" s="54">
        <f>C24-C23</f>
        <v>52.1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B16:C16"/>
    <mergeCell ref="B22:C22"/>
    <mergeCell ref="B2:I2"/>
    <mergeCell ref="B6:C6"/>
    <mergeCell ref="E6:I6"/>
    <mergeCell ref="E7:I10"/>
    <mergeCell ref="B11:C11"/>
    <mergeCell ref="E16:F16"/>
    <mergeCell ref="D17:D18"/>
  </mergeCells>
  <hyperlinks>
    <hyperlink ref="E11" r:id="rId1" xr:uid="{00000000-0004-0000-0200-000000000000}"/>
  </hyperlink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 DE DADOS</vt:lpstr>
      <vt:lpstr>DIFUSOR</vt:lpstr>
      <vt:lpstr>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Unidade Copacabana</cp:lastModifiedBy>
  <dcterms:created xsi:type="dcterms:W3CDTF">2020-04-27T14:42:32Z</dcterms:created>
  <dcterms:modified xsi:type="dcterms:W3CDTF">2024-09-07T00:15:58Z</dcterms:modified>
</cp:coreProperties>
</file>