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e.copacabana\Downloads\"/>
    </mc:Choice>
  </mc:AlternateContent>
  <xr:revisionPtr revIDLastSave="0" documentId="8_{9C6F6854-8EFD-41CD-9A91-527F0772831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Planilha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4" l="1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4" i="4"/>
  <c r="R7" i="4"/>
  <c r="R6" i="4"/>
  <c r="R5" i="4"/>
  <c r="R3" i="4"/>
  <c r="R2" i="4"/>
</calcChain>
</file>

<file path=xl/sharedStrings.xml><?xml version="1.0" encoding="utf-8"?>
<sst xmlns="http://schemas.openxmlformats.org/spreadsheetml/2006/main" count="281" uniqueCount="179">
  <si>
    <t>Produto_ID</t>
  </si>
  <si>
    <t>Nome_Produto</t>
  </si>
  <si>
    <t>Categoria</t>
  </si>
  <si>
    <t>Preço_Unitário</t>
  </si>
  <si>
    <t>Quantidade_Estoque</t>
  </si>
  <si>
    <t>Quantidade_Vendida</t>
  </si>
  <si>
    <t>Data_Entrada</t>
  </si>
  <si>
    <t>Data_Venda</t>
  </si>
  <si>
    <t>Fornecedor</t>
  </si>
  <si>
    <t>Custo_Unitário</t>
  </si>
  <si>
    <t>Lucro_Unitário</t>
  </si>
  <si>
    <t>Desconto</t>
  </si>
  <si>
    <t>Valor_Total_Venda</t>
  </si>
  <si>
    <t>Forma_Pagamento</t>
  </si>
  <si>
    <t>Vendedor</t>
  </si>
  <si>
    <t>P001</t>
  </si>
  <si>
    <t>Produto_1</t>
  </si>
  <si>
    <t>Eletrônicos</t>
  </si>
  <si>
    <t>01/01/2024</t>
  </si>
  <si>
    <t>01/02/2024</t>
  </si>
  <si>
    <t>Fornecedor_1</t>
  </si>
  <si>
    <t>Dinheiro</t>
  </si>
  <si>
    <t>Vendedor_1</t>
  </si>
  <si>
    <t>P002</t>
  </si>
  <si>
    <t>Produto_2</t>
  </si>
  <si>
    <t>Roupas</t>
  </si>
  <si>
    <t>02/01/2024</t>
  </si>
  <si>
    <t>02/02/2024</t>
  </si>
  <si>
    <t>Fornecedor_2</t>
  </si>
  <si>
    <t>Cartão</t>
  </si>
  <si>
    <t>Vendedor_2</t>
  </si>
  <si>
    <t>P003</t>
  </si>
  <si>
    <t>Produto_3</t>
  </si>
  <si>
    <t>Alimentos</t>
  </si>
  <si>
    <t>03/01/2024</t>
  </si>
  <si>
    <t>03/02/2024</t>
  </si>
  <si>
    <t>Fornecedor_3</t>
  </si>
  <si>
    <t>Pix</t>
  </si>
  <si>
    <t>Vendedor_3</t>
  </si>
  <si>
    <t>P004</t>
  </si>
  <si>
    <t>Produto_4</t>
  </si>
  <si>
    <t>Bebidas</t>
  </si>
  <si>
    <t>04/01/2024</t>
  </si>
  <si>
    <t>04/02/2024</t>
  </si>
  <si>
    <t>Fornecedor_4</t>
  </si>
  <si>
    <t>Vendedor_4</t>
  </si>
  <si>
    <t>P005</t>
  </si>
  <si>
    <t>Produto_5</t>
  </si>
  <si>
    <t>Móveis</t>
  </si>
  <si>
    <t>05/01/2024</t>
  </si>
  <si>
    <t>05/02/2024</t>
  </si>
  <si>
    <t>Fornecedor_5</t>
  </si>
  <si>
    <t>P006</t>
  </si>
  <si>
    <t>Produto_6</t>
  </si>
  <si>
    <t>Livros</t>
  </si>
  <si>
    <t>06/01/2024</t>
  </si>
  <si>
    <t>06/02/2024</t>
  </si>
  <si>
    <t>P007</t>
  </si>
  <si>
    <t>Produto_7</t>
  </si>
  <si>
    <t>07/01/2024</t>
  </si>
  <si>
    <t>07/02/2024</t>
  </si>
  <si>
    <t>P008</t>
  </si>
  <si>
    <t>Produto_8</t>
  </si>
  <si>
    <t>08/01/2024</t>
  </si>
  <si>
    <t>08/02/2024</t>
  </si>
  <si>
    <t>P009</t>
  </si>
  <si>
    <t>Produto_9</t>
  </si>
  <si>
    <t>09/01/2024</t>
  </si>
  <si>
    <t>09/02/2024</t>
  </si>
  <si>
    <t>P010</t>
  </si>
  <si>
    <t>Produto_10</t>
  </si>
  <si>
    <t>10/01/2024</t>
  </si>
  <si>
    <t>10/02/2024</t>
  </si>
  <si>
    <t>P011</t>
  </si>
  <si>
    <t>Produto_11</t>
  </si>
  <si>
    <t>11/01/2024</t>
  </si>
  <si>
    <t>11/02/2024</t>
  </si>
  <si>
    <t>P012</t>
  </si>
  <si>
    <t>Produto_12</t>
  </si>
  <si>
    <t>12/01/2024</t>
  </si>
  <si>
    <t>12/02/2024</t>
  </si>
  <si>
    <t>P013</t>
  </si>
  <si>
    <t>Produto_13</t>
  </si>
  <si>
    <t>13/01/2024</t>
  </si>
  <si>
    <t>13/02/2024</t>
  </si>
  <si>
    <t>P014</t>
  </si>
  <si>
    <t>Produto_14</t>
  </si>
  <si>
    <t>14/01/2024</t>
  </si>
  <si>
    <t>14/02/2024</t>
  </si>
  <si>
    <t>P015</t>
  </si>
  <si>
    <t>Produto_15</t>
  </si>
  <si>
    <t>15/01/2024</t>
  </si>
  <si>
    <t>15/02/2024</t>
  </si>
  <si>
    <t>P016</t>
  </si>
  <si>
    <t>Produto_16</t>
  </si>
  <si>
    <t>16/01/2024</t>
  </si>
  <si>
    <t>16/02/2024</t>
  </si>
  <si>
    <t>P017</t>
  </si>
  <si>
    <t>Produto_17</t>
  </si>
  <si>
    <t>17/01/2024</t>
  </si>
  <si>
    <t>17/02/2024</t>
  </si>
  <si>
    <t>P018</t>
  </si>
  <si>
    <t>Produto_18</t>
  </si>
  <si>
    <t>18/01/2024</t>
  </si>
  <si>
    <t>18/02/2024</t>
  </si>
  <si>
    <t>P019</t>
  </si>
  <si>
    <t>Produto_19</t>
  </si>
  <si>
    <t>19/01/2024</t>
  </si>
  <si>
    <t>19/02/2024</t>
  </si>
  <si>
    <t>P020</t>
  </si>
  <si>
    <t>Produto_20</t>
  </si>
  <si>
    <t>20/01/2024</t>
  </si>
  <si>
    <t>20/02/2024</t>
  </si>
  <si>
    <t>P021</t>
  </si>
  <si>
    <t>Produto_21</t>
  </si>
  <si>
    <t>21/01/2024</t>
  </si>
  <si>
    <t>21/02/2024</t>
  </si>
  <si>
    <t>P022</t>
  </si>
  <si>
    <t>Produto_22</t>
  </si>
  <si>
    <t>22/01/2024</t>
  </si>
  <si>
    <t>22/02/2024</t>
  </si>
  <si>
    <t>P023</t>
  </si>
  <si>
    <t>Produto_23</t>
  </si>
  <si>
    <t>23/01/2024</t>
  </si>
  <si>
    <t>23/02/2024</t>
  </si>
  <si>
    <t>P024</t>
  </si>
  <si>
    <t>Produto_24</t>
  </si>
  <si>
    <t>24/01/2024</t>
  </si>
  <si>
    <t>24/02/2024</t>
  </si>
  <si>
    <t>P025</t>
  </si>
  <si>
    <t>Produto_25</t>
  </si>
  <si>
    <t>25/01/2024</t>
  </si>
  <si>
    <t>25/02/2024</t>
  </si>
  <si>
    <t>P026</t>
  </si>
  <si>
    <t>Produto_26</t>
  </si>
  <si>
    <t>26/01/2024</t>
  </si>
  <si>
    <t>26/02/2024</t>
  </si>
  <si>
    <t>P027</t>
  </si>
  <si>
    <t>Produto_27</t>
  </si>
  <si>
    <t>27/01/2024</t>
  </si>
  <si>
    <t>27/02/2024</t>
  </si>
  <si>
    <t>P028</t>
  </si>
  <si>
    <t>Produto_28</t>
  </si>
  <si>
    <t>28/01/2024</t>
  </si>
  <si>
    <t>28/02/2024</t>
  </si>
  <si>
    <t>P029</t>
  </si>
  <si>
    <t>Produto_29</t>
  </si>
  <si>
    <t>29/01/2024</t>
  </si>
  <si>
    <t>29/02/2024</t>
  </si>
  <si>
    <t>P030</t>
  </si>
  <si>
    <t>Produto_30</t>
  </si>
  <si>
    <t>30/01/2024</t>
  </si>
  <si>
    <t>01/03/2024</t>
  </si>
  <si>
    <t>1. Calcule a soma total dos valores na coluna 'Quantidade_Vendida'.</t>
  </si>
  <si>
    <t>2. Encontre a média dos valores na coluna 'Preço_Unitário'.</t>
  </si>
  <si>
    <t>3. Determine o valor máximo na coluna 'Quantidade_Estoque'.</t>
  </si>
  <si>
    <t>4. Qual é o segundo maior valor na coluna 'Lucro_Unitário'?</t>
  </si>
  <si>
    <t>5. Encontre o menor valor na coluna 'Desconto'.</t>
  </si>
  <si>
    <t>6. Utilize a função SE para verificar se o 'Preço_Unitário' do 'produto 8' é maior que 20. Se for, retorne 'Alto'; caso contrário, retorne 'Baixo'.</t>
  </si>
  <si>
    <t>7. Calcule a soma total dos valores na coluna 'Valor_Total_Venda'.</t>
  </si>
  <si>
    <t>8. Encontre a média dos valores na coluna 'Custo_Unitário'.</t>
  </si>
  <si>
    <t>9. Determine o valor máximo na coluna 'Quantidade_Vendida'.</t>
  </si>
  <si>
    <t>10. Qual é o terceiro maior valor na coluna 'Preço_Unitário'?</t>
  </si>
  <si>
    <t>11. Encontre o menor valor na coluna 'Lucro_Unitário'.</t>
  </si>
  <si>
    <t>12. Utilize a função SE para verificar se a 'Quantidade_Estoque' do 'produto 10' é menor que 10. Se for, retorne 'Baixa'; caso contrário, retorne 'Adequada'.</t>
  </si>
  <si>
    <t>13. Calcule a soma total dos valores na coluna 'Desconto'.</t>
  </si>
  <si>
    <t>14. Encontre a média dos valores na coluna 'Lucro_Unitário'.</t>
  </si>
  <si>
    <t>15. Determine o valor máximo na coluna 'Valor_Total_Venda'.</t>
  </si>
  <si>
    <t>16. Qual é o quarto maior valor na coluna 'Quantidade_Estoque'?</t>
  </si>
  <si>
    <t>17. Encontre o menor valor na coluna 'Custo_Unitário'.</t>
  </si>
  <si>
    <t>18. Utilize a função SE para verificar se o 'Valor_Total_Venda' do 'produto 5' é maior que 200. Se for, retorne 'Alta Venda'; caso contrário, retorne 'Venda Comum'.</t>
  </si>
  <si>
    <t>19. Calcule a soma total dos valores na coluna 'Custo_Unitário'.</t>
  </si>
  <si>
    <t>20. Encontre a média dos valores na coluna 'Quantidade_Estoque'.</t>
  </si>
  <si>
    <t>21. Determine o valor máximo na coluna 'Desconto'.</t>
  </si>
  <si>
    <t>22. Qual é o quinto maior valor na coluna 'Lucro_Unitário'?</t>
  </si>
  <si>
    <t>23. Encontre o menor valor na coluna 'Quantidade_Vendida'.</t>
  </si>
  <si>
    <t>24. Utilize a função SE para verificar se o 'Custo_Unitário' do 'produto 3' é maior que 15. Se for, retorne 'Caro'; caso contrário, retorne 'Barato'.</t>
  </si>
  <si>
    <t>25. Calcule a soma total dos valores na coluna 'Lucro_Unitário'.</t>
  </si>
  <si>
    <t>Total das Quantidades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</si>
</sst>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129-36A8-49A5-B8EF-9A6FA0124F05}">
  <dimension ref="A1:R33"/>
  <sheetViews>
    <sheetView tabSelected="1" topLeftCell="B1" zoomScale="70" zoomScaleNormal="70" workbookViewId="0">
      <selection activeCell="D53" sqref="D53"/>
    </sheetView>
  </sheetViews>
  <sheetFormatPr defaultRowHeight="15" x14ac:dyDescent="0.25"/>
  <cols>
    <col min="1" max="1" width="11" bestFit="1" customWidth="1"/>
    <col min="2" max="2" width="32.85546875" bestFit="1" customWidth="1"/>
    <col min="3" max="3" width="10.85546875" bestFit="1" customWidth="1"/>
    <col min="4" max="4" width="14.42578125" bestFit="1" customWidth="1"/>
    <col min="5" max="5" width="19.85546875" bestFit="1" customWidth="1"/>
    <col min="6" max="6" width="20.140625" bestFit="1" customWidth="1"/>
    <col min="7" max="7" width="12.7109375" bestFit="1" customWidth="1"/>
    <col min="8" max="8" width="11.7109375" bestFit="1" customWidth="1"/>
    <col min="9" max="9" width="13.28515625" bestFit="1" customWidth="1"/>
    <col min="10" max="10" width="14.42578125" bestFit="1" customWidth="1"/>
    <col min="11" max="11" width="18.5703125" bestFit="1" customWidth="1"/>
    <col min="12" max="12" width="12.5703125" bestFit="1" customWidth="1"/>
    <col min="13" max="13" width="23.85546875" customWidth="1"/>
    <col min="14" max="14" width="23.42578125" bestFit="1" customWidth="1"/>
    <col min="15" max="15" width="13.140625" bestFit="1" customWidth="1"/>
    <col min="17" max="17" width="69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Q1" t="s">
        <v>153</v>
      </c>
      <c r="R1">
        <f>SUM(F2:F31)</f>
        <v>870</v>
      </c>
    </row>
    <row r="2" spans="1:18" x14ac:dyDescent="0.25">
      <c r="A2" s="4" t="s">
        <v>15</v>
      </c>
      <c r="B2" s="5" t="s">
        <v>16</v>
      </c>
      <c r="C2" s="5" t="s">
        <v>17</v>
      </c>
      <c r="D2" s="5">
        <v>10</v>
      </c>
      <c r="E2" s="5">
        <v>50</v>
      </c>
      <c r="F2" s="5">
        <v>0</v>
      </c>
      <c r="G2" s="5" t="s">
        <v>18</v>
      </c>
      <c r="H2" s="5" t="s">
        <v>19</v>
      </c>
      <c r="I2" s="5" t="s">
        <v>20</v>
      </c>
      <c r="J2" s="5">
        <v>5</v>
      </c>
      <c r="K2" s="5">
        <v>3</v>
      </c>
      <c r="L2" s="5">
        <v>0</v>
      </c>
      <c r="M2" s="5">
        <v>0</v>
      </c>
      <c r="N2" s="5" t="s">
        <v>21</v>
      </c>
      <c r="O2" s="6" t="s">
        <v>22</v>
      </c>
      <c r="Q2" t="s">
        <v>154</v>
      </c>
      <c r="R2">
        <f>AVERAGE(D2:D31)</f>
        <v>31.75</v>
      </c>
    </row>
    <row r="3" spans="1:18" x14ac:dyDescent="0.25">
      <c r="A3" s="7" t="s">
        <v>23</v>
      </c>
      <c r="B3" s="8" t="s">
        <v>24</v>
      </c>
      <c r="C3" s="8" t="s">
        <v>25</v>
      </c>
      <c r="D3" s="8">
        <v>11.5</v>
      </c>
      <c r="E3" s="8">
        <v>49</v>
      </c>
      <c r="F3" s="8">
        <v>2</v>
      </c>
      <c r="G3" s="8" t="s">
        <v>26</v>
      </c>
      <c r="H3" s="8" t="s">
        <v>27</v>
      </c>
      <c r="I3" s="8" t="s">
        <v>28</v>
      </c>
      <c r="J3" s="8">
        <v>5.8</v>
      </c>
      <c r="K3" s="8">
        <v>3.5</v>
      </c>
      <c r="L3" s="8">
        <v>0.1</v>
      </c>
      <c r="M3" s="8">
        <v>23</v>
      </c>
      <c r="N3" s="8" t="s">
        <v>29</v>
      </c>
      <c r="O3" s="9" t="s">
        <v>30</v>
      </c>
      <c r="Q3" t="s">
        <v>155</v>
      </c>
      <c r="R3">
        <f>MAX(E2:E31)</f>
        <v>50</v>
      </c>
    </row>
    <row r="4" spans="1:18" x14ac:dyDescent="0.25">
      <c r="A4" s="10" t="s">
        <v>31</v>
      </c>
      <c r="B4" s="11" t="s">
        <v>32</v>
      </c>
      <c r="C4" s="11" t="s">
        <v>33</v>
      </c>
      <c r="D4" s="11">
        <v>13</v>
      </c>
      <c r="E4" s="11">
        <v>48</v>
      </c>
      <c r="F4" s="11">
        <v>4</v>
      </c>
      <c r="G4" s="11" t="s">
        <v>34</v>
      </c>
      <c r="H4" s="11" t="s">
        <v>35</v>
      </c>
      <c r="I4" s="11" t="s">
        <v>36</v>
      </c>
      <c r="J4" s="11">
        <v>6.6</v>
      </c>
      <c r="K4" s="11">
        <v>4</v>
      </c>
      <c r="L4" s="11">
        <v>0.2</v>
      </c>
      <c r="M4" s="11">
        <v>52</v>
      </c>
      <c r="N4" s="11" t="s">
        <v>37</v>
      </c>
      <c r="O4" s="12" t="s">
        <v>38</v>
      </c>
      <c r="Q4" t="s">
        <v>156</v>
      </c>
      <c r="R4">
        <f>LARGE(K2:K31,2)</f>
        <v>17</v>
      </c>
    </row>
    <row r="5" spans="1:18" x14ac:dyDescent="0.25">
      <c r="A5" s="7" t="s">
        <v>39</v>
      </c>
      <c r="B5" s="8" t="s">
        <v>40</v>
      </c>
      <c r="C5" s="8" t="s">
        <v>41</v>
      </c>
      <c r="D5" s="8">
        <v>14.5</v>
      </c>
      <c r="E5" s="8">
        <v>47</v>
      </c>
      <c r="F5" s="8">
        <v>6</v>
      </c>
      <c r="G5" s="8" t="s">
        <v>42</v>
      </c>
      <c r="H5" s="8" t="s">
        <v>43</v>
      </c>
      <c r="I5" s="8" t="s">
        <v>44</v>
      </c>
      <c r="J5" s="8">
        <v>7.4</v>
      </c>
      <c r="K5" s="8">
        <v>4.5</v>
      </c>
      <c r="L5" s="8">
        <v>0.3</v>
      </c>
      <c r="M5" s="8">
        <v>87</v>
      </c>
      <c r="N5" s="8" t="s">
        <v>21</v>
      </c>
      <c r="O5" s="9" t="s">
        <v>45</v>
      </c>
      <c r="Q5" t="s">
        <v>157</v>
      </c>
      <c r="R5">
        <f>MIN(L2:L31)</f>
        <v>0</v>
      </c>
    </row>
    <row r="6" spans="1:18" x14ac:dyDescent="0.25">
      <c r="A6" s="10" t="s">
        <v>46</v>
      </c>
      <c r="B6" s="11" t="s">
        <v>47</v>
      </c>
      <c r="C6" s="11" t="s">
        <v>48</v>
      </c>
      <c r="D6" s="11">
        <v>16</v>
      </c>
      <c r="E6" s="11">
        <v>46</v>
      </c>
      <c r="F6" s="11">
        <v>8</v>
      </c>
      <c r="G6" s="11" t="s">
        <v>49</v>
      </c>
      <c r="H6" s="11" t="s">
        <v>50</v>
      </c>
      <c r="I6" s="11" t="s">
        <v>51</v>
      </c>
      <c r="J6" s="11">
        <v>8.1999999999999993</v>
      </c>
      <c r="K6" s="11">
        <v>5</v>
      </c>
      <c r="L6" s="11">
        <v>0.4</v>
      </c>
      <c r="M6" s="11">
        <v>128</v>
      </c>
      <c r="N6" s="11" t="s">
        <v>29</v>
      </c>
      <c r="O6" s="12" t="s">
        <v>22</v>
      </c>
      <c r="Q6" t="s">
        <v>158</v>
      </c>
      <c r="R6" t="str">
        <f>IF(D9&gt;20,"Alto","Baixo")</f>
        <v>Alto</v>
      </c>
    </row>
    <row r="7" spans="1:18" x14ac:dyDescent="0.25">
      <c r="A7" s="7" t="s">
        <v>52</v>
      </c>
      <c r="B7" s="8" t="s">
        <v>53</v>
      </c>
      <c r="C7" s="8" t="s">
        <v>54</v>
      </c>
      <c r="D7" s="8">
        <v>17.5</v>
      </c>
      <c r="E7" s="8">
        <v>45</v>
      </c>
      <c r="F7" s="8">
        <v>10</v>
      </c>
      <c r="G7" s="8" t="s">
        <v>55</v>
      </c>
      <c r="H7" s="8" t="s">
        <v>56</v>
      </c>
      <c r="I7" s="8" t="s">
        <v>20</v>
      </c>
      <c r="J7" s="8">
        <v>9</v>
      </c>
      <c r="K7" s="8">
        <v>5.5</v>
      </c>
      <c r="L7" s="8">
        <v>0.5</v>
      </c>
      <c r="M7" s="8">
        <v>175</v>
      </c>
      <c r="N7" s="8" t="s">
        <v>37</v>
      </c>
      <c r="O7" s="9" t="s">
        <v>30</v>
      </c>
      <c r="Q7" t="s">
        <v>159</v>
      </c>
      <c r="R7">
        <f>SUM(M2:M31)</f>
        <v>34365</v>
      </c>
    </row>
    <row r="8" spans="1:18" x14ac:dyDescent="0.25">
      <c r="A8" s="10" t="s">
        <v>57</v>
      </c>
      <c r="B8" s="11" t="s">
        <v>58</v>
      </c>
      <c r="C8" s="11" t="s">
        <v>17</v>
      </c>
      <c r="D8" s="11">
        <v>19</v>
      </c>
      <c r="E8" s="11">
        <v>44</v>
      </c>
      <c r="F8" s="11">
        <v>12</v>
      </c>
      <c r="G8" s="11" t="s">
        <v>59</v>
      </c>
      <c r="H8" s="11" t="s">
        <v>60</v>
      </c>
      <c r="I8" s="11" t="s">
        <v>28</v>
      </c>
      <c r="J8" s="11">
        <v>9.8000000000000007</v>
      </c>
      <c r="K8" s="11">
        <v>6</v>
      </c>
      <c r="L8" s="11">
        <v>0.6</v>
      </c>
      <c r="M8" s="11">
        <v>228</v>
      </c>
      <c r="N8" s="11" t="s">
        <v>21</v>
      </c>
      <c r="O8" s="12" t="s">
        <v>38</v>
      </c>
      <c r="Q8" t="s">
        <v>160</v>
      </c>
      <c r="R8">
        <f>AVERAGE(J2:J31)</f>
        <v>16.600000000000001</v>
      </c>
    </row>
    <row r="9" spans="1:18" x14ac:dyDescent="0.25">
      <c r="A9" s="7" t="s">
        <v>61</v>
      </c>
      <c r="B9" s="8" t="s">
        <v>62</v>
      </c>
      <c r="C9" s="8" t="s">
        <v>25</v>
      </c>
      <c r="D9" s="8">
        <v>20.5</v>
      </c>
      <c r="E9" s="8">
        <v>43</v>
      </c>
      <c r="F9" s="8">
        <v>14</v>
      </c>
      <c r="G9" s="8" t="s">
        <v>63</v>
      </c>
      <c r="H9" s="8" t="s">
        <v>64</v>
      </c>
      <c r="I9" s="8" t="s">
        <v>36</v>
      </c>
      <c r="J9" s="8">
        <v>10.6</v>
      </c>
      <c r="K9" s="8">
        <v>6.5</v>
      </c>
      <c r="L9" s="8">
        <v>0.7</v>
      </c>
      <c r="M9" s="8">
        <v>287</v>
      </c>
      <c r="N9" s="8" t="s">
        <v>29</v>
      </c>
      <c r="O9" s="9" t="s">
        <v>45</v>
      </c>
      <c r="Q9" t="s">
        <v>161</v>
      </c>
      <c r="R9">
        <f>MAX(F2:F31)</f>
        <v>58</v>
      </c>
    </row>
    <row r="10" spans="1:18" x14ac:dyDescent="0.25">
      <c r="A10" s="10" t="s">
        <v>65</v>
      </c>
      <c r="B10" s="11" t="s">
        <v>66</v>
      </c>
      <c r="C10" s="11" t="s">
        <v>33</v>
      </c>
      <c r="D10" s="11">
        <v>22</v>
      </c>
      <c r="E10" s="11">
        <v>42</v>
      </c>
      <c r="F10" s="11">
        <v>16</v>
      </c>
      <c r="G10" s="11" t="s">
        <v>67</v>
      </c>
      <c r="H10" s="11" t="s">
        <v>68</v>
      </c>
      <c r="I10" s="11" t="s">
        <v>44</v>
      </c>
      <c r="J10" s="11">
        <v>11.4</v>
      </c>
      <c r="K10" s="11">
        <v>7</v>
      </c>
      <c r="L10" s="11">
        <v>0.8</v>
      </c>
      <c r="M10" s="11">
        <v>352</v>
      </c>
      <c r="N10" s="11" t="s">
        <v>37</v>
      </c>
      <c r="O10" s="12" t="s">
        <v>22</v>
      </c>
      <c r="Q10" t="s">
        <v>162</v>
      </c>
      <c r="R10">
        <f>LARGE(D2:D31,3)</f>
        <v>50.5</v>
      </c>
    </row>
    <row r="11" spans="1:18" x14ac:dyDescent="0.25">
      <c r="A11" s="7" t="s">
        <v>69</v>
      </c>
      <c r="B11" s="8" t="s">
        <v>70</v>
      </c>
      <c r="C11" s="8" t="s">
        <v>41</v>
      </c>
      <c r="D11" s="8">
        <v>23.5</v>
      </c>
      <c r="E11" s="8">
        <v>41</v>
      </c>
      <c r="F11" s="8">
        <v>18</v>
      </c>
      <c r="G11" s="8" t="s">
        <v>71</v>
      </c>
      <c r="H11" s="8" t="s">
        <v>72</v>
      </c>
      <c r="I11" s="8" t="s">
        <v>51</v>
      </c>
      <c r="J11" s="8">
        <v>12.2</v>
      </c>
      <c r="K11" s="8">
        <v>7.5</v>
      </c>
      <c r="L11" s="8">
        <v>0.9</v>
      </c>
      <c r="M11" s="8">
        <v>423</v>
      </c>
      <c r="N11" s="8" t="s">
        <v>21</v>
      </c>
      <c r="O11" s="9" t="s">
        <v>30</v>
      </c>
      <c r="Q11" t="s">
        <v>163</v>
      </c>
      <c r="R11">
        <f>MIN(K2:K31)</f>
        <v>3</v>
      </c>
    </row>
    <row r="12" spans="1:18" x14ac:dyDescent="0.25">
      <c r="A12" s="10" t="s">
        <v>73</v>
      </c>
      <c r="B12" s="11" t="s">
        <v>74</v>
      </c>
      <c r="C12" s="11" t="s">
        <v>48</v>
      </c>
      <c r="D12" s="11">
        <v>25</v>
      </c>
      <c r="E12" s="11">
        <v>40</v>
      </c>
      <c r="F12" s="11">
        <v>20</v>
      </c>
      <c r="G12" s="11" t="s">
        <v>75</v>
      </c>
      <c r="H12" s="11" t="s">
        <v>76</v>
      </c>
      <c r="I12" s="11" t="s">
        <v>20</v>
      </c>
      <c r="J12" s="11">
        <v>13</v>
      </c>
      <c r="K12" s="11">
        <v>8</v>
      </c>
      <c r="L12" s="11">
        <v>1</v>
      </c>
      <c r="M12" s="11">
        <v>500</v>
      </c>
      <c r="N12" s="11" t="s">
        <v>29</v>
      </c>
      <c r="O12" s="12" t="s">
        <v>38</v>
      </c>
      <c r="Q12" t="s">
        <v>164</v>
      </c>
      <c r="R12" t="str">
        <f>IF(E11&lt;10,"Baixo","Alto")</f>
        <v>Alto</v>
      </c>
    </row>
    <row r="13" spans="1:18" x14ac:dyDescent="0.25">
      <c r="A13" s="7" t="s">
        <v>77</v>
      </c>
      <c r="B13" s="8" t="s">
        <v>78</v>
      </c>
      <c r="C13" s="8" t="s">
        <v>54</v>
      </c>
      <c r="D13" s="8">
        <v>26.5</v>
      </c>
      <c r="E13" s="8">
        <v>39</v>
      </c>
      <c r="F13" s="8">
        <v>22</v>
      </c>
      <c r="G13" s="8" t="s">
        <v>79</v>
      </c>
      <c r="H13" s="8" t="s">
        <v>80</v>
      </c>
      <c r="I13" s="8" t="s">
        <v>28</v>
      </c>
      <c r="J13" s="8">
        <v>13.8</v>
      </c>
      <c r="K13" s="8">
        <v>8.5</v>
      </c>
      <c r="L13" s="8">
        <v>1.1000000000000001</v>
      </c>
      <c r="M13" s="8">
        <v>583</v>
      </c>
      <c r="N13" s="8" t="s">
        <v>37</v>
      </c>
      <c r="O13" s="9" t="s">
        <v>45</v>
      </c>
      <c r="Q13" t="s">
        <v>165</v>
      </c>
      <c r="R13">
        <f>SUM(L2:L31)</f>
        <v>43.5</v>
      </c>
    </row>
    <row r="14" spans="1:18" x14ac:dyDescent="0.25">
      <c r="A14" s="10" t="s">
        <v>81</v>
      </c>
      <c r="B14" s="11" t="s">
        <v>82</v>
      </c>
      <c r="C14" s="11" t="s">
        <v>17</v>
      </c>
      <c r="D14" s="11">
        <v>28</v>
      </c>
      <c r="E14" s="11">
        <v>38</v>
      </c>
      <c r="F14" s="11">
        <v>24</v>
      </c>
      <c r="G14" s="11" t="s">
        <v>83</v>
      </c>
      <c r="H14" s="11" t="s">
        <v>84</v>
      </c>
      <c r="I14" s="11" t="s">
        <v>36</v>
      </c>
      <c r="J14" s="11">
        <v>14.6</v>
      </c>
      <c r="K14" s="11">
        <v>9</v>
      </c>
      <c r="L14" s="11">
        <v>1.2</v>
      </c>
      <c r="M14" s="11">
        <v>672</v>
      </c>
      <c r="N14" s="11" t="s">
        <v>21</v>
      </c>
      <c r="O14" s="12" t="s">
        <v>22</v>
      </c>
      <c r="Q14" t="s">
        <v>166</v>
      </c>
      <c r="R14">
        <f>AVERAGE(K2:K31)</f>
        <v>10.25</v>
      </c>
    </row>
    <row r="15" spans="1:18" x14ac:dyDescent="0.25">
      <c r="A15" s="7" t="s">
        <v>85</v>
      </c>
      <c r="B15" s="8" t="s">
        <v>86</v>
      </c>
      <c r="C15" s="8" t="s">
        <v>25</v>
      </c>
      <c r="D15" s="8">
        <v>29.5</v>
      </c>
      <c r="E15" s="8">
        <v>37</v>
      </c>
      <c r="F15" s="8">
        <v>26</v>
      </c>
      <c r="G15" s="8" t="s">
        <v>87</v>
      </c>
      <c r="H15" s="8" t="s">
        <v>88</v>
      </c>
      <c r="I15" s="8" t="s">
        <v>44</v>
      </c>
      <c r="J15" s="8">
        <v>15.4</v>
      </c>
      <c r="K15" s="8">
        <v>9.5</v>
      </c>
      <c r="L15" s="8">
        <v>1.3</v>
      </c>
      <c r="M15" s="8">
        <v>767</v>
      </c>
      <c r="N15" s="8" t="s">
        <v>29</v>
      </c>
      <c r="O15" s="9" t="s">
        <v>30</v>
      </c>
      <c r="Q15" t="s">
        <v>167</v>
      </c>
      <c r="R15">
        <f>MAX(M2:M31)</f>
        <v>3103</v>
      </c>
    </row>
    <row r="16" spans="1:18" x14ac:dyDescent="0.25">
      <c r="A16" s="10" t="s">
        <v>89</v>
      </c>
      <c r="B16" s="11" t="s">
        <v>90</v>
      </c>
      <c r="C16" s="11" t="s">
        <v>33</v>
      </c>
      <c r="D16" s="11">
        <v>31</v>
      </c>
      <c r="E16" s="11">
        <v>36</v>
      </c>
      <c r="F16" s="11">
        <v>28</v>
      </c>
      <c r="G16" s="11" t="s">
        <v>91</v>
      </c>
      <c r="H16" s="11" t="s">
        <v>92</v>
      </c>
      <c r="I16" s="11" t="s">
        <v>51</v>
      </c>
      <c r="J16" s="11">
        <v>16.2</v>
      </c>
      <c r="K16" s="11">
        <v>10</v>
      </c>
      <c r="L16" s="11">
        <v>1.4</v>
      </c>
      <c r="M16" s="11">
        <v>868</v>
      </c>
      <c r="N16" s="11" t="s">
        <v>37</v>
      </c>
      <c r="O16" s="12" t="s">
        <v>38</v>
      </c>
      <c r="Q16" t="s">
        <v>168</v>
      </c>
      <c r="R16">
        <f>LARGE(E2:E31,4)</f>
        <v>47</v>
      </c>
    </row>
    <row r="17" spans="1:18" x14ac:dyDescent="0.25">
      <c r="A17" s="7" t="s">
        <v>93</v>
      </c>
      <c r="B17" s="8" t="s">
        <v>94</v>
      </c>
      <c r="C17" s="8" t="s">
        <v>41</v>
      </c>
      <c r="D17" s="8">
        <v>32.5</v>
      </c>
      <c r="E17" s="8">
        <v>35</v>
      </c>
      <c r="F17" s="8">
        <v>30</v>
      </c>
      <c r="G17" s="8" t="s">
        <v>95</v>
      </c>
      <c r="H17" s="8" t="s">
        <v>96</v>
      </c>
      <c r="I17" s="8" t="s">
        <v>20</v>
      </c>
      <c r="J17" s="8">
        <v>17</v>
      </c>
      <c r="K17" s="8">
        <v>10.5</v>
      </c>
      <c r="L17" s="8">
        <v>1.5</v>
      </c>
      <c r="M17" s="8">
        <v>975</v>
      </c>
      <c r="N17" s="8" t="s">
        <v>21</v>
      </c>
      <c r="O17" s="9" t="s">
        <v>45</v>
      </c>
      <c r="Q17" t="s">
        <v>169</v>
      </c>
      <c r="R17">
        <f>MIN(J2:J31)</f>
        <v>5</v>
      </c>
    </row>
    <row r="18" spans="1:18" x14ac:dyDescent="0.25">
      <c r="A18" s="10" t="s">
        <v>97</v>
      </c>
      <c r="B18" s="11" t="s">
        <v>98</v>
      </c>
      <c r="C18" s="11" t="s">
        <v>48</v>
      </c>
      <c r="D18" s="11">
        <v>34</v>
      </c>
      <c r="E18" s="11">
        <v>34</v>
      </c>
      <c r="F18" s="11">
        <v>32</v>
      </c>
      <c r="G18" s="11" t="s">
        <v>99</v>
      </c>
      <c r="H18" s="11" t="s">
        <v>100</v>
      </c>
      <c r="I18" s="11" t="s">
        <v>28</v>
      </c>
      <c r="J18" s="11">
        <v>17.8</v>
      </c>
      <c r="K18" s="11">
        <v>11</v>
      </c>
      <c r="L18" s="11">
        <v>1.6</v>
      </c>
      <c r="M18" s="11">
        <v>1088</v>
      </c>
      <c r="N18" s="11" t="s">
        <v>29</v>
      </c>
      <c r="O18" s="12" t="s">
        <v>22</v>
      </c>
      <c r="Q18" t="s">
        <v>170</v>
      </c>
      <c r="R18" t="str">
        <f>IF(M6&gt;200,"Alto","Baixo")</f>
        <v>Baixo</v>
      </c>
    </row>
    <row r="19" spans="1:18" x14ac:dyDescent="0.25">
      <c r="A19" s="7" t="s">
        <v>101</v>
      </c>
      <c r="B19" s="8" t="s">
        <v>102</v>
      </c>
      <c r="C19" s="8" t="s">
        <v>54</v>
      </c>
      <c r="D19" s="8">
        <v>35.5</v>
      </c>
      <c r="E19" s="8">
        <v>33</v>
      </c>
      <c r="F19" s="8">
        <v>34</v>
      </c>
      <c r="G19" s="8" t="s">
        <v>103</v>
      </c>
      <c r="H19" s="8" t="s">
        <v>104</v>
      </c>
      <c r="I19" s="8" t="s">
        <v>36</v>
      </c>
      <c r="J19" s="8">
        <v>18.600000000000001</v>
      </c>
      <c r="K19" s="8">
        <v>11.5</v>
      </c>
      <c r="L19" s="8">
        <v>1.7</v>
      </c>
      <c r="M19" s="8">
        <v>1207</v>
      </c>
      <c r="N19" s="8" t="s">
        <v>37</v>
      </c>
      <c r="O19" s="9" t="s">
        <v>30</v>
      </c>
      <c r="Q19" t="s">
        <v>171</v>
      </c>
      <c r="R19">
        <f>SUM(J2:J31)</f>
        <v>498</v>
      </c>
    </row>
    <row r="20" spans="1:18" x14ac:dyDescent="0.25">
      <c r="A20" s="10" t="s">
        <v>105</v>
      </c>
      <c r="B20" s="11" t="s">
        <v>106</v>
      </c>
      <c r="C20" s="11" t="s">
        <v>17</v>
      </c>
      <c r="D20" s="11">
        <v>37</v>
      </c>
      <c r="E20" s="11">
        <v>32</v>
      </c>
      <c r="F20" s="11">
        <v>36</v>
      </c>
      <c r="G20" s="11" t="s">
        <v>107</v>
      </c>
      <c r="H20" s="11" t="s">
        <v>108</v>
      </c>
      <c r="I20" s="11" t="s">
        <v>44</v>
      </c>
      <c r="J20" s="11">
        <v>19.399999999999999</v>
      </c>
      <c r="K20" s="11">
        <v>12</v>
      </c>
      <c r="L20" s="11">
        <v>1.8</v>
      </c>
      <c r="M20" s="11">
        <v>1332</v>
      </c>
      <c r="N20" s="11" t="s">
        <v>21</v>
      </c>
      <c r="O20" s="12" t="s">
        <v>38</v>
      </c>
      <c r="Q20" t="s">
        <v>172</v>
      </c>
      <c r="R20">
        <f>AVERAGE(E2:E31)</f>
        <v>35.5</v>
      </c>
    </row>
    <row r="21" spans="1:18" x14ac:dyDescent="0.25">
      <c r="A21" s="7" t="s">
        <v>109</v>
      </c>
      <c r="B21" s="8" t="s">
        <v>110</v>
      </c>
      <c r="C21" s="8" t="s">
        <v>25</v>
      </c>
      <c r="D21" s="8">
        <v>38.5</v>
      </c>
      <c r="E21" s="8">
        <v>31</v>
      </c>
      <c r="F21" s="8">
        <v>38</v>
      </c>
      <c r="G21" s="8" t="s">
        <v>111</v>
      </c>
      <c r="H21" s="8" t="s">
        <v>112</v>
      </c>
      <c r="I21" s="8" t="s">
        <v>51</v>
      </c>
      <c r="J21" s="8">
        <v>20.2</v>
      </c>
      <c r="K21" s="8">
        <v>12.5</v>
      </c>
      <c r="L21" s="8">
        <v>1.9</v>
      </c>
      <c r="M21" s="8">
        <v>1463</v>
      </c>
      <c r="N21" s="8" t="s">
        <v>29</v>
      </c>
      <c r="O21" s="9" t="s">
        <v>45</v>
      </c>
      <c r="Q21" t="s">
        <v>173</v>
      </c>
      <c r="R21">
        <f>MAX(L2:L31)</f>
        <v>2.9</v>
      </c>
    </row>
    <row r="22" spans="1:18" x14ac:dyDescent="0.25">
      <c r="A22" s="10" t="s">
        <v>113</v>
      </c>
      <c r="B22" s="11" t="s">
        <v>114</v>
      </c>
      <c r="C22" s="11" t="s">
        <v>33</v>
      </c>
      <c r="D22" s="11">
        <v>40</v>
      </c>
      <c r="E22" s="11">
        <v>30</v>
      </c>
      <c r="F22" s="11">
        <v>40</v>
      </c>
      <c r="G22" s="11" t="s">
        <v>115</v>
      </c>
      <c r="H22" s="11" t="s">
        <v>116</v>
      </c>
      <c r="I22" s="11" t="s">
        <v>20</v>
      </c>
      <c r="J22" s="11">
        <v>21</v>
      </c>
      <c r="K22" s="11">
        <v>13</v>
      </c>
      <c r="L22" s="11">
        <v>2</v>
      </c>
      <c r="M22" s="11">
        <v>1600</v>
      </c>
      <c r="N22" s="11" t="s">
        <v>37</v>
      </c>
      <c r="O22" s="12" t="s">
        <v>22</v>
      </c>
      <c r="Q22" t="s">
        <v>174</v>
      </c>
      <c r="R22">
        <f>LARGE(K2:K31,5)</f>
        <v>15.5</v>
      </c>
    </row>
    <row r="23" spans="1:18" x14ac:dyDescent="0.25">
      <c r="A23" s="7" t="s">
        <v>117</v>
      </c>
      <c r="B23" s="8" t="s">
        <v>118</v>
      </c>
      <c r="C23" s="8" t="s">
        <v>41</v>
      </c>
      <c r="D23" s="8">
        <v>41.5</v>
      </c>
      <c r="E23" s="8">
        <v>29</v>
      </c>
      <c r="F23" s="8">
        <v>42</v>
      </c>
      <c r="G23" s="8" t="s">
        <v>119</v>
      </c>
      <c r="H23" s="8" t="s">
        <v>120</v>
      </c>
      <c r="I23" s="8" t="s">
        <v>28</v>
      </c>
      <c r="J23" s="8">
        <v>21.8</v>
      </c>
      <c r="K23" s="8">
        <v>13.5</v>
      </c>
      <c r="L23" s="8">
        <v>2.1</v>
      </c>
      <c r="M23" s="8">
        <v>1743</v>
      </c>
      <c r="N23" s="8" t="s">
        <v>21</v>
      </c>
      <c r="O23" s="9" t="s">
        <v>30</v>
      </c>
      <c r="Q23" t="s">
        <v>175</v>
      </c>
      <c r="R23">
        <f>MIN(F2:F31)</f>
        <v>0</v>
      </c>
    </row>
    <row r="24" spans="1:18" x14ac:dyDescent="0.25">
      <c r="A24" s="10" t="s">
        <v>121</v>
      </c>
      <c r="B24" s="11" t="s">
        <v>122</v>
      </c>
      <c r="C24" s="11" t="s">
        <v>48</v>
      </c>
      <c r="D24" s="11">
        <v>43</v>
      </c>
      <c r="E24" s="11">
        <v>28</v>
      </c>
      <c r="F24" s="11">
        <v>44</v>
      </c>
      <c r="G24" s="11" t="s">
        <v>123</v>
      </c>
      <c r="H24" s="11" t="s">
        <v>124</v>
      </c>
      <c r="I24" s="11" t="s">
        <v>36</v>
      </c>
      <c r="J24" s="11">
        <v>22.6</v>
      </c>
      <c r="K24" s="11">
        <v>14</v>
      </c>
      <c r="L24" s="11">
        <v>2.2000000000000002</v>
      </c>
      <c r="M24" s="11">
        <v>1892</v>
      </c>
      <c r="N24" s="11" t="s">
        <v>29</v>
      </c>
      <c r="O24" s="12" t="s">
        <v>38</v>
      </c>
      <c r="Q24" t="s">
        <v>176</v>
      </c>
      <c r="R24" t="str">
        <f>IF(J4&gt;15,"Caro","Barato")</f>
        <v>Barato</v>
      </c>
    </row>
    <row r="25" spans="1:18" x14ac:dyDescent="0.25">
      <c r="A25" s="7" t="s">
        <v>125</v>
      </c>
      <c r="B25" s="8" t="s">
        <v>126</v>
      </c>
      <c r="C25" s="8" t="s">
        <v>54</v>
      </c>
      <c r="D25" s="8">
        <v>44.5</v>
      </c>
      <c r="E25" s="8">
        <v>27</v>
      </c>
      <c r="F25" s="8">
        <v>46</v>
      </c>
      <c r="G25" s="8" t="s">
        <v>127</v>
      </c>
      <c r="H25" s="8" t="s">
        <v>128</v>
      </c>
      <c r="I25" s="8" t="s">
        <v>44</v>
      </c>
      <c r="J25" s="8">
        <v>23.4</v>
      </c>
      <c r="K25" s="8">
        <v>14.5</v>
      </c>
      <c r="L25" s="8">
        <v>2.2999999999999998</v>
      </c>
      <c r="M25" s="8">
        <v>2047</v>
      </c>
      <c r="N25" s="8" t="s">
        <v>37</v>
      </c>
      <c r="O25" s="9" t="s">
        <v>45</v>
      </c>
      <c r="Q25" t="s">
        <v>177</v>
      </c>
      <c r="R25">
        <f>SUM(K2:K31)</f>
        <v>307.5</v>
      </c>
    </row>
    <row r="26" spans="1:18" x14ac:dyDescent="0.25">
      <c r="A26" s="10" t="s">
        <v>129</v>
      </c>
      <c r="B26" s="11" t="s">
        <v>130</v>
      </c>
      <c r="C26" s="11" t="s">
        <v>17</v>
      </c>
      <c r="D26" s="11">
        <v>46</v>
      </c>
      <c r="E26" s="11">
        <v>26</v>
      </c>
      <c r="F26" s="11">
        <v>48</v>
      </c>
      <c r="G26" s="11" t="s">
        <v>131</v>
      </c>
      <c r="H26" s="11" t="s">
        <v>132</v>
      </c>
      <c r="I26" s="11" t="s">
        <v>51</v>
      </c>
      <c r="J26" s="11">
        <v>24.2</v>
      </c>
      <c r="K26" s="11">
        <v>15</v>
      </c>
      <c r="L26" s="11">
        <v>2.4</v>
      </c>
      <c r="M26" s="11">
        <v>2208</v>
      </c>
      <c r="N26" s="11" t="s">
        <v>21</v>
      </c>
      <c r="O26" s="12" t="s">
        <v>22</v>
      </c>
    </row>
    <row r="27" spans="1:18" x14ac:dyDescent="0.25">
      <c r="A27" s="7" t="s">
        <v>133</v>
      </c>
      <c r="B27" s="8" t="s">
        <v>134</v>
      </c>
      <c r="C27" s="8" t="s">
        <v>25</v>
      </c>
      <c r="D27" s="8">
        <v>47.5</v>
      </c>
      <c r="E27" s="8">
        <v>25</v>
      </c>
      <c r="F27" s="8">
        <v>50</v>
      </c>
      <c r="G27" s="8" t="s">
        <v>135</v>
      </c>
      <c r="H27" s="8" t="s">
        <v>136</v>
      </c>
      <c r="I27" s="8" t="s">
        <v>20</v>
      </c>
      <c r="J27" s="8">
        <v>25</v>
      </c>
      <c r="K27" s="8">
        <v>15.5</v>
      </c>
      <c r="L27" s="8">
        <v>2.5</v>
      </c>
      <c r="M27" s="8">
        <v>2375</v>
      </c>
      <c r="N27" s="8" t="s">
        <v>29</v>
      </c>
      <c r="O27" s="9" t="s">
        <v>30</v>
      </c>
    </row>
    <row r="28" spans="1:18" x14ac:dyDescent="0.25">
      <c r="A28" s="10" t="s">
        <v>137</v>
      </c>
      <c r="B28" s="11" t="s">
        <v>138</v>
      </c>
      <c r="C28" s="11" t="s">
        <v>33</v>
      </c>
      <c r="D28" s="11">
        <v>49</v>
      </c>
      <c r="E28" s="11">
        <v>24</v>
      </c>
      <c r="F28" s="11">
        <v>52</v>
      </c>
      <c r="G28" s="11" t="s">
        <v>139</v>
      </c>
      <c r="H28" s="11" t="s">
        <v>140</v>
      </c>
      <c r="I28" s="11" t="s">
        <v>28</v>
      </c>
      <c r="J28" s="11">
        <v>25.8</v>
      </c>
      <c r="K28" s="11">
        <v>16</v>
      </c>
      <c r="L28" s="11">
        <v>2.6</v>
      </c>
      <c r="M28" s="11">
        <v>2548</v>
      </c>
      <c r="N28" s="11" t="s">
        <v>37</v>
      </c>
      <c r="O28" s="12" t="s">
        <v>38</v>
      </c>
    </row>
    <row r="29" spans="1:18" x14ac:dyDescent="0.25">
      <c r="A29" s="7" t="s">
        <v>141</v>
      </c>
      <c r="B29" s="8" t="s">
        <v>142</v>
      </c>
      <c r="C29" s="8" t="s">
        <v>41</v>
      </c>
      <c r="D29" s="8">
        <v>50.5</v>
      </c>
      <c r="E29" s="8">
        <v>23</v>
      </c>
      <c r="F29" s="8">
        <v>54</v>
      </c>
      <c r="G29" s="8" t="s">
        <v>143</v>
      </c>
      <c r="H29" s="8" t="s">
        <v>144</v>
      </c>
      <c r="I29" s="8" t="s">
        <v>36</v>
      </c>
      <c r="J29" s="8">
        <v>26.6</v>
      </c>
      <c r="K29" s="8">
        <v>16.5</v>
      </c>
      <c r="L29" s="8">
        <v>2.7</v>
      </c>
      <c r="M29" s="8">
        <v>2727</v>
      </c>
      <c r="N29" s="8" t="s">
        <v>21</v>
      </c>
      <c r="O29" s="9" t="s">
        <v>45</v>
      </c>
    </row>
    <row r="30" spans="1:18" x14ac:dyDescent="0.25">
      <c r="A30" s="10" t="s">
        <v>145</v>
      </c>
      <c r="B30" s="11" t="s">
        <v>146</v>
      </c>
      <c r="C30" s="11" t="s">
        <v>48</v>
      </c>
      <c r="D30" s="11">
        <v>52</v>
      </c>
      <c r="E30" s="11">
        <v>22</v>
      </c>
      <c r="F30" s="11">
        <v>56</v>
      </c>
      <c r="G30" s="11" t="s">
        <v>147</v>
      </c>
      <c r="H30" s="11" t="s">
        <v>148</v>
      </c>
      <c r="I30" s="11" t="s">
        <v>44</v>
      </c>
      <c r="J30" s="11">
        <v>27.4</v>
      </c>
      <c r="K30" s="11">
        <v>17</v>
      </c>
      <c r="L30" s="11">
        <v>2.8</v>
      </c>
      <c r="M30" s="11">
        <v>2912</v>
      </c>
      <c r="N30" s="11" t="s">
        <v>29</v>
      </c>
      <c r="O30" s="12" t="s">
        <v>22</v>
      </c>
    </row>
    <row r="31" spans="1:18" ht="15.75" thickBot="1" x14ac:dyDescent="0.3">
      <c r="A31" s="13" t="s">
        <v>149</v>
      </c>
      <c r="B31" s="14" t="s">
        <v>150</v>
      </c>
      <c r="C31" s="14" t="s">
        <v>54</v>
      </c>
      <c r="D31" s="14">
        <v>53.5</v>
      </c>
      <c r="E31" s="14">
        <v>21</v>
      </c>
      <c r="F31" s="14">
        <v>58</v>
      </c>
      <c r="G31" s="14" t="s">
        <v>151</v>
      </c>
      <c r="H31" s="14" t="s">
        <v>152</v>
      </c>
      <c r="I31" s="14" t="s">
        <v>51</v>
      </c>
      <c r="J31" s="14">
        <v>28.2</v>
      </c>
      <c r="K31" s="14">
        <v>17.5</v>
      </c>
      <c r="L31" s="14">
        <v>2.9</v>
      </c>
      <c r="M31" s="14">
        <v>3103</v>
      </c>
      <c r="N31" s="14" t="s">
        <v>37</v>
      </c>
      <c r="O31" s="15" t="s">
        <v>30</v>
      </c>
    </row>
    <row r="33" spans="2:2" x14ac:dyDescent="0.25">
      <c r="B33" s="16" t="s">
        <v>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Cledison O Pensador</dc:creator>
  <cp:lastModifiedBy>Unidade Copacabana</cp:lastModifiedBy>
  <dcterms:created xsi:type="dcterms:W3CDTF">2018-12-23T19:52:49Z</dcterms:created>
  <dcterms:modified xsi:type="dcterms:W3CDTF">2024-09-05T22:50:22Z</dcterms:modified>
</cp:coreProperties>
</file>