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38400" windowHeight="22840" tabRatio="500" activeTab="1"/>
  </bookViews>
  <sheets>
    <sheet name="工作表1" sheetId="1" r:id="rId1"/>
    <sheet name="工作表2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3" l="1"/>
  <c r="C43" i="3"/>
  <c r="B40" i="3"/>
  <c r="C40" i="3"/>
  <c r="B35" i="3"/>
  <c r="C35" i="3"/>
  <c r="B25" i="3"/>
  <c r="C25" i="3"/>
  <c r="B5" i="3"/>
  <c r="C5" i="3"/>
  <c r="B39" i="3"/>
  <c r="C39" i="3"/>
  <c r="C47" i="3"/>
  <c r="B26" i="3"/>
  <c r="C26" i="3"/>
  <c r="B17" i="3"/>
  <c r="C17" i="3"/>
  <c r="B13" i="3"/>
  <c r="C13" i="3"/>
  <c r="B16" i="3"/>
  <c r="C16" i="3"/>
  <c r="B27" i="3"/>
  <c r="C27" i="3"/>
  <c r="B15" i="3"/>
  <c r="C15" i="3"/>
  <c r="B21" i="3"/>
  <c r="C21" i="3"/>
  <c r="B22" i="3"/>
  <c r="C22" i="3"/>
  <c r="B7" i="3"/>
  <c r="C7" i="3"/>
  <c r="B8" i="3"/>
  <c r="C8" i="3"/>
  <c r="B12" i="3"/>
  <c r="C12" i="3"/>
  <c r="B33" i="3"/>
  <c r="C33" i="3"/>
  <c r="B36" i="3"/>
  <c r="C36" i="3"/>
  <c r="B24" i="3"/>
  <c r="C24" i="3"/>
  <c r="B42" i="3"/>
  <c r="C42" i="3"/>
  <c r="B14" i="3"/>
  <c r="C14" i="3"/>
  <c r="B4" i="3"/>
  <c r="C4" i="3"/>
  <c r="B46" i="3"/>
  <c r="C46" i="3"/>
  <c r="B37" i="3"/>
  <c r="C37" i="3"/>
  <c r="B20" i="3"/>
  <c r="C20" i="3"/>
  <c r="B32" i="3"/>
  <c r="C32" i="3"/>
  <c r="B30" i="3"/>
  <c r="C30" i="3"/>
  <c r="B19" i="3"/>
  <c r="C19" i="3"/>
  <c r="B29" i="3"/>
  <c r="C29" i="3"/>
  <c r="B31" i="3"/>
  <c r="C31" i="3"/>
  <c r="B9" i="3"/>
  <c r="C9" i="3"/>
  <c r="B45" i="3"/>
  <c r="C45" i="3"/>
  <c r="B34" i="3"/>
  <c r="C34" i="3"/>
  <c r="B38" i="3"/>
  <c r="C38" i="3"/>
  <c r="B44" i="3"/>
  <c r="C44" i="3"/>
  <c r="B18" i="3"/>
  <c r="C18" i="3"/>
  <c r="B3" i="3"/>
  <c r="C3" i="3"/>
  <c r="B28" i="3"/>
  <c r="C28" i="3"/>
  <c r="B41" i="3"/>
  <c r="C41" i="3"/>
  <c r="B23" i="3"/>
  <c r="C23" i="3"/>
  <c r="B10" i="3"/>
  <c r="C10" i="3"/>
  <c r="B11" i="3"/>
  <c r="C11" i="3"/>
  <c r="B6" i="3"/>
  <c r="C6" i="3"/>
  <c r="B2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<sst xmlns="http://schemas.openxmlformats.org/spreadsheetml/2006/main" count="145" uniqueCount="95">
  <si>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</si>
  <si>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</si>
  <si>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高铁线路</t>
    <rPh sb="0" eb="1">
      <t>ymqr</t>
    </rPh>
    <rPh sb="2" eb="3">
      <t>xgkh</t>
    </rPh>
    <phoneticPr fontId="1" type="noConversion"/>
  </si>
  <si>
    <t>得分</t>
    <rPh sb="0" eb="1">
      <t>tj</t>
    </rPh>
    <rPh sb="1" eb="2">
      <t>wv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</si>
  <si>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</si>
  <si>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</si>
  <si>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</si>
  <si>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</si>
  <si>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</si>
  <si>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</si>
  <si>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</si>
  <si>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</si>
  <si>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</si>
  <si>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</si>
  <si>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</si>
  <si>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</si>
  <si>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</si>
  <si>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</si>
  <si>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</si>
  <si>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</si>
  <si>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</si>
  <si>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</si>
  <si>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</si>
  <si>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</si>
  <si>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哈尔滨</t>
    <phoneticPr fontId="1" type="noConversion"/>
  </si>
  <si>
    <t>呼和浩特</t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</si>
  <si>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</si>
  <si>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</si>
  <si>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</si>
  <si>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</si>
  <si>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</si>
  <si>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</si>
  <si>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</si>
  <si>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</si>
  <si>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</si>
  <si>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</si>
  <si>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</si>
  <si>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</si>
  <si>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</si>
  <si>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无</t>
    <rPh sb="0" eb="1">
      <t>fq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</si>
  <si>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</si>
  <si>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</si>
  <si>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</si>
  <si>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</si>
  <si>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</si>
  <si>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京广350北, 京广350南
石太250, 石济350
京石300城际 /2, 石邯250城际 /2</t>
    <rPh sb="0" eb="1">
      <t>yiyy</t>
    </rPh>
    <rPh sb="5" eb="6">
      <t>ux</t>
    </rPh>
    <rPh sb="8" eb="9">
      <t>yiyy</t>
    </rPh>
    <rPh sb="13" eb="14">
      <t>fm</t>
    </rPh>
    <rPh sb="15" eb="16">
      <t>dgud</t>
    </rPh>
    <rPh sb="16" eb="17">
      <t>dy</t>
    </rPh>
    <rPh sb="22" eb="23">
      <t>dgud</t>
    </rPh>
    <rPh sb="23" eb="24">
      <t>iyj</t>
    </rPh>
    <rPh sb="28" eb="29">
      <t>yiu</t>
    </rPh>
    <rPh sb="29" eb="30">
      <t>dgud</t>
    </rPh>
    <rPh sb="33" eb="34">
      <t>fdbf</t>
    </rPh>
    <rPh sb="40" eb="41">
      <t>dgud</t>
    </rPh>
    <rPh sb="41" eb="42">
      <t>han'dan</t>
    </rPh>
    <rPh sb="45" eb="46">
      <t>fdbf</t>
    </rPh>
    <phoneticPr fontId="1" type="noConversion"/>
  </si>
  <si>
    <t>沪昆350东, 沪昆350西
沪杭350城际 /2, 宁杭350
杭甬350, 杭绍台350 /2
杭黄250 /2, 杭温350 /2</t>
    <rPh sb="0" eb="1">
      <t>iyn</t>
    </rPh>
    <rPh sb="1" eb="2">
      <t>jxx</t>
    </rPh>
    <rPh sb="5" eb="6">
      <t>ai</t>
    </rPh>
    <rPh sb="8" eb="9">
      <t>iyjx</t>
    </rPh>
    <rPh sb="13" eb="14">
      <t>sghg</t>
    </rPh>
    <rPh sb="15" eb="16">
      <t>iysy</t>
    </rPh>
    <rPh sb="20" eb="21">
      <t>fdbf</t>
    </rPh>
    <rPh sb="27" eb="28">
      <t>pssy</t>
    </rPh>
    <rPh sb="33" eb="34">
      <t>sym</t>
    </rPh>
    <rPh sb="40" eb="41">
      <t>sym</t>
    </rPh>
    <rPh sb="41" eb="42">
      <t>xvk</t>
    </rPh>
    <rPh sb="42" eb="43">
      <t>ck</t>
    </rPh>
    <rPh sb="50" eb="51">
      <t>sym</t>
    </rPh>
    <rPh sb="51" eb="52">
      <t>amw</t>
    </rPh>
    <rPh sb="60" eb="61">
      <t>sym</t>
    </rPh>
    <rPh sb="61" eb="62">
      <t>ijl</t>
    </rPh>
    <phoneticPr fontId="1" type="noConversion"/>
  </si>
  <si>
    <t>杭甬350, 甬福250
嘉甬250城际 /2</t>
    <rPh sb="0" eb="1">
      <t>sym</t>
    </rPh>
    <rPh sb="1" eb="2">
      <t>cej</t>
    </rPh>
    <rPh sb="7" eb="8">
      <t>cej</t>
    </rPh>
    <rPh sb="8" eb="9">
      <t>pyg</t>
    </rPh>
    <rPh sb="13" eb="14">
      <t>fkiw</t>
    </rPh>
    <rPh sb="14" eb="15">
      <t>cej</t>
    </rPh>
    <rPh sb="18" eb="19">
      <t>fdbf</t>
    </rPh>
    <phoneticPr fontId="1" type="noConversion"/>
  </si>
  <si>
    <t>京广350北, 京广350南
西武350, 武九250
合武250, 汉宜250
武咸300城际 /2, 武天(门)250城际 /2</t>
    <rPh sb="0" eb="1">
      <t>yiyy</t>
    </rPh>
    <rPh sb="5" eb="6">
      <t>ux</t>
    </rPh>
    <rPh sb="8" eb="9">
      <t>yiyy</t>
    </rPh>
    <rPh sb="13" eb="14">
      <t>fm</t>
    </rPh>
    <rPh sb="15" eb="16">
      <t>sghg</t>
    </rPh>
    <rPh sb="16" eb="17">
      <t>gaic</t>
    </rPh>
    <rPh sb="22" eb="23">
      <t>gaic</t>
    </rPh>
    <rPh sb="23" eb="24">
      <t>vtia</t>
    </rPh>
    <rPh sb="28" eb="29">
      <t>wgec</t>
    </rPh>
    <rPh sb="29" eb="30">
      <t>gaic</t>
    </rPh>
    <rPh sb="35" eb="36">
      <t>ic</t>
    </rPh>
    <rPh sb="36" eb="37">
      <t>peg</t>
    </rPh>
    <rPh sb="41" eb="42">
      <t>gaic</t>
    </rPh>
    <rPh sb="42" eb="43">
      <t>dgps</t>
    </rPh>
    <rPh sb="46" eb="47">
      <t>fdbf</t>
    </rPh>
    <rPh sb="56" eb="57">
      <t>uyh</t>
    </rPh>
    <phoneticPr fontId="1" type="noConversion"/>
  </si>
  <si>
    <t>贵广300北, 贵广300南
南广250东, 南广250西
广佛200城际 /2, 广珠250北
广珠250南</t>
    <rPh sb="0" eb="1">
      <t>khyt</t>
    </rPh>
    <rPh sb="1" eb="2">
      <t>yyyt</t>
    </rPh>
    <rPh sb="5" eb="6">
      <t>ux</t>
    </rPh>
    <rPh sb="8" eb="9">
      <t>khyt</t>
    </rPh>
    <rPh sb="9" eb="10">
      <t>yyyt</t>
    </rPh>
    <rPh sb="13" eb="14">
      <t>fm</t>
    </rPh>
    <rPh sb="15" eb="16">
      <t>fm</t>
    </rPh>
    <rPh sb="16" eb="17">
      <t>yyyt</t>
    </rPh>
    <rPh sb="20" eb="21">
      <t>ai</t>
    </rPh>
    <rPh sb="23" eb="24">
      <t>fmyy</t>
    </rPh>
    <rPh sb="28" eb="29">
      <t>sghg</t>
    </rPh>
    <rPh sb="30" eb="31">
      <t>yyyt</t>
    </rPh>
    <rPh sb="31" eb="32">
      <t>wxmm</t>
    </rPh>
    <rPh sb="35" eb="36">
      <t>fdbf</t>
    </rPh>
    <rPh sb="42" eb="43">
      <t>yyyt</t>
    </rPh>
    <rPh sb="43" eb="44">
      <t>gria</t>
    </rPh>
    <rPh sb="47" eb="48">
      <t>ux</t>
    </rPh>
    <rPh sb="49" eb="50">
      <t>yyai</t>
    </rPh>
    <rPh sb="50" eb="51">
      <t>gri</t>
    </rPh>
    <rPh sb="54" eb="55">
      <t>fm</t>
    </rPh>
    <phoneticPr fontId="1" type="noConversion"/>
  </si>
  <si>
    <t>延西350, 西渝350
郑西350, 西武350
西宝350, 西成250
银西250, 大西350
西咸250城际 /2</t>
    <rPh sb="0" eb="1">
      <t>yan'an</t>
    </rPh>
    <rPh sb="1" eb="2">
      <t>sghg</t>
    </rPh>
    <rPh sb="7" eb="8">
      <t>sgiw</t>
    </rPh>
    <rPh sb="13" eb="14">
      <t>udb</t>
    </rPh>
    <rPh sb="14" eb="15">
      <t>sgfm</t>
    </rPh>
    <rPh sb="20" eb="21">
      <t>sghg</t>
    </rPh>
    <rPh sb="21" eb="22">
      <t>gaic</t>
    </rPh>
    <rPh sb="26" eb="27">
      <t>sghg</t>
    </rPh>
    <rPh sb="27" eb="28">
      <t>pgy</t>
    </rPh>
    <rPh sb="33" eb="34">
      <t>sghg</t>
    </rPh>
    <rPh sb="34" eb="35">
      <t>dn</t>
    </rPh>
    <rPh sb="39" eb="40">
      <t>qve</t>
    </rPh>
    <rPh sb="40" eb="41">
      <t>sghg</t>
    </rPh>
    <rPh sb="46" eb="47">
      <t>ddsg</t>
    </rPh>
    <rPh sb="47" eb="48">
      <t>sghg</t>
    </rPh>
    <rPh sb="52" eb="53">
      <t>sgdg</t>
    </rPh>
    <rPh sb="57" eb="58">
      <t>fdbf</t>
    </rPh>
    <phoneticPr fontId="1" type="noConversion"/>
  </si>
  <si>
    <t>京沪380北, 京沪380南
京沪350二线北, 京沪350二线南
津沈250, 京津350城际 /2
津保(定)200城际 /2, 津承(德)250城际 /2</t>
    <rPh sb="0" eb="1">
      <t>yiiy</t>
    </rPh>
    <rPh sb="5" eb="6">
      <t>ux</t>
    </rPh>
    <rPh sb="8" eb="9">
      <t>yiiy</t>
    </rPh>
    <rPh sb="13" eb="14">
      <t>fm</t>
    </rPh>
    <rPh sb="15" eb="16">
      <t>yiiy</t>
    </rPh>
    <rPh sb="20" eb="21">
      <t>fg</t>
    </rPh>
    <rPh sb="21" eb="22">
      <t>xg</t>
    </rPh>
    <rPh sb="22" eb="23">
      <t>ux</t>
    </rPh>
    <rPh sb="25" eb="26">
      <t>yiiy</t>
    </rPh>
    <rPh sb="30" eb="31">
      <t>fg</t>
    </rPh>
    <rPh sb="31" eb="32">
      <t>xg</t>
    </rPh>
    <rPh sb="32" eb="33">
      <t>fm</t>
    </rPh>
    <rPh sb="34" eb="35">
      <t>ivfh</t>
    </rPh>
    <rPh sb="35" eb="36">
      <t>ipq</t>
    </rPh>
    <rPh sb="41" eb="42">
      <t>yiu</t>
    </rPh>
    <rPh sb="42" eb="43">
      <t>ivfh</t>
    </rPh>
    <rPh sb="46" eb="47">
      <t>fdbf</t>
    </rPh>
    <rPh sb="52" eb="53">
      <t>ivfh</t>
    </rPh>
    <rPh sb="53" eb="54">
      <t>wks</t>
    </rPh>
    <rPh sb="55" eb="56">
      <t>pgh</t>
    </rPh>
    <rPh sb="60" eb="61">
      <t>fdbf</t>
    </rPh>
    <rPh sb="67" eb="68">
      <t>ivfh</t>
    </rPh>
    <rPh sb="68" eb="69">
      <t>bd</t>
    </rPh>
    <rPh sb="70" eb="71">
      <t>tfl</t>
    </rPh>
    <rPh sb="75" eb="76">
      <t>fdbf</t>
    </rPh>
    <phoneticPr fontId="1" type="noConversion"/>
  </si>
  <si>
    <t>大西350北, 大西350南
石太250, 太绥(德)200
郑太250</t>
    <rPh sb="0" eb="1">
      <t>ddsg</t>
    </rPh>
    <rPh sb="5" eb="6">
      <t>ux</t>
    </rPh>
    <rPh sb="8" eb="9">
      <t>ddsg</t>
    </rPh>
    <rPh sb="13" eb="14">
      <t>fm</t>
    </rPh>
    <rPh sb="15" eb="16">
      <t>dgpe</t>
    </rPh>
    <rPh sb="16" eb="17">
      <t>dy</t>
    </rPh>
    <rPh sb="22" eb="23">
      <t>dy</t>
    </rPh>
    <rPh sb="23" eb="24">
      <t>xev</t>
    </rPh>
    <rPh sb="25" eb="26">
      <t>tfl</t>
    </rPh>
    <rPh sb="31" eb="32">
      <t>udb</t>
    </rPh>
    <rPh sb="32" eb="33">
      <t>dy</t>
    </rPh>
    <phoneticPr fontId="1" type="noConversion"/>
  </si>
  <si>
    <t>京广350北, 京广350南
郑万350, 郑济350
郑合350, 郑西350
郑徐350, 郑太250
郑开(封)250城际 /2, 郑机200城际 /2
郑新250城际 /2</t>
    <rPh sb="0" eb="1">
      <t>yiyy</t>
    </rPh>
    <rPh sb="5" eb="6">
      <t>ux</t>
    </rPh>
    <rPh sb="8" eb="9">
      <t>yiyy</t>
    </rPh>
    <rPh sb="13" eb="14">
      <t>fm</t>
    </rPh>
    <rPh sb="15" eb="16">
      <t>udb</t>
    </rPh>
    <rPh sb="16" eb="17">
      <t>dnv</t>
    </rPh>
    <rPh sb="22" eb="23">
      <t>udb</t>
    </rPh>
    <rPh sb="23" eb="24">
      <t>iyj</t>
    </rPh>
    <rPh sb="28" eb="29">
      <t>udb</t>
    </rPh>
    <rPh sb="29" eb="30">
      <t>wgk</t>
    </rPh>
    <rPh sb="35" eb="36">
      <t>udb</t>
    </rPh>
    <rPh sb="36" eb="37">
      <t>sghg</t>
    </rPh>
    <rPh sb="41" eb="42">
      <t>udb</t>
    </rPh>
    <rPh sb="42" eb="43">
      <t>twyt</t>
    </rPh>
    <rPh sb="48" eb="49">
      <t>udb</t>
    </rPh>
    <rPh sb="49" eb="50">
      <t>dy</t>
    </rPh>
    <rPh sb="54" eb="55">
      <t>udb</t>
    </rPh>
    <rPh sb="55" eb="56">
      <t>ga</t>
    </rPh>
    <rPh sb="57" eb="58">
      <t>fffy</t>
    </rPh>
    <rPh sb="62" eb="63">
      <t>fdbf</t>
    </rPh>
    <rPh sb="69" eb="70">
      <t>udb</t>
    </rPh>
    <rPh sb="70" eb="71">
      <t>sm</t>
    </rPh>
    <rPh sb="74" eb="75">
      <t>fdbf</t>
    </rPh>
    <rPh sb="80" eb="81">
      <t>udb</t>
    </rPh>
    <rPh sb="81" eb="82">
      <t>usr</t>
    </rPh>
    <rPh sb="85" eb="86">
      <t>fdbf</t>
    </rPh>
    <phoneticPr fontId="1" type="noConversion"/>
  </si>
  <si>
    <t>哈大350北, 哈大350南
长吉晖(春)250 /2, 长辽(源)250 /2</t>
    <rPh sb="0" eb="1">
      <t>kwg</t>
    </rPh>
    <rPh sb="1" eb="2">
      <t>dd</t>
    </rPh>
    <rPh sb="5" eb="6">
      <t>ux</t>
    </rPh>
    <rPh sb="8" eb="9">
      <t>kwg</t>
    </rPh>
    <rPh sb="9" eb="10">
      <t>dd</t>
    </rPh>
    <rPh sb="13" eb="14">
      <t>fm</t>
    </rPh>
    <rPh sb="15" eb="16">
      <t>ta</t>
    </rPh>
    <rPh sb="16" eb="17">
      <t>fk</t>
    </rPh>
    <rPh sb="17" eb="18">
      <t>jplh</t>
    </rPh>
    <rPh sb="19" eb="20">
      <t>dwj</t>
    </rPh>
    <rPh sb="29" eb="30">
      <t>ta</t>
    </rPh>
    <rPh sb="30" eb="31">
      <t>bp</t>
    </rPh>
    <rPh sb="32" eb="33">
      <t>idr</t>
    </rPh>
    <phoneticPr fontId="1" type="noConversion"/>
  </si>
  <si>
    <t>京沪380北, 京沪380南
郑徐350, 徐连350
徐盐(城)250 /2, 徐阜350 /2</t>
    <rPh sb="0" eb="1">
      <t>yiiy</t>
    </rPh>
    <rPh sb="5" eb="6">
      <t>ux</t>
    </rPh>
    <rPh sb="8" eb="9">
      <t>yiiy</t>
    </rPh>
    <rPh sb="13" eb="14">
      <t>fm</t>
    </rPh>
    <rPh sb="15" eb="16">
      <t>udb</t>
    </rPh>
    <rPh sb="16" eb="17">
      <t>twt</t>
    </rPh>
    <rPh sb="22" eb="23">
      <t>twt</t>
    </rPh>
    <rPh sb="23" eb="24">
      <t>lpk</t>
    </rPh>
    <rPh sb="28" eb="29">
      <t>twt</t>
    </rPh>
    <rPh sb="29" eb="30">
      <t>fhfd</t>
    </rPh>
    <rPh sb="31" eb="32">
      <t>fdn</t>
    </rPh>
    <rPh sb="41" eb="42">
      <t>twt</t>
    </rPh>
    <rPh sb="42" eb="43">
      <t>fu'yang</t>
    </rPh>
    <phoneticPr fontId="1" type="noConversion"/>
  </si>
  <si>
    <t>京广350北, 京广350南
沪昆350东, 沪昆350西
常益长350, 长赣350
长岳(阳)250城际 /2, 长株潭250城际 /2</t>
    <rPh sb="0" eb="1">
      <t>yiyy</t>
    </rPh>
    <rPh sb="5" eb="6">
      <t>ux</t>
    </rPh>
    <rPh sb="8" eb="9">
      <t>yiyy</t>
    </rPh>
    <rPh sb="13" eb="14">
      <t>fm</t>
    </rPh>
    <rPh sb="15" eb="16">
      <t>iyjx</t>
    </rPh>
    <rPh sb="20" eb="21">
      <t>ai</t>
    </rPh>
    <rPh sb="23" eb="24">
      <t>iyjx</t>
    </rPh>
    <rPh sb="28" eb="29">
      <t>sghg</t>
    </rPh>
    <rPh sb="38" eb="39">
      <t>ta</t>
    </rPh>
    <rPh sb="39" eb="40">
      <t>gan'zhou</t>
    </rPh>
    <rPh sb="44" eb="45">
      <t>ta</t>
    </rPh>
    <rPh sb="45" eb="46">
      <t>rgm</t>
    </rPh>
    <rPh sb="47" eb="48">
      <t>bj</t>
    </rPh>
    <rPh sb="52" eb="53">
      <t>fdbf</t>
    </rPh>
    <rPh sb="59" eb="60">
      <t>ta</t>
    </rPh>
    <rPh sb="60" eb="61">
      <t>zhu'zou</t>
    </rPh>
    <rPh sb="65" eb="66">
      <t>fdbf</t>
    </rPh>
    <phoneticPr fontId="1" type="noConversion"/>
  </si>
  <si>
    <t>赣深350北, 赣深350南
广深350东, 广深350西
广深200东 /2, 广深200西 /2
穗莞深200城际北 /2
穗莞深200城际南 /2
莞惠200城际 /2</t>
    <rPh sb="0" eb="1">
      <t>gan'zhou</t>
    </rPh>
    <rPh sb="1" eb="2">
      <t>ipw</t>
    </rPh>
    <rPh sb="5" eb="6">
      <t>ux</t>
    </rPh>
    <rPh sb="8" eb="9">
      <t>gan'zhou</t>
    </rPh>
    <rPh sb="9" eb="10">
      <t>ipw</t>
    </rPh>
    <rPh sb="13" eb="14">
      <t>fm</t>
    </rPh>
    <rPh sb="15" eb="16">
      <t>yyip</t>
    </rPh>
    <rPh sb="20" eb="21">
      <t>ai</t>
    </rPh>
    <rPh sb="23" eb="24">
      <t>yyyt</t>
    </rPh>
    <rPh sb="24" eb="25">
      <t>ipw</t>
    </rPh>
    <rPh sb="28" eb="29">
      <t>sghg</t>
    </rPh>
    <rPh sb="30" eb="31">
      <t>yyip</t>
    </rPh>
    <rPh sb="35" eb="36">
      <t>ai</t>
    </rPh>
    <rPh sb="41" eb="42">
      <t>yyip</t>
    </rPh>
    <rPh sb="46" eb="47">
      <t>sghg</t>
    </rPh>
    <rPh sb="51" eb="52">
      <t>tgjn</t>
    </rPh>
    <rPh sb="52" eb="53">
      <t>apfq</t>
    </rPh>
    <rPh sb="53" eb="54">
      <t>ipw</t>
    </rPh>
    <rPh sb="57" eb="58">
      <t>fdbf</t>
    </rPh>
    <rPh sb="59" eb="60">
      <t>ux</t>
    </rPh>
    <rPh sb="72" eb="73">
      <t>fm</t>
    </rPh>
    <rPh sb="77" eb="78">
      <t>apfq</t>
    </rPh>
    <rPh sb="78" eb="79">
      <t>gjhn</t>
    </rPh>
    <rPh sb="82" eb="83">
      <t>fdbf</t>
    </rPh>
    <phoneticPr fontId="1" type="noConversion"/>
  </si>
  <si>
    <t>渝贵200, 成贵250
沪昆350东, 沪昆350西
贵广300, 贵南350
贵开(阳)200城际 /2</t>
    <rPh sb="0" eb="1">
      <t>iwgj</t>
    </rPh>
    <rPh sb="1" eb="2">
      <t>khgm</t>
    </rPh>
    <rPh sb="7" eb="8">
      <t>dnkh</t>
    </rPh>
    <rPh sb="13" eb="14">
      <t>iyn</t>
    </rPh>
    <rPh sb="14" eb="15">
      <t>jxx</t>
    </rPh>
    <rPh sb="18" eb="19">
      <t>ai</t>
    </rPh>
    <rPh sb="21" eb="22">
      <t>iyjx</t>
    </rPh>
    <rPh sb="26" eb="27">
      <t>sghg</t>
    </rPh>
    <rPh sb="28" eb="29">
      <t>khyt</t>
    </rPh>
    <rPh sb="29" eb="30">
      <t>yyyt</t>
    </rPh>
    <rPh sb="35" eb="36">
      <t>khgm</t>
    </rPh>
    <rPh sb="36" eb="37">
      <t>fm</t>
    </rPh>
    <rPh sb="41" eb="42">
      <t>khgm</t>
    </rPh>
    <rPh sb="42" eb="43">
      <t>ga</t>
    </rPh>
    <rPh sb="44" eb="45">
      <t>bj</t>
    </rPh>
    <rPh sb="49" eb="50">
      <t>fdbf</t>
    </rPh>
    <phoneticPr fontId="1" type="noConversion"/>
  </si>
  <si>
    <t>兰新350东, 兰新350西
西(宁)成200</t>
    <rPh sb="0" eb="1">
      <t>ufus</t>
    </rPh>
    <rPh sb="5" eb="6">
      <t>ai</t>
    </rPh>
    <rPh sb="8" eb="9">
      <t>ufus</t>
    </rPh>
    <rPh sb="13" eb="14">
      <t>sghg</t>
    </rPh>
    <rPh sb="15" eb="16">
      <t>sghg</t>
    </rPh>
    <rPh sb="17" eb="18">
      <t>ps</t>
    </rPh>
    <rPh sb="19" eb="20">
      <t>dn</t>
    </rPh>
    <phoneticPr fontId="1" type="noConversion"/>
  </si>
  <si>
    <t>京沪380北, 京沪380南
沪宁350北 /2, 沪宁350南 /2
苏嘉(兴)250城际 /2, 苏(南)通250 /2</t>
    <rPh sb="20" eb="21">
      <t>ux</t>
    </rPh>
    <rPh sb="31" eb="32">
      <t>fm</t>
    </rPh>
    <rPh sb="36" eb="37">
      <t>alw</t>
    </rPh>
    <rPh sb="37" eb="38">
      <t>fkuk</t>
    </rPh>
    <rPh sb="39" eb="40">
      <t>iw</t>
    </rPh>
    <rPh sb="44" eb="45">
      <t>fdbf</t>
    </rPh>
    <rPh sb="51" eb="52">
      <t>alw</t>
    </rPh>
    <rPh sb="53" eb="54">
      <t>fm</t>
    </rPh>
    <rPh sb="55" eb="56">
      <t>cep</t>
    </rPh>
    <phoneticPr fontId="1" type="noConversion"/>
  </si>
  <si>
    <t>哈大350 +10, 丹(东)大200</t>
    <rPh sb="0" eb="1">
      <t>kwgk</t>
    </rPh>
    <rPh sb="1" eb="2">
      <t>dd</t>
    </rPh>
    <rPh sb="11" eb="12">
      <t>dan</t>
    </rPh>
    <rPh sb="13" eb="14">
      <t>ai</t>
    </rPh>
    <rPh sb="15" eb="16">
      <t>dd</t>
    </rPh>
    <phoneticPr fontId="1" type="noConversion"/>
  </si>
  <si>
    <t>京张350 +10京兰, 京沪380 +10
京沪350二线 +10 京沈350 +10京哈
京广350 +10, 京九350 +10
京津350城际 /2, 京唐250城际 /2
京石300城际 /2</t>
    <rPh sb="0" eb="1">
      <t>yiu</t>
    </rPh>
    <rPh sb="1" eb="2">
      <t>xt</t>
    </rPh>
    <rPh sb="13" eb="14">
      <t>yiu</t>
    </rPh>
    <rPh sb="14" eb="15">
      <t>iyn</t>
    </rPh>
    <rPh sb="23" eb="24">
      <t>yiiy</t>
    </rPh>
    <rPh sb="28" eb="29">
      <t>fg</t>
    </rPh>
    <rPh sb="29" eb="30">
      <t>xg</t>
    </rPh>
    <rPh sb="35" eb="36">
      <t>yiu</t>
    </rPh>
    <rPh sb="36" eb="37">
      <t>ipbj</t>
    </rPh>
    <rPh sb="47" eb="48">
      <t>yiu</t>
    </rPh>
    <rPh sb="48" eb="49">
      <t>yyyt</t>
    </rPh>
    <rPh sb="58" eb="59">
      <t>yiu</t>
    </rPh>
    <rPh sb="59" eb="60">
      <t>vt</t>
    </rPh>
    <rPh sb="68" eb="69">
      <t>yiu</t>
    </rPh>
    <rPh sb="69" eb="70">
      <t>ivfh</t>
    </rPh>
    <rPh sb="73" eb="74">
      <t>fdbf</t>
    </rPh>
    <rPh sb="80" eb="81">
      <t>yiu</t>
    </rPh>
    <rPh sb="81" eb="82">
      <t>yvhk</t>
    </rPh>
    <rPh sb="85" eb="86">
      <t>fdbf</t>
    </rPh>
    <rPh sb="91" eb="92">
      <t>yiu</t>
    </rPh>
    <rPh sb="92" eb="93">
      <t>dgud</t>
    </rPh>
    <rPh sb="96" eb="97">
      <t>fdbf</t>
    </rPh>
    <phoneticPr fontId="1" type="noConversion"/>
  </si>
  <si>
    <t>成渝350, 渝万250
渝贵200, 渝昆350
西渝350, 渝利200
渝黔(江)350 +10渝厦</t>
    <rPh sb="0" eb="1">
      <t>dniw</t>
    </rPh>
    <rPh sb="7" eb="8">
      <t>iwgj</t>
    </rPh>
    <rPh sb="8" eb="9">
      <t>dnv</t>
    </rPh>
    <rPh sb="13" eb="14">
      <t>iwgj</t>
    </rPh>
    <rPh sb="14" eb="15">
      <t>khgm</t>
    </rPh>
    <rPh sb="20" eb="21">
      <t>iwgj</t>
    </rPh>
    <rPh sb="21" eb="22">
      <t>jxx</t>
    </rPh>
    <rPh sb="26" eb="27">
      <t>sgiw</t>
    </rPh>
    <rPh sb="33" eb="34">
      <t>iwgj</t>
    </rPh>
    <rPh sb="34" eb="35">
      <t>tjh</t>
    </rPh>
    <rPh sb="39" eb="40">
      <t>iwgj</t>
    </rPh>
    <rPh sb="40" eb="41">
      <t>lfia</t>
    </rPh>
    <rPh sb="42" eb="43">
      <t>ia</t>
    </rPh>
    <phoneticPr fontId="1" type="noConversion"/>
  </si>
  <si>
    <t>京沈350, 秦(皇岛)沈250
哈大350北, 哈大350南
沈鞍(山)250城际 /2, 沈丹(东)200城际 /2
沈抚(顺)250城际 /2, 沈铁(岭)250城际 /2</t>
    <rPh sb="0" eb="1">
      <t>yiu</t>
    </rPh>
    <rPh sb="1" eb="2">
      <t>ipbj</t>
    </rPh>
    <rPh sb="7" eb="8">
      <t>dwt</t>
    </rPh>
    <rPh sb="9" eb="10">
      <t>rgf</t>
    </rPh>
    <rPh sb="10" eb="11">
      <t>qynm</t>
    </rPh>
    <rPh sb="12" eb="13">
      <t>ipq</t>
    </rPh>
    <rPh sb="17" eb="18">
      <t>kwg</t>
    </rPh>
    <rPh sb="18" eb="19">
      <t>dd</t>
    </rPh>
    <rPh sb="22" eb="23">
      <t>ux</t>
    </rPh>
    <rPh sb="25" eb="26">
      <t>kwg</t>
    </rPh>
    <rPh sb="26" eb="27">
      <t>dd</t>
    </rPh>
    <rPh sb="30" eb="31">
      <t>fm</t>
    </rPh>
    <rPh sb="32" eb="33">
      <t>ipq</t>
    </rPh>
    <rPh sb="33" eb="34">
      <t>an'san</t>
    </rPh>
    <rPh sb="35" eb="36">
      <t>mmmm</t>
    </rPh>
    <rPh sb="40" eb="41">
      <t>fdbf</t>
    </rPh>
    <rPh sb="47" eb="48">
      <t>ipbj</t>
    </rPh>
    <rPh sb="48" eb="49">
      <t>dan'dong</t>
    </rPh>
    <rPh sb="50" eb="51">
      <t>ai</t>
    </rPh>
    <rPh sb="55" eb="56">
      <t>fdbf</t>
    </rPh>
    <rPh sb="61" eb="62">
      <t>ipq</t>
    </rPh>
    <rPh sb="62" eb="63">
      <t>rfq</t>
    </rPh>
    <rPh sb="64" eb="65">
      <t>kdm</t>
    </rPh>
    <rPh sb="69" eb="70">
      <t>fdbf</t>
    </rPh>
    <rPh sb="76" eb="77">
      <t>ipbj</t>
    </rPh>
    <rPh sb="77" eb="78">
      <t>qrw</t>
    </rPh>
    <rPh sb="79" eb="80">
      <t>mwyc</t>
    </rPh>
    <rPh sb="84" eb="85">
      <t>fdbf</t>
    </rPh>
    <phoneticPr fontId="1" type="noConversion"/>
  </si>
  <si>
    <t>哈大350 +10, 绥(芬河)满(州里)250东
绥满250西, 哈佳(木斯)250 /2</t>
    <rPh sb="0" eb="1">
      <t>kwg</t>
    </rPh>
    <rPh sb="1" eb="2">
      <t>dd</t>
    </rPh>
    <rPh sb="11" eb="12">
      <t>xev</t>
    </rPh>
    <rPh sb="13" eb="14">
      <t>awv</t>
    </rPh>
    <rPh sb="14" eb="15">
      <t>isk</t>
    </rPh>
    <rPh sb="16" eb="17">
      <t>iauj</t>
    </rPh>
    <rPh sb="19" eb="20">
      <t>jfd</t>
    </rPh>
    <rPh sb="24" eb="25">
      <t>ai</t>
    </rPh>
    <rPh sb="26" eb="27">
      <t>xev</t>
    </rPh>
    <rPh sb="27" eb="28">
      <t>iauj</t>
    </rPh>
    <rPh sb="31" eb="32">
      <t>sghg</t>
    </rPh>
    <rPh sb="34" eb="35">
      <t>kwg</t>
    </rPh>
    <rPh sb="35" eb="36">
      <t>wffg</t>
    </rPh>
    <rPh sb="37" eb="38">
      <t>ssss</t>
    </rPh>
    <rPh sb="38" eb="39">
      <t>adwr</t>
    </rPh>
    <phoneticPr fontId="1" type="noConversion"/>
  </si>
  <si>
    <t>京沪380北, 京沪380南
济郑350, 济青350
济青250 /2, 济泰(安)250城际 /2</t>
    <rPh sb="0" eb="1">
      <t>yiiy</t>
    </rPh>
    <rPh sb="5" eb="6">
      <t>ux</t>
    </rPh>
    <rPh sb="8" eb="9">
      <t>yiiy</t>
    </rPh>
    <rPh sb="13" eb="14">
      <t>fm</t>
    </rPh>
    <rPh sb="15" eb="16">
      <t>iyj</t>
    </rPh>
    <rPh sb="16" eb="17">
      <t>udb</t>
    </rPh>
    <rPh sb="22" eb="23">
      <t>iyj</t>
    </rPh>
    <rPh sb="23" eb="24">
      <t>gef</t>
    </rPh>
    <rPh sb="28" eb="29">
      <t>iyj</t>
    </rPh>
    <rPh sb="29" eb="30">
      <t>gef</t>
    </rPh>
    <rPh sb="38" eb="39">
      <t>iyj</t>
    </rPh>
    <rPh sb="39" eb="40">
      <t>dwiu</t>
    </rPh>
    <rPh sb="41" eb="42">
      <t>pv</t>
    </rPh>
    <rPh sb="46" eb="47">
      <t>fdbf</t>
    </rPh>
    <phoneticPr fontId="1" type="noConversion"/>
  </si>
  <si>
    <t>济青350 +10青银, 济青250 /2
青荣(城)250, 青连200</t>
    <rPh sb="0" eb="1">
      <t>iyj</t>
    </rPh>
    <rPh sb="1" eb="2">
      <t>gef</t>
    </rPh>
    <rPh sb="9" eb="10">
      <t>geqv</t>
    </rPh>
    <rPh sb="13" eb="14">
      <t>iyj</t>
    </rPh>
    <rPh sb="14" eb="15">
      <t>gef</t>
    </rPh>
    <rPh sb="22" eb="23">
      <t>gef</t>
    </rPh>
    <rPh sb="23" eb="24">
      <t>aps</t>
    </rPh>
    <rPh sb="25" eb="26">
      <t>fdn</t>
    </rPh>
    <rPh sb="32" eb="33">
      <t>gef</t>
    </rPh>
    <rPh sb="33" eb="34">
      <t>lpk</t>
    </rPh>
    <phoneticPr fontId="1" type="noConversion"/>
  </si>
  <si>
    <t>福厦350, 福厦250 /2
厦深250, 赣厦200 +10渝厦</t>
    <rPh sb="0" eb="1">
      <t>pygl</t>
    </rPh>
    <rPh sb="1" eb="2">
      <t>dduy</t>
    </rPh>
    <rPh sb="7" eb="8">
      <t>pyg</t>
    </rPh>
    <rPh sb="8" eb="9">
      <t>dduy</t>
    </rPh>
    <rPh sb="16" eb="17">
      <t>dduy</t>
    </rPh>
    <rPh sb="17" eb="18">
      <t>ipw</t>
    </rPh>
    <rPh sb="23" eb="24">
      <t>gan'zhou</t>
    </rPh>
    <rPh sb="24" eb="25">
      <t>dduy</t>
    </rPh>
    <rPh sb="32" eb="33">
      <t>iwgj</t>
    </rPh>
    <rPh sb="33" eb="34">
      <t>xia'meng</t>
    </rPh>
    <phoneticPr fontId="1" type="noConversion"/>
  </si>
  <si>
    <t>合福350 +10京福, 甬福250
福厦350, 福厦250 /2
昌福200, 福平(潭)250城际 /2</t>
    <rPh sb="0" eb="1">
      <t>wgk</t>
    </rPh>
    <rPh sb="1" eb="2">
      <t>pyg</t>
    </rPh>
    <rPh sb="9" eb="10">
      <t>yiu</t>
    </rPh>
    <rPh sb="10" eb="11">
      <t>pyg</t>
    </rPh>
    <rPh sb="13" eb="14">
      <t>cej</t>
    </rPh>
    <rPh sb="14" eb="15">
      <t>pyg</t>
    </rPh>
    <rPh sb="19" eb="20">
      <t>pyg</t>
    </rPh>
    <rPh sb="20" eb="21">
      <t>dduy</t>
    </rPh>
    <rPh sb="26" eb="27">
      <t>pydd</t>
    </rPh>
    <rPh sb="27" eb="28">
      <t>dduy</t>
    </rPh>
    <rPh sb="35" eb="36">
      <t>jj</t>
    </rPh>
    <rPh sb="36" eb="37">
      <t>pyg</t>
    </rPh>
    <rPh sb="42" eb="43">
      <t>pyg</t>
    </rPh>
    <rPh sb="43" eb="44">
      <t>gu</t>
    </rPh>
    <rPh sb="45" eb="46">
      <t>isj</t>
    </rPh>
    <rPh sb="50" eb="51">
      <t>fdbf</t>
    </rPh>
    <phoneticPr fontId="1" type="noConversion"/>
  </si>
  <si>
    <t>昌赣350, 昌九(江)350
沪昆350东, 沪昆350西
昌九(江)250城际 /2, 昌景黄350 /2
昌福200</t>
    <rPh sb="0" eb="1">
      <t>jj</t>
    </rPh>
    <rPh sb="1" eb="2">
      <t>gan'zhou</t>
    </rPh>
    <rPh sb="7" eb="8">
      <t>jj</t>
    </rPh>
    <rPh sb="8" eb="9">
      <t>vt</t>
    </rPh>
    <rPh sb="10" eb="11">
      <t>ia</t>
    </rPh>
    <rPh sb="16" eb="17">
      <t>iyjx</t>
    </rPh>
    <rPh sb="21" eb="22">
      <t>ai</t>
    </rPh>
    <rPh sb="24" eb="25">
      <t>iyjx</t>
    </rPh>
    <rPh sb="29" eb="30">
      <t>sghg</t>
    </rPh>
    <rPh sb="31" eb="32">
      <t>jj</t>
    </rPh>
    <rPh sb="32" eb="33">
      <t>vt</t>
    </rPh>
    <rPh sb="34" eb="35">
      <t>ia</t>
    </rPh>
    <rPh sb="39" eb="40">
      <t>fdbf</t>
    </rPh>
    <rPh sb="46" eb="47">
      <t>jj</t>
    </rPh>
    <rPh sb="47" eb="48">
      <t>jyi</t>
    </rPh>
    <rPh sb="48" eb="49">
      <t>amw</t>
    </rPh>
    <rPh sb="56" eb="57">
      <t>jj</t>
    </rPh>
    <rPh sb="57" eb="58">
      <t>pyg</t>
    </rPh>
    <phoneticPr fontId="1" type="noConversion"/>
  </si>
  <si>
    <t>包海350 +10, 西环200
东环250</t>
    <rPh sb="0" eb="1">
      <t>qn</t>
    </rPh>
    <rPh sb="1" eb="2">
      <t>itx</t>
    </rPh>
    <rPh sb="11" eb="12">
      <t>sghg</t>
    </rPh>
    <rPh sb="12" eb="13">
      <t>ggi</t>
    </rPh>
    <rPh sb="17" eb="18">
      <t>ai</t>
    </rPh>
    <rPh sb="18" eb="19">
      <t>ggi</t>
    </rPh>
    <phoneticPr fontId="1" type="noConversion"/>
  </si>
  <si>
    <t>京兰250北, 京兰250南
银西250, 银绥(德)200 +10青银</t>
    <rPh sb="0" eb="1">
      <t>yiu</t>
    </rPh>
    <rPh sb="1" eb="2">
      <t>uff</t>
    </rPh>
    <rPh sb="5" eb="6">
      <t>ux</t>
    </rPh>
    <rPh sb="8" eb="9">
      <t>yiu</t>
    </rPh>
    <rPh sb="9" eb="10">
      <t>uff</t>
    </rPh>
    <rPh sb="13" eb="14">
      <t>fm</t>
    </rPh>
    <rPh sb="15" eb="16">
      <t>qve</t>
    </rPh>
    <rPh sb="16" eb="17">
      <t>sghg</t>
    </rPh>
    <rPh sb="22" eb="23">
      <t>qve</t>
    </rPh>
    <rPh sb="23" eb="24">
      <t>xev</t>
    </rPh>
    <rPh sb="25" eb="26">
      <t>tfl</t>
    </rPh>
    <rPh sb="34" eb="35">
      <t>geqv</t>
    </rPh>
    <phoneticPr fontId="1" type="noConversion"/>
  </si>
  <si>
    <t>兰新350 +10, 乌昌(吉)250城际</t>
    <rPh sb="0" eb="1">
      <t>ufus</t>
    </rPh>
    <rPh sb="11" eb="12">
      <t>qng</t>
    </rPh>
    <rPh sb="12" eb="13">
      <t>jj</t>
    </rPh>
    <rPh sb="14" eb="15">
      <t>fk</t>
    </rPh>
    <rPh sb="19" eb="20">
      <t>fdbf</t>
    </rPh>
    <phoneticPr fontId="1" type="noConversion"/>
  </si>
  <si>
    <t>贵南350, 南广250
南昆250, 南钦(州)250
柳南250 +10呼南</t>
    <rPh sb="0" eb="1">
      <t>khgm</t>
    </rPh>
    <rPh sb="1" eb="2">
      <t>fm</t>
    </rPh>
    <rPh sb="7" eb="8">
      <t>fm</t>
    </rPh>
    <rPh sb="8" eb="9">
      <t>yyyt</t>
    </rPh>
    <rPh sb="13" eb="14">
      <t>fm</t>
    </rPh>
    <rPh sb="14" eb="15">
      <t>jxx</t>
    </rPh>
    <rPh sb="20" eb="21">
      <t>fm</t>
    </rPh>
    <rPh sb="21" eb="22">
      <t>qqw</t>
    </rPh>
    <rPh sb="29" eb="30">
      <t>sqyt</t>
    </rPh>
    <rPh sb="30" eb="31">
      <t>fm</t>
    </rPh>
    <rPh sb="38" eb="39">
      <t>ktu</t>
    </rPh>
    <rPh sb="39" eb="40">
      <t>fm</t>
    </rPh>
    <phoneticPr fontId="1" type="noConversion"/>
  </si>
  <si>
    <t>京兰350东 +10呼南, 京兰200西</t>
    <rPh sb="0" eb="1">
      <t>yiu</t>
    </rPh>
    <rPh sb="1" eb="2">
      <t>uff</t>
    </rPh>
    <rPh sb="5" eb="6">
      <t>ai</t>
    </rPh>
    <rPh sb="10" eb="11">
      <t>ktu</t>
    </rPh>
    <rPh sb="11" eb="12">
      <t>fm</t>
    </rPh>
    <rPh sb="14" eb="15">
      <t>yiu</t>
    </rPh>
    <rPh sb="15" eb="16">
      <t>uff</t>
    </rPh>
    <rPh sb="19" eb="20">
      <t>sghg</t>
    </rPh>
    <phoneticPr fontId="1" type="noConversion"/>
  </si>
  <si>
    <t>京九350, 厦深250
广深200城际 /2, 广深350
深茂200, 穗莞深200城际 /2
深港250</t>
    <rPh sb="0" eb="1">
      <t>yiu</t>
    </rPh>
    <rPh sb="1" eb="2">
      <t>vt</t>
    </rPh>
    <rPh sb="7" eb="8">
      <t>xia'shen'gao'tie</t>
    </rPh>
    <rPh sb="13" eb="14">
      <t>yyip</t>
    </rPh>
    <rPh sb="18" eb="19">
      <t>fdbf</t>
    </rPh>
    <rPh sb="25" eb="26">
      <t>yyip</t>
    </rPh>
    <rPh sb="31" eb="32">
      <t>ipad</t>
    </rPh>
    <rPh sb="32" eb="33">
      <t>mao'min</t>
    </rPh>
    <rPh sb="50" eb="51">
      <t>ipw</t>
    </rPh>
    <phoneticPr fontId="1" type="noConversion"/>
  </si>
  <si>
    <t>成渝350, 成达万350 +10沪蓉
成昆350, 成贵250
西成250, 西(宁)成200
成灌200城际 /2, 成遂(宁)250 /2</t>
    <rPh sb="0" eb="1">
      <t>dniw</t>
    </rPh>
    <rPh sb="7" eb="8">
      <t>dn</t>
    </rPh>
    <rPh sb="8" eb="9">
      <t>dp</t>
    </rPh>
    <rPh sb="9" eb="10">
      <t>dnv</t>
    </rPh>
    <rPh sb="17" eb="18">
      <t>iyap</t>
    </rPh>
    <rPh sb="20" eb="21">
      <t>dn</t>
    </rPh>
    <rPh sb="21" eb="22">
      <t>jxx</t>
    </rPh>
    <rPh sb="27" eb="28">
      <t>dn</t>
    </rPh>
    <rPh sb="28" eb="29">
      <t>khgm</t>
    </rPh>
    <rPh sb="33" eb="34">
      <t>sghg</t>
    </rPh>
    <rPh sb="34" eb="35">
      <t>dnft</t>
    </rPh>
    <rPh sb="40" eb="41">
      <t>sghg</t>
    </rPh>
    <rPh sb="42" eb="43">
      <t>ps</t>
    </rPh>
    <rPh sb="44" eb="45">
      <t>dn</t>
    </rPh>
    <rPh sb="49" eb="50">
      <t>dn</t>
    </rPh>
    <rPh sb="50" eb="51">
      <t>guan</t>
    </rPh>
    <rPh sb="54" eb="55">
      <t>fdbf</t>
    </rPh>
    <rPh sb="61" eb="62">
      <t>dn</t>
    </rPh>
    <rPh sb="62" eb="63">
      <t>uep</t>
    </rPh>
    <rPh sb="64" eb="65">
      <t>ps</t>
    </rPh>
    <phoneticPr fontId="1" type="noConversion"/>
  </si>
  <si>
    <t>兰新350, 兰宝250
成兰200 +10兰广, 兰银250 +10京兰
兰张(液)250 /2, 兰中250城际 /2</t>
    <rPh sb="0" eb="1">
      <t>uff</t>
    </rPh>
    <rPh sb="1" eb="2">
      <t>usr</t>
    </rPh>
    <rPh sb="7" eb="8">
      <t>uff</t>
    </rPh>
    <rPh sb="8" eb="9">
      <t>pgy</t>
    </rPh>
    <rPh sb="13" eb="14">
      <t>dn</t>
    </rPh>
    <rPh sb="14" eb="15">
      <t>uff</t>
    </rPh>
    <rPh sb="22" eb="23">
      <t>ufyt</t>
    </rPh>
    <rPh sb="23" eb="24">
      <t>yyyt</t>
    </rPh>
    <rPh sb="26" eb="27">
      <t>uff</t>
    </rPh>
    <rPh sb="27" eb="28">
      <t>qve</t>
    </rPh>
    <rPh sb="35" eb="36">
      <t>yiu</t>
    </rPh>
    <rPh sb="36" eb="37">
      <t>uff</t>
    </rPh>
    <rPh sb="38" eb="39">
      <t>uff</t>
    </rPh>
    <rPh sb="39" eb="40">
      <t>xt</t>
    </rPh>
    <rPh sb="41" eb="42">
      <t>iyws</t>
    </rPh>
    <rPh sb="51" eb="52">
      <t>uff</t>
    </rPh>
    <rPh sb="52" eb="53">
      <t>k</t>
    </rPh>
    <rPh sb="56" eb="57">
      <t>fdbf</t>
    </rPh>
    <phoneticPr fontId="1" type="noConversion"/>
  </si>
  <si>
    <t>京广350 +10, 贵广300 +10兰广
南广250 +10广昆, 广汕(尾)350 /2
广珠250城际, 广深350
广深200城际 /2, 广清(远)200城际 /2
穗莞深200城际 /2
广佛肇(庆)200城际 /2</t>
    <rPh sb="0" eb="1">
      <t>yiyy</t>
    </rPh>
    <rPh sb="11" eb="12">
      <t>khgm</t>
    </rPh>
    <rPh sb="12" eb="13">
      <t>yyyt</t>
    </rPh>
    <rPh sb="20" eb="21">
      <t>uff</t>
    </rPh>
    <rPh sb="21" eb="22">
      <t>yyyt</t>
    </rPh>
    <rPh sb="23" eb="24">
      <t>fmyy</t>
    </rPh>
    <rPh sb="24" eb="25">
      <t>yyyt</t>
    </rPh>
    <rPh sb="32" eb="33">
      <t>yyyt</t>
    </rPh>
    <rPh sb="33" eb="34">
      <t>jxx</t>
    </rPh>
    <rPh sb="39" eb="40">
      <t>ntf</t>
    </rPh>
    <rPh sb="48" eb="49">
      <t>yyyt</t>
    </rPh>
    <rPh sb="49" eb="50">
      <t>gri</t>
    </rPh>
    <rPh sb="53" eb="54">
      <t>fdbf</t>
    </rPh>
    <rPh sb="57" eb="58">
      <t>yyip</t>
    </rPh>
    <rPh sb="63" eb="64">
      <t>yyip</t>
    </rPh>
    <rPh sb="68" eb="69">
      <t>fdbf</t>
    </rPh>
    <rPh sb="75" eb="76">
      <t>yyai</t>
    </rPh>
    <rPh sb="76" eb="77">
      <t>ige</t>
    </rPh>
    <rPh sb="78" eb="79">
      <t>fqp</t>
    </rPh>
    <rPh sb="83" eb="84">
      <t>fdbf</t>
    </rPh>
    <rPh sb="89" eb="90">
      <t>tgjn</t>
    </rPh>
    <rPh sb="90" eb="91">
      <t>apf</t>
    </rPh>
    <rPh sb="91" eb="92">
      <t>ipw</t>
    </rPh>
    <rPh sb="95" eb="96">
      <t>fdbf</t>
    </rPh>
    <rPh sb="101" eb="102">
      <t>yyyt</t>
    </rPh>
    <rPh sb="102" eb="103">
      <t>wxmm</t>
    </rPh>
    <rPh sb="103" eb="104">
      <t>zhao'qin</t>
    </rPh>
    <rPh sb="105" eb="106">
      <t>ydi</t>
    </rPh>
    <rPh sb="110" eb="111">
      <t>fdbf</t>
    </rPh>
    <phoneticPr fontId="1" type="noConversion"/>
  </si>
  <si>
    <t>南昆250 +10广昆, 沪昆350 +10
渝昆350 +10, 昆曲(靖)250城际 /2
昆大(理)200城际 /2</t>
    <rPh sb="0" eb="1">
      <t>fm</t>
    </rPh>
    <rPh sb="1" eb="2">
      <t>jxx</t>
    </rPh>
    <rPh sb="9" eb="10">
      <t>yyyt</t>
    </rPh>
    <rPh sb="10" eb="11">
      <t>jxx</t>
    </rPh>
    <rPh sb="13" eb="14">
      <t>iyjx</t>
    </rPh>
    <rPh sb="23" eb="24">
      <t>iwgj</t>
    </rPh>
    <rPh sb="24" eb="25">
      <t>jxx</t>
    </rPh>
    <rPh sb="34" eb="35">
      <t>jxx</t>
    </rPh>
    <rPh sb="35" eb="36">
      <t>ma</t>
    </rPh>
    <rPh sb="42" eb="43">
      <t>fdbf</t>
    </rPh>
    <rPh sb="48" eb="49">
      <t>jx</t>
    </rPh>
    <rPh sb="49" eb="50">
      <t>dd</t>
    </rPh>
    <rPh sb="51" eb="52">
      <t>gj</t>
    </rPh>
    <rPh sb="56" eb="57">
      <t>fdbf</t>
    </rPh>
    <phoneticPr fontId="1" type="noConversion"/>
  </si>
  <si>
    <t>南通</t>
    <rPh sb="0" eb="1">
      <t>fm</t>
    </rPh>
    <rPh sb="1" eb="2">
      <t>cep</t>
    </rPh>
    <phoneticPr fontId="1" type="noConversion"/>
  </si>
  <si>
    <t>烟台</t>
    <rPh sb="0" eb="1">
      <t>olck</t>
    </rPh>
    <phoneticPr fontId="1" type="noConversion"/>
  </si>
  <si>
    <t>唐山</t>
    <rPh sb="0" eb="1">
      <t>yvmm</t>
    </rPh>
    <phoneticPr fontId="1" type="noConversion"/>
  </si>
  <si>
    <t>泉州</t>
    <rPh sb="0" eb="1">
      <t>riyt</t>
    </rPh>
    <phoneticPr fontId="1" type="noConversion"/>
  </si>
  <si>
    <t>常州</t>
    <rPh sb="0" eb="1">
      <t>ipyt</t>
    </rPh>
    <phoneticPr fontId="1" type="noConversion"/>
  </si>
  <si>
    <t>津沈250北, 津沈250南
京唐250城际 /2
唐承(德)250城际 /2
唐曹(妃甸)200城际 /2</t>
    <rPh sb="0" eb="1">
      <t>ivfh</t>
    </rPh>
    <rPh sb="1" eb="2">
      <t>ipbj</t>
    </rPh>
    <rPh sb="5" eb="6">
      <t>ux</t>
    </rPh>
    <rPh sb="8" eb="9">
      <t>ivfh</t>
    </rPh>
    <rPh sb="9" eb="10">
      <t>ipq</t>
    </rPh>
    <rPh sb="13" eb="14">
      <t>fm</t>
    </rPh>
    <rPh sb="15" eb="16">
      <t>yiu</t>
    </rPh>
    <rPh sb="16" eb="17">
      <t>yvmm</t>
    </rPh>
    <rPh sb="20" eb="21">
      <t>fdbf</t>
    </rPh>
    <rPh sb="26" eb="27">
      <t>yvhk</t>
    </rPh>
    <rPh sb="27" eb="28">
      <t>bd</t>
    </rPh>
    <rPh sb="29" eb="30">
      <t>tfl</t>
    </rPh>
    <rPh sb="34" eb="35">
      <t>fdbf</t>
    </rPh>
    <rPh sb="40" eb="41">
      <t>yvh</t>
    </rPh>
    <rPh sb="41" eb="42">
      <t>cao'fei'dian</t>
    </rPh>
    <rPh sb="49" eb="50">
      <t>fdbf</t>
    </rPh>
    <phoneticPr fontId="1" type="noConversion"/>
  </si>
  <si>
    <t>京沪380北, 京沪380南
合宁250, 宁启(东)200 /2
宁杭350, 宁安(庆)250
沪宁350城际 /2, 北沿江350</t>
    <rPh sb="0" eb="1">
      <t>yiiy</t>
    </rPh>
    <rPh sb="5" eb="6">
      <t>ux</t>
    </rPh>
    <rPh sb="8" eb="9">
      <t>yiiy</t>
    </rPh>
    <rPh sb="13" eb="14">
      <t>fm</t>
    </rPh>
    <rPh sb="15" eb="16">
      <t>wgk</t>
    </rPh>
    <rPh sb="16" eb="17">
      <t>ps</t>
    </rPh>
    <rPh sb="22" eb="23">
      <t>ps</t>
    </rPh>
    <rPh sb="23" eb="24">
      <t>ynk</t>
    </rPh>
    <rPh sb="25" eb="26">
      <t>ai</t>
    </rPh>
    <rPh sb="34" eb="35">
      <t>ps</t>
    </rPh>
    <rPh sb="35" eb="36">
      <t>sym</t>
    </rPh>
    <rPh sb="41" eb="42">
      <t>ps</t>
    </rPh>
    <rPh sb="42" eb="43">
      <t>pv</t>
    </rPh>
    <rPh sb="44" eb="45">
      <t>yd</t>
    </rPh>
    <rPh sb="50" eb="51">
      <t>iyn</t>
    </rPh>
    <rPh sb="51" eb="52">
      <t>ps</t>
    </rPh>
    <rPh sb="55" eb="56">
      <t>fdbf</t>
    </rPh>
    <rPh sb="62" eb="63">
      <t>ux</t>
    </rPh>
    <rPh sb="63" eb="64">
      <t>imk</t>
    </rPh>
    <rPh sb="64" eb="65">
      <t>ia</t>
    </rPh>
    <phoneticPr fontId="1" type="noConversion"/>
  </si>
  <si>
    <t>京沪380 +10, 京沪350二线 +10
沪昆350 +10, 沪通200 /2
沪杭350城际 /2, 沪宁350城际 /2
沪苏湖350城际 /2, 北沿江350 +10</t>
    <rPh sb="0" eb="1">
      <t>yiu</t>
    </rPh>
    <rPh sb="1" eb="2">
      <t>iyn</t>
    </rPh>
    <rPh sb="11" eb="12">
      <t>yiiy</t>
    </rPh>
    <rPh sb="16" eb="17">
      <t>fg</t>
    </rPh>
    <rPh sb="17" eb="18">
      <t>xg</t>
    </rPh>
    <rPh sb="23" eb="24">
      <t>iyn</t>
    </rPh>
    <rPh sb="24" eb="25">
      <t>jxx</t>
    </rPh>
    <rPh sb="34" eb="35">
      <t>iyn</t>
    </rPh>
    <rPh sb="35" eb="36">
      <t>cep</t>
    </rPh>
    <rPh sb="43" eb="44">
      <t>iyn</t>
    </rPh>
    <rPh sb="44" eb="45">
      <t>syy</t>
    </rPh>
    <rPh sb="48" eb="49">
      <t>fdbf</t>
    </rPh>
    <rPh sb="55" eb="56">
      <t>iyn</t>
    </rPh>
    <rPh sb="56" eb="57">
      <t>ps</t>
    </rPh>
    <rPh sb="60" eb="61">
      <t>fdbf</t>
    </rPh>
    <rPh sb="66" eb="67">
      <t>iyn</t>
    </rPh>
    <rPh sb="67" eb="68">
      <t>alw</t>
    </rPh>
    <rPh sb="68" eb="69">
      <t>ide</t>
    </rPh>
    <rPh sb="72" eb="73">
      <t>fdbf</t>
    </rPh>
    <rPh sb="79" eb="80">
      <t>ux</t>
    </rPh>
    <rPh sb="80" eb="81">
      <t>imia</t>
    </rPh>
    <phoneticPr fontId="1" type="noConversion"/>
  </si>
  <si>
    <t>北沿江350东, 北沿江350西
宁启200 /2, 沪通200 /2
苏通250 /2, 连(云港)启(东)250</t>
    <rPh sb="0" eb="1">
      <t>ux</t>
    </rPh>
    <rPh sb="1" eb="2">
      <t>imia</t>
    </rPh>
    <rPh sb="6" eb="7">
      <t>ai</t>
    </rPh>
    <rPh sb="9" eb="10">
      <t>ux</t>
    </rPh>
    <rPh sb="10" eb="11">
      <t>imia</t>
    </rPh>
    <rPh sb="15" eb="16">
      <t>sghg</t>
    </rPh>
    <rPh sb="17" eb="18">
      <t>ps</t>
    </rPh>
    <rPh sb="18" eb="19">
      <t>ynk</t>
    </rPh>
    <rPh sb="27" eb="28">
      <t>iyn</t>
    </rPh>
    <rPh sb="28" eb="29">
      <t>cep</t>
    </rPh>
    <rPh sb="36" eb="37">
      <t>alw</t>
    </rPh>
    <rPh sb="37" eb="38">
      <t>cep</t>
    </rPh>
    <rPh sb="46" eb="47">
      <t>lfia</t>
    </rPh>
    <rPh sb="51" eb="52">
      <t>ynk</t>
    </rPh>
    <rPh sb="53" eb="54">
      <t>ai</t>
    </rPh>
    <phoneticPr fontId="1" type="noConversion"/>
  </si>
  <si>
    <t xml:space="preserve">京沪380北, 京沪380南
沪宁350北 /2, 沪宁350南 /2
宁常250城际 /2, </t>
    <rPh sb="0" eb="1">
      <t>yiiy</t>
    </rPh>
    <rPh sb="5" eb="6">
      <t>ux</t>
    </rPh>
    <rPh sb="8" eb="9">
      <t>yiiy</t>
    </rPh>
    <rPh sb="13" eb="14">
      <t>fm</t>
    </rPh>
    <rPh sb="15" eb="16">
      <t>iyps</t>
    </rPh>
    <rPh sb="20" eb="21">
      <t>ux</t>
    </rPh>
    <rPh sb="31" eb="32">
      <t>fm</t>
    </rPh>
    <rPh sb="36" eb="37">
      <t>ps</t>
    </rPh>
    <rPh sb="37" eb="38">
      <t>ipkh</t>
    </rPh>
    <rPh sb="41" eb="42">
      <t>fdbf</t>
    </rPh>
    <phoneticPr fontId="1" type="noConversion"/>
  </si>
  <si>
    <t>京沪380北, 京沪380南
沪宁350北 /2, 沪宁350南 /2
盐锡250城际 /2</t>
    <rPh sb="0" eb="1">
      <t>yiiy</t>
    </rPh>
    <rPh sb="5" eb="6">
      <t>ux</t>
    </rPh>
    <rPh sb="8" eb="9">
      <t>yiiy</t>
    </rPh>
    <rPh sb="13" eb="14">
      <t>fm</t>
    </rPh>
    <rPh sb="15" eb="16">
      <t>iyps</t>
    </rPh>
    <rPh sb="20" eb="21">
      <t>ux</t>
    </rPh>
    <rPh sb="31" eb="32">
      <t>fm</t>
    </rPh>
    <rPh sb="36" eb="37">
      <t>fhfd</t>
    </rPh>
    <rPh sb="37" eb="38">
      <t>qjq</t>
    </rPh>
    <rPh sb="41" eb="42">
      <t>fdbf</t>
    </rPh>
    <phoneticPr fontId="1" type="noConversion"/>
  </si>
  <si>
    <t>福厦350北, 福厦250北 /2
福厦350南, 福厦250南 /2</t>
    <rPh sb="5" eb="6">
      <t>ux</t>
    </rPh>
    <rPh sb="13" eb="14">
      <t>ux</t>
    </rPh>
    <rPh sb="23" eb="24">
      <t>fm</t>
    </rPh>
    <rPh sb="31" eb="32">
      <t>fm</t>
    </rPh>
    <phoneticPr fontId="1" type="noConversion"/>
  </si>
  <si>
    <t>青烟250, 潍(坊)烟250</t>
    <rPh sb="0" eb="1">
      <t>gef</t>
    </rPh>
    <rPh sb="1" eb="2">
      <t>old</t>
    </rPh>
    <rPh sb="7" eb="8">
      <t>wei'fang</t>
    </rPh>
    <rPh sb="11" eb="12">
      <t>old</t>
    </rPh>
    <phoneticPr fontId="1" type="noConversion"/>
  </si>
  <si>
    <t>蚌(埠)合350, 合福350
郑合350, 合九(江)350
合杭350, 合武250
合宁250, 合新(沂)250 /2
合六(安)250城际 /2
合马(鞍山)250城际 /2
合淮(北)250城际 /2</t>
    <rPh sb="0" eb="1">
      <t>ben'bu</t>
    </rPh>
    <rPh sb="4" eb="5">
      <t>wgk</t>
    </rPh>
    <rPh sb="10" eb="11">
      <t>wgk</t>
    </rPh>
    <rPh sb="11" eb="12">
      <t>pyg</t>
    </rPh>
    <rPh sb="16" eb="17">
      <t>udb</t>
    </rPh>
    <rPh sb="17" eb="18">
      <t>wgk</t>
    </rPh>
    <rPh sb="23" eb="24">
      <t>wgk</t>
    </rPh>
    <rPh sb="24" eb="25">
      <t>vt</t>
    </rPh>
    <rPh sb="26" eb="27">
      <t>ia</t>
    </rPh>
    <rPh sb="32" eb="33">
      <t>wgk</t>
    </rPh>
    <rPh sb="33" eb="34">
      <t>syyt</t>
    </rPh>
    <rPh sb="39" eb="40">
      <t>wgk</t>
    </rPh>
    <rPh sb="40" eb="41">
      <t>gaic</t>
    </rPh>
    <rPh sb="45" eb="46">
      <t>wgk</t>
    </rPh>
    <rPh sb="46" eb="47">
      <t>ps</t>
    </rPh>
    <rPh sb="52" eb="53">
      <t>wgk</t>
    </rPh>
    <rPh sb="53" eb="54">
      <t>usr</t>
    </rPh>
    <rPh sb="55" eb="56">
      <t>irh</t>
    </rPh>
    <rPh sb="64" eb="65">
      <t>wgk</t>
    </rPh>
    <rPh sb="65" eb="66">
      <t>uy</t>
    </rPh>
    <rPh sb="67" eb="68">
      <t>pv</t>
    </rPh>
    <rPh sb="72" eb="73">
      <t>fdbf</t>
    </rPh>
    <rPh sb="78" eb="79">
      <t>wgk</t>
    </rPh>
    <rPh sb="79" eb="80">
      <t>cn</t>
    </rPh>
    <rPh sb="87" eb="88">
      <t>fdbf</t>
    </rPh>
    <rPh sb="93" eb="94">
      <t>wgk</t>
    </rPh>
    <rPh sb="94" eb="95">
      <t>iwpv</t>
    </rPh>
    <rPh sb="96" eb="97">
      <t>ux</t>
    </rPh>
    <rPh sb="101" eb="102">
      <t>fdbf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</si>
</sst>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2" sqref="D2:D47"/>
    </sheetView>
  </sheetViews>
  <sheetFormatPr baseColWidth="10" defaultRowHeight="18" x14ac:dyDescent="0.2"/>
  <cols>
    <col min="1" max="1" width="12.5" style="2" customWidth="1"/>
    <col min="2" max="2" width="41.6640625" style="2" customWidth="1"/>
    <col min="3" max="3" width="13.33203125" style="2" customWidth="1"/>
    <col min="4" max="16384" width="10.83203125" style="2"/>
  </cols>
  <sheetData>
    <row r="1" spans="1:4" s="1" customFormat="1" x14ac:dyDescent="0.2">
      <c r="A1" s="3" t="s">
        <v>1</v>
      </c>
      <c r="B1" s="3" t="s">
        <v>2</v>
      </c>
      <c r="C1" s="3" t="s">
        <v>3</v>
      </c>
      <c r="D1" s="3" t="s">
        <v>3</v>
      </c>
    </row>
    <row r="2" spans="1:4" ht="90" x14ac:dyDescent="0.2">
      <c r="A2" s="4" t="s">
        <v>0</v>
      </c>
      <c r="B2" s="5" t="s">
        <v>62</v>
      </c>
      <c r="C2" s="4">
        <f>45+48+45+45+45+45+17.5+12.5+15</f>
        <v>318</v>
      </c>
      <c r="D2" s="4">
        <v>100</v>
      </c>
    </row>
    <row r="3" spans="1:4" ht="72" x14ac:dyDescent="0.2">
      <c r="A3" s="4" t="s">
        <v>4</v>
      </c>
      <c r="B3" s="5" t="s">
        <v>88</v>
      </c>
      <c r="C3" s="4">
        <f>48+45+45+10+17.5+17.5+17.5+45</f>
        <v>245.5</v>
      </c>
      <c r="D3" s="4">
        <v>77.201257861635213</v>
      </c>
    </row>
    <row r="4" spans="1:4" ht="72" x14ac:dyDescent="0.2">
      <c r="A4" s="4" t="s">
        <v>5</v>
      </c>
      <c r="B4" s="5" t="s">
        <v>51</v>
      </c>
      <c r="C4" s="4">
        <f>38+38+35+35+25+17.5+10+12.5</f>
        <v>211</v>
      </c>
      <c r="D4" s="4">
        <v>66.352201257861637</v>
      </c>
    </row>
    <row r="5" spans="1:4" ht="72" x14ac:dyDescent="0.2">
      <c r="A5" s="4" t="s">
        <v>6</v>
      </c>
      <c r="B5" s="5" t="s">
        <v>63</v>
      </c>
      <c r="C5" s="4">
        <f>35+25+20+35+35+20+45</f>
        <v>215</v>
      </c>
      <c r="D5" s="4">
        <v>67.610062893081761</v>
      </c>
    </row>
    <row r="6" spans="1:4" ht="54" x14ac:dyDescent="0.2">
      <c r="A6" s="4" t="s">
        <v>19</v>
      </c>
      <c r="B6" s="5" t="s">
        <v>45</v>
      </c>
      <c r="C6" s="4">
        <f>35+35+25+35+15+12.5</f>
        <v>157.5</v>
      </c>
      <c r="D6" s="4">
        <v>49.528301886792448</v>
      </c>
    </row>
    <row r="7" spans="1:4" ht="72" x14ac:dyDescent="0.2">
      <c r="A7" s="4" t="s">
        <v>83</v>
      </c>
      <c r="B7" s="5" t="s">
        <v>86</v>
      </c>
      <c r="C7" s="4">
        <f>25+25+12.5+12.5+10</f>
        <v>85</v>
      </c>
      <c r="D7" s="4">
        <v>26.729559748427672</v>
      </c>
    </row>
    <row r="8" spans="1:4" ht="54" x14ac:dyDescent="0.2">
      <c r="A8" s="4" t="s">
        <v>20</v>
      </c>
      <c r="B8" s="5" t="s">
        <v>52</v>
      </c>
      <c r="C8" s="4">
        <f>35+35+25+20+25</f>
        <v>140</v>
      </c>
      <c r="D8" s="4">
        <v>44.025157232704402</v>
      </c>
    </row>
    <row r="9" spans="1:4" ht="114" customHeight="1" x14ac:dyDescent="0.2">
      <c r="A9" s="4" t="s">
        <v>9</v>
      </c>
      <c r="B9" s="5" t="s">
        <v>53</v>
      </c>
      <c r="C9" s="4">
        <f>35+35+35+35+35+35+35+25+12.5+10+12.5</f>
        <v>305</v>
      </c>
      <c r="D9" s="4">
        <v>95.91194968553458</v>
      </c>
    </row>
    <row r="10" spans="1:4" ht="72" x14ac:dyDescent="0.2">
      <c r="A10" s="4" t="s">
        <v>21</v>
      </c>
      <c r="B10" s="5" t="s">
        <v>64</v>
      </c>
      <c r="C10" s="4">
        <f>35+25+35+35+12.5+10+12.5+12.5</f>
        <v>177.5</v>
      </c>
      <c r="D10" s="4">
        <v>55.817610062893081</v>
      </c>
    </row>
    <row r="11" spans="1:4" x14ac:dyDescent="0.2">
      <c r="A11" s="4" t="s">
        <v>22</v>
      </c>
      <c r="B11" s="5" t="s">
        <v>61</v>
      </c>
      <c r="C11" s="4">
        <f>45+20</f>
        <v>65</v>
      </c>
      <c r="D11" s="4">
        <v>20.440251572327043</v>
      </c>
    </row>
    <row r="12" spans="1:4" ht="36" x14ac:dyDescent="0.2">
      <c r="A12" s="4" t="s">
        <v>23</v>
      </c>
      <c r="B12" s="5" t="s">
        <v>54</v>
      </c>
      <c r="C12" s="4">
        <f>35+35+12.5+12.5</f>
        <v>95</v>
      </c>
      <c r="D12" s="4">
        <v>29.874213836477985</v>
      </c>
    </row>
    <row r="13" spans="1:4" ht="36" x14ac:dyDescent="0.2">
      <c r="A13" s="4" t="s">
        <v>24</v>
      </c>
      <c r="B13" s="5" t="s">
        <v>65</v>
      </c>
      <c r="C13" s="4">
        <f>45+25+25+12.5</f>
        <v>107.5</v>
      </c>
      <c r="D13" s="4">
        <v>33.80503144654088</v>
      </c>
    </row>
    <row r="14" spans="1:4" x14ac:dyDescent="0.2">
      <c r="A14" s="4" t="s">
        <v>25</v>
      </c>
      <c r="B14" s="5" t="s">
        <v>75</v>
      </c>
      <c r="C14" s="4">
        <f>45+20</f>
        <v>65</v>
      </c>
      <c r="D14" s="4">
        <v>20.440251572327043</v>
      </c>
    </row>
    <row r="15" spans="1:4" ht="72" x14ac:dyDescent="0.2">
      <c r="A15" s="4" t="s">
        <v>13</v>
      </c>
      <c r="B15" s="5" t="s">
        <v>87</v>
      </c>
      <c r="C15" s="4">
        <f>38+38+25+10+35+25+17.5+35</f>
        <v>223.5</v>
      </c>
      <c r="D15" s="4">
        <v>70.283018867924525</v>
      </c>
    </row>
    <row r="16" spans="1:4" ht="54" x14ac:dyDescent="0.2">
      <c r="A16" s="4" t="s">
        <v>42</v>
      </c>
      <c r="B16" s="5" t="s">
        <v>91</v>
      </c>
      <c r="C16" s="4">
        <f>38+38+17.5+17.5+12.5</f>
        <v>123.5</v>
      </c>
      <c r="D16" s="4">
        <v>38.836477987421382</v>
      </c>
    </row>
    <row r="17" spans="1:4" ht="54" x14ac:dyDescent="0.2">
      <c r="A17" s="4" t="s">
        <v>41</v>
      </c>
      <c r="B17" s="5" t="s">
        <v>60</v>
      </c>
      <c r="C17" s="4">
        <f>38+38+17.5+17.5+12.5+12.5</f>
        <v>136</v>
      </c>
      <c r="D17" s="4">
        <v>42.767295597484278</v>
      </c>
    </row>
    <row r="18" spans="1:4" ht="54" x14ac:dyDescent="0.2">
      <c r="A18" s="4" t="s">
        <v>26</v>
      </c>
      <c r="B18" s="5" t="s">
        <v>55</v>
      </c>
      <c r="C18" s="4">
        <f>38+38+35+35+12.5+17.5</f>
        <v>176</v>
      </c>
      <c r="D18" s="4">
        <v>55.345911949685529</v>
      </c>
    </row>
    <row r="19" spans="1:4" ht="54" x14ac:dyDescent="0.2">
      <c r="A19" s="4" t="s">
        <v>81</v>
      </c>
      <c r="B19" s="5" t="s">
        <v>89</v>
      </c>
      <c r="C19" s="4">
        <f>35+35+10+10+12.5+25</f>
        <v>127.5</v>
      </c>
      <c r="D19" s="4">
        <v>40.094339622641506</v>
      </c>
    </row>
    <row r="20" spans="1:4" ht="54" x14ac:dyDescent="0.2">
      <c r="A20" s="4" t="s">
        <v>85</v>
      </c>
      <c r="B20" s="5" t="s">
        <v>90</v>
      </c>
      <c r="C20" s="4">
        <f>38+38+17.5+17.5+12.5</f>
        <v>123.5</v>
      </c>
      <c r="D20" s="4">
        <v>38.836477987421382</v>
      </c>
    </row>
    <row r="21" spans="1:4" ht="54" x14ac:dyDescent="0.2">
      <c r="A21" s="4" t="s">
        <v>27</v>
      </c>
      <c r="B21" s="5" t="s">
        <v>66</v>
      </c>
      <c r="C21" s="4">
        <f>38+38+35+35+12.5+12.5</f>
        <v>171</v>
      </c>
      <c r="D21" s="4">
        <v>53.773584905660371</v>
      </c>
    </row>
    <row r="22" spans="1:4" ht="36" x14ac:dyDescent="0.2">
      <c r="A22" s="4" t="s">
        <v>28</v>
      </c>
      <c r="B22" s="5" t="s">
        <v>67</v>
      </c>
      <c r="C22" s="4">
        <f>40+12.5+25+20</f>
        <v>97.5</v>
      </c>
      <c r="D22" s="4">
        <v>30.660377358490564</v>
      </c>
    </row>
    <row r="23" spans="1:4" x14ac:dyDescent="0.2">
      <c r="A23" s="4" t="s">
        <v>82</v>
      </c>
      <c r="B23" s="5" t="s">
        <v>93</v>
      </c>
      <c r="C23" s="4">
        <f>25+25</f>
        <v>50</v>
      </c>
      <c r="D23" s="4">
        <v>15.723270440251572</v>
      </c>
    </row>
    <row r="24" spans="1:4" ht="126" x14ac:dyDescent="0.2">
      <c r="A24" s="4" t="s">
        <v>12</v>
      </c>
      <c r="B24" s="5" t="s">
        <v>94</v>
      </c>
      <c r="C24" s="4">
        <f>35+35+35+35+35+25+25+12.5+12.5+12.5+12.5</f>
        <v>275</v>
      </c>
      <c r="D24" s="4">
        <v>86.477987421383645</v>
      </c>
    </row>
    <row r="25" spans="1:4" ht="72" x14ac:dyDescent="0.2">
      <c r="A25" s="4" t="s">
        <v>14</v>
      </c>
      <c r="B25" s="5" t="s">
        <v>46</v>
      </c>
      <c r="C25" s="4">
        <f>35+35+17.5+35+35+17.5+12.5+17.5</f>
        <v>205</v>
      </c>
      <c r="D25" s="4">
        <v>64.465408805031444</v>
      </c>
    </row>
    <row r="26" spans="1:4" ht="36" x14ac:dyDescent="0.2">
      <c r="A26" s="4" t="s">
        <v>29</v>
      </c>
      <c r="B26" s="5" t="s">
        <v>47</v>
      </c>
      <c r="C26" s="4">
        <f>35+25+12.5</f>
        <v>72.5</v>
      </c>
      <c r="D26" s="4">
        <v>22.79874213836478</v>
      </c>
    </row>
    <row r="27" spans="1:4" ht="54" x14ac:dyDescent="0.2">
      <c r="A27" s="4" t="s">
        <v>30</v>
      </c>
      <c r="B27" s="5" t="s">
        <v>69</v>
      </c>
      <c r="C27" s="4">
        <f>45+25+35+12.5+20+12.5</f>
        <v>150</v>
      </c>
      <c r="D27" s="4">
        <v>47.169811320754718</v>
      </c>
    </row>
    <row r="28" spans="1:4" ht="36" x14ac:dyDescent="0.2">
      <c r="A28" s="4" t="s">
        <v>40</v>
      </c>
      <c r="B28" s="5" t="s">
        <v>68</v>
      </c>
      <c r="C28" s="4">
        <f>35+12.5+25+30</f>
        <v>102.5</v>
      </c>
      <c r="D28" s="4">
        <v>32.232704402515722</v>
      </c>
    </row>
    <row r="29" spans="1:4" ht="36" x14ac:dyDescent="0.2">
      <c r="A29" s="4" t="s">
        <v>84</v>
      </c>
      <c r="B29" s="5" t="s">
        <v>92</v>
      </c>
      <c r="C29" s="4">
        <f>35+25+35+25</f>
        <v>120</v>
      </c>
      <c r="D29" s="4">
        <v>37.735849056603769</v>
      </c>
    </row>
    <row r="30" spans="1:4" ht="72" x14ac:dyDescent="0.2">
      <c r="A30" s="4" t="s">
        <v>11</v>
      </c>
      <c r="B30" s="5" t="s">
        <v>48</v>
      </c>
      <c r="C30" s="4">
        <f>35+35+35+25+25+25+15+12.5</f>
        <v>207.5</v>
      </c>
      <c r="D30" s="4">
        <v>65.251572327044016</v>
      </c>
    </row>
    <row r="31" spans="1:4" ht="72" x14ac:dyDescent="0.2">
      <c r="A31" s="4" t="s">
        <v>17</v>
      </c>
      <c r="B31" s="5" t="s">
        <v>56</v>
      </c>
      <c r="C31" s="4">
        <f>35+35+35+35+35+35+12.5+12.5</f>
        <v>235</v>
      </c>
      <c r="D31" s="4">
        <v>73.899371069182379</v>
      </c>
    </row>
    <row r="32" spans="1:4" ht="108" x14ac:dyDescent="0.2">
      <c r="A32" s="4" t="s">
        <v>7</v>
      </c>
      <c r="B32" s="5" t="s">
        <v>79</v>
      </c>
      <c r="C32" s="4">
        <f>45+40+35+17.5+25+35+10+10+10+10</f>
        <v>237.5</v>
      </c>
      <c r="D32" s="4">
        <v>74.685534591194966</v>
      </c>
    </row>
    <row r="33" spans="1:4" ht="72" x14ac:dyDescent="0.2">
      <c r="A33" s="4" t="s">
        <v>8</v>
      </c>
      <c r="B33" s="5" t="s">
        <v>76</v>
      </c>
      <c r="C33" s="4">
        <f>35+25+10+35+20+10+25</f>
        <v>160</v>
      </c>
      <c r="D33" s="4">
        <v>50.314465408805027</v>
      </c>
    </row>
    <row r="34" spans="1:4" ht="72" x14ac:dyDescent="0.2">
      <c r="A34" s="4" t="s">
        <v>43</v>
      </c>
      <c r="B34" s="5" t="s">
        <v>49</v>
      </c>
      <c r="C34" s="4">
        <f>30+30+25+25+10+25+25</f>
        <v>170</v>
      </c>
      <c r="D34" s="4">
        <v>53.459119496855344</v>
      </c>
    </row>
    <row r="35" spans="1:4" ht="108" x14ac:dyDescent="0.2">
      <c r="A35" s="4" t="s">
        <v>44</v>
      </c>
      <c r="B35" s="5" t="s">
        <v>57</v>
      </c>
      <c r="C35" s="4">
        <f>35+35+35+35+10+10+10+10+10</f>
        <v>190</v>
      </c>
      <c r="D35" s="4">
        <v>59.74842767295597</v>
      </c>
    </row>
    <row r="36" spans="1:4" ht="54" x14ac:dyDescent="0.2">
      <c r="A36" s="4" t="s">
        <v>31</v>
      </c>
      <c r="B36" s="5" t="s">
        <v>74</v>
      </c>
      <c r="C36" s="4">
        <f>35+25+25+25+35</f>
        <v>145</v>
      </c>
      <c r="D36" s="4">
        <v>45.59748427672956</v>
      </c>
    </row>
    <row r="37" spans="1:4" ht="72" x14ac:dyDescent="0.2">
      <c r="A37" s="4" t="s">
        <v>18</v>
      </c>
      <c r="B37" s="5" t="s">
        <v>70</v>
      </c>
      <c r="C37" s="4">
        <f>35+35+35+35+12.5+17.5+20</f>
        <v>190</v>
      </c>
      <c r="D37" s="4">
        <v>59.74842767295597</v>
      </c>
    </row>
    <row r="38" spans="1:4" ht="72" x14ac:dyDescent="0.2">
      <c r="A38" s="4" t="s">
        <v>15</v>
      </c>
      <c r="B38" s="5" t="s">
        <v>77</v>
      </c>
      <c r="C38" s="4">
        <f>35+45+35+25+25+20+10+12.5</f>
        <v>207.5</v>
      </c>
      <c r="D38" s="4">
        <v>65.251572327044016</v>
      </c>
    </row>
    <row r="39" spans="1:4" ht="72" x14ac:dyDescent="0.2">
      <c r="A39" s="4" t="s">
        <v>16</v>
      </c>
      <c r="B39" s="5" t="s">
        <v>58</v>
      </c>
      <c r="C39" s="4">
        <f>20+25+35+35+30+35+10</f>
        <v>190</v>
      </c>
      <c r="D39" s="4">
        <v>59.74842767295597</v>
      </c>
    </row>
    <row r="40" spans="1:4" ht="54" x14ac:dyDescent="0.2">
      <c r="A40" s="4" t="s">
        <v>32</v>
      </c>
      <c r="B40" s="5" t="s">
        <v>80</v>
      </c>
      <c r="C40" s="4">
        <f>35+45+45+12.5+10</f>
        <v>147.5</v>
      </c>
      <c r="D40" s="4">
        <v>46.383647798742139</v>
      </c>
    </row>
    <row r="41" spans="1:4" x14ac:dyDescent="0.2">
      <c r="A41" s="4" t="s">
        <v>33</v>
      </c>
      <c r="B41" s="5" t="s">
        <v>39</v>
      </c>
      <c r="C41" s="4">
        <v>0</v>
      </c>
      <c r="D41" s="4">
        <v>0</v>
      </c>
    </row>
    <row r="42" spans="1:4" ht="36" x14ac:dyDescent="0.2">
      <c r="A42" s="4" t="s">
        <v>38</v>
      </c>
      <c r="B42" s="5" t="s">
        <v>71</v>
      </c>
      <c r="C42" s="4">
        <f>45+20+25</f>
        <v>90</v>
      </c>
      <c r="D42" s="4">
        <v>28.30188679245283</v>
      </c>
    </row>
    <row r="43" spans="1:4" ht="90" x14ac:dyDescent="0.2">
      <c r="A43" s="4" t="s">
        <v>10</v>
      </c>
      <c r="B43" s="5" t="s">
        <v>50</v>
      </c>
      <c r="C43" s="4">
        <f>35+35+35+35+35+35+25+25+12.5</f>
        <v>272.5</v>
      </c>
      <c r="D43" s="4">
        <v>85.691823899371059</v>
      </c>
    </row>
    <row r="44" spans="1:4" ht="54" x14ac:dyDescent="0.2">
      <c r="A44" s="4" t="s">
        <v>34</v>
      </c>
      <c r="B44" s="5" t="s">
        <v>78</v>
      </c>
      <c r="C44" s="4">
        <f>35+25+30+35+12.5+12.5</f>
        <v>150</v>
      </c>
      <c r="D44" s="4">
        <v>47.169811320754718</v>
      </c>
    </row>
    <row r="45" spans="1:4" ht="36" x14ac:dyDescent="0.2">
      <c r="A45" s="4" t="s">
        <v>35</v>
      </c>
      <c r="B45" s="5" t="s">
        <v>72</v>
      </c>
      <c r="C45" s="4">
        <f>25+25+25+30</f>
        <v>105</v>
      </c>
      <c r="D45" s="4">
        <v>33.018867924528301</v>
      </c>
    </row>
    <row r="46" spans="1:4" ht="36" x14ac:dyDescent="0.2">
      <c r="A46" s="4" t="s">
        <v>36</v>
      </c>
      <c r="B46" s="5" t="s">
        <v>59</v>
      </c>
      <c r="C46" s="4">
        <f>35+35+20</f>
        <v>90</v>
      </c>
      <c r="D46" s="4">
        <v>28.30188679245283</v>
      </c>
    </row>
    <row r="47" spans="1:4" x14ac:dyDescent="0.2">
      <c r="A47" s="4" t="s">
        <v>37</v>
      </c>
      <c r="B47" s="5" t="s">
        <v>73</v>
      </c>
      <c r="C47" s="4">
        <f>45+25</f>
        <v>70</v>
      </c>
      <c r="D47" s="4">
        <v>22.012578616352201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J26" sqref="J26"/>
    </sheetView>
  </sheetViews>
  <sheetFormatPr baseColWidth="10" defaultRowHeight="16" x14ac:dyDescent="0.2"/>
  <cols>
    <col min="2" max="2" width="7.33203125" hidden="1" customWidth="1"/>
    <col min="3" max="3" width="14.33203125" style="8" bestFit="1" customWidth="1"/>
  </cols>
  <sheetData>
    <row r="1" spans="1:3" ht="18" x14ac:dyDescent="0.2">
      <c r="A1" s="3" t="s">
        <v>1</v>
      </c>
      <c r="B1" s="3" t="s">
        <v>3</v>
      </c>
      <c r="C1" s="6" t="s">
        <v>3</v>
      </c>
    </row>
    <row r="2" spans="1:3" ht="18" x14ac:dyDescent="0.2">
      <c r="A2" s="4" t="s">
        <v>0</v>
      </c>
      <c r="B2" s="4">
        <f>45+48+45+45+45+45+17.5+12.5+15</f>
        <v>318</v>
      </c>
      <c r="C2" s="7">
        <f>B2/3.18</f>
        <v>100</v>
      </c>
    </row>
    <row r="3" spans="1:3" ht="18" x14ac:dyDescent="0.2">
      <c r="A3" s="4" t="s">
        <v>9</v>
      </c>
      <c r="B3" s="4">
        <f>35+35+35+35+35+35+35+25+12.5+10+12.5</f>
        <v>305</v>
      </c>
      <c r="C3" s="7">
        <f>B3/3.18</f>
        <v>95.91194968553458</v>
      </c>
    </row>
    <row r="4" spans="1:3" ht="18" x14ac:dyDescent="0.2">
      <c r="A4" s="4" t="s">
        <v>12</v>
      </c>
      <c r="B4" s="4">
        <f>35+35+35+35+35+25+25+12.5+12.5+12.5+12.5</f>
        <v>275</v>
      </c>
      <c r="C4" s="7">
        <f>B4/3.18</f>
        <v>86.477987421383645</v>
      </c>
    </row>
    <row r="5" spans="1:3" ht="18" x14ac:dyDescent="0.2">
      <c r="A5" s="4" t="s">
        <v>10</v>
      </c>
      <c r="B5" s="4">
        <f>35+35+35+35+35+35+25+25+12.5</f>
        <v>272.5</v>
      </c>
      <c r="C5" s="7">
        <f>B5/3.18</f>
        <v>85.691823899371059</v>
      </c>
    </row>
    <row r="6" spans="1:3" ht="18" x14ac:dyDescent="0.2">
      <c r="A6" s="4" t="s">
        <v>4</v>
      </c>
      <c r="B6" s="4">
        <f>48+45+45+10+17.5+17.5+17.5+45</f>
        <v>245.5</v>
      </c>
      <c r="C6" s="7">
        <f>B6/3.18</f>
        <v>77.201257861635213</v>
      </c>
    </row>
    <row r="7" spans="1:3" ht="18" x14ac:dyDescent="0.2">
      <c r="A7" s="4" t="s">
        <v>7</v>
      </c>
      <c r="B7" s="4">
        <f>45+40+35+17.5+25+35+10+10+10+10</f>
        <v>237.5</v>
      </c>
      <c r="C7" s="7">
        <f>B7/3.18</f>
        <v>74.685534591194966</v>
      </c>
    </row>
    <row r="8" spans="1:3" ht="18" x14ac:dyDescent="0.2">
      <c r="A8" s="4" t="s">
        <v>17</v>
      </c>
      <c r="B8" s="4">
        <f>35+35+35+35+35+35+12.5+12.5</f>
        <v>235</v>
      </c>
      <c r="C8" s="7">
        <f>B8/3.18</f>
        <v>73.899371069182379</v>
      </c>
    </row>
    <row r="9" spans="1:3" ht="18" x14ac:dyDescent="0.2">
      <c r="A9" s="4" t="s">
        <v>13</v>
      </c>
      <c r="B9" s="4">
        <f>38+38+25+10+35+25+17.5+35</f>
        <v>223.5</v>
      </c>
      <c r="C9" s="7">
        <f>B9/3.18</f>
        <v>70.283018867924525</v>
      </c>
    </row>
    <row r="10" spans="1:3" ht="18" x14ac:dyDescent="0.2">
      <c r="A10" s="4" t="s">
        <v>6</v>
      </c>
      <c r="B10" s="4">
        <f>35+25+20+35+35+20+45</f>
        <v>215</v>
      </c>
      <c r="C10" s="7">
        <f>B10/3.18</f>
        <v>67.610062893081761</v>
      </c>
    </row>
    <row r="11" spans="1:3" ht="18" x14ac:dyDescent="0.2">
      <c r="A11" s="4" t="s">
        <v>5</v>
      </c>
      <c r="B11" s="4">
        <f>38+38+35+35+25+17.5+10+12.5</f>
        <v>211</v>
      </c>
      <c r="C11" s="7">
        <f>B11/3.18</f>
        <v>66.352201257861637</v>
      </c>
    </row>
    <row r="12" spans="1:3" ht="18" x14ac:dyDescent="0.2">
      <c r="A12" s="4" t="s">
        <v>11</v>
      </c>
      <c r="B12" s="4">
        <f>35+35+35+25+25+25+15+12.5</f>
        <v>207.5</v>
      </c>
      <c r="C12" s="7">
        <f>B12/3.18</f>
        <v>65.251572327044016</v>
      </c>
    </row>
    <row r="13" spans="1:3" ht="18" x14ac:dyDescent="0.2">
      <c r="A13" s="4" t="s">
        <v>15</v>
      </c>
      <c r="B13" s="4">
        <f>35+45+35+25+25+20+10+12.5</f>
        <v>207.5</v>
      </c>
      <c r="C13" s="7">
        <f>B13/3.18</f>
        <v>65.251572327044016</v>
      </c>
    </row>
    <row r="14" spans="1:3" ht="18" x14ac:dyDescent="0.2">
      <c r="A14" s="4" t="s">
        <v>14</v>
      </c>
      <c r="B14" s="4">
        <f>35+35+17.5+35+35+17.5+12.5+17.5</f>
        <v>205</v>
      </c>
      <c r="C14" s="7">
        <f>B14/3.18</f>
        <v>64.465408805031444</v>
      </c>
    </row>
    <row r="15" spans="1:3" ht="18" x14ac:dyDescent="0.2">
      <c r="A15" s="4" t="s">
        <v>44</v>
      </c>
      <c r="B15" s="4">
        <f>35+35+35+35+10+10+10+10+10</f>
        <v>190</v>
      </c>
      <c r="C15" s="7">
        <f>B15/3.18</f>
        <v>59.74842767295597</v>
      </c>
    </row>
    <row r="16" spans="1:3" ht="18" x14ac:dyDescent="0.2">
      <c r="A16" s="4" t="s">
        <v>18</v>
      </c>
      <c r="B16" s="4">
        <f>35+35+35+35+12.5+17.5+20</f>
        <v>190</v>
      </c>
      <c r="C16" s="7">
        <f>B16/3.18</f>
        <v>59.74842767295597</v>
      </c>
    </row>
    <row r="17" spans="1:3" ht="18" x14ac:dyDescent="0.2">
      <c r="A17" s="4" t="s">
        <v>16</v>
      </c>
      <c r="B17" s="4">
        <f>20+25+35+35+30+35+10</f>
        <v>190</v>
      </c>
      <c r="C17" s="7">
        <f>B17/3.18</f>
        <v>59.74842767295597</v>
      </c>
    </row>
    <row r="18" spans="1:3" ht="18" x14ac:dyDescent="0.2">
      <c r="A18" s="4" t="s">
        <v>21</v>
      </c>
      <c r="B18" s="4">
        <f>35+25+35+35+12.5+10+12.5+12.5</f>
        <v>177.5</v>
      </c>
      <c r="C18" s="7">
        <f>B18/3.18</f>
        <v>55.817610062893081</v>
      </c>
    </row>
    <row r="19" spans="1:3" ht="18" x14ac:dyDescent="0.2">
      <c r="A19" s="4" t="s">
        <v>26</v>
      </c>
      <c r="B19" s="4">
        <f>38+38+35+35+12.5+17.5</f>
        <v>176</v>
      </c>
      <c r="C19" s="7">
        <f>B19/3.18</f>
        <v>55.345911949685529</v>
      </c>
    </row>
    <row r="20" spans="1:3" ht="18" x14ac:dyDescent="0.2">
      <c r="A20" s="4" t="s">
        <v>27</v>
      </c>
      <c r="B20" s="4">
        <f>38+38+35+35+12.5+12.5</f>
        <v>171</v>
      </c>
      <c r="C20" s="7">
        <f>B20/3.18</f>
        <v>53.773584905660371</v>
      </c>
    </row>
    <row r="21" spans="1:3" ht="18" x14ac:dyDescent="0.2">
      <c r="A21" s="4" t="s">
        <v>43</v>
      </c>
      <c r="B21" s="4">
        <f>30+30+25+25+10+25+25</f>
        <v>170</v>
      </c>
      <c r="C21" s="7">
        <f>B21/3.18</f>
        <v>53.459119496855344</v>
      </c>
    </row>
    <row r="22" spans="1:3" ht="18" x14ac:dyDescent="0.2">
      <c r="A22" s="4" t="s">
        <v>8</v>
      </c>
      <c r="B22" s="4">
        <f>35+25+10+35+20+10+25</f>
        <v>160</v>
      </c>
      <c r="C22" s="7">
        <f>B22/3.18</f>
        <v>50.314465408805027</v>
      </c>
    </row>
    <row r="23" spans="1:3" ht="18" x14ac:dyDescent="0.2">
      <c r="A23" s="4" t="s">
        <v>19</v>
      </c>
      <c r="B23" s="4">
        <f>35+35+25+35+15+12.5</f>
        <v>157.5</v>
      </c>
      <c r="C23" s="7">
        <f>B23/3.18</f>
        <v>49.528301886792448</v>
      </c>
    </row>
    <row r="24" spans="1:3" ht="18" x14ac:dyDescent="0.2">
      <c r="A24" s="4" t="s">
        <v>30</v>
      </c>
      <c r="B24" s="4">
        <f>45+25+35+12.5+20+12.5</f>
        <v>150</v>
      </c>
      <c r="C24" s="7">
        <f>B24/3.18</f>
        <v>47.169811320754718</v>
      </c>
    </row>
    <row r="25" spans="1:3" ht="18" x14ac:dyDescent="0.2">
      <c r="A25" s="4" t="s">
        <v>34</v>
      </c>
      <c r="B25" s="4">
        <f>35+25+30+35+12.5+12.5</f>
        <v>150</v>
      </c>
      <c r="C25" s="7">
        <f>B25/3.18</f>
        <v>47.169811320754718</v>
      </c>
    </row>
    <row r="26" spans="1:3" ht="18" x14ac:dyDescent="0.2">
      <c r="A26" s="4" t="s">
        <v>32</v>
      </c>
      <c r="B26" s="4">
        <f>35+45+45+12.5+10</f>
        <v>147.5</v>
      </c>
      <c r="C26" s="7">
        <f>B26/3.18</f>
        <v>46.383647798742139</v>
      </c>
    </row>
    <row r="27" spans="1:3" ht="18" x14ac:dyDescent="0.2">
      <c r="A27" s="4" t="s">
        <v>31</v>
      </c>
      <c r="B27" s="4">
        <f>35+25+25+25+35</f>
        <v>145</v>
      </c>
      <c r="C27" s="7">
        <f>B27/3.18</f>
        <v>45.59748427672956</v>
      </c>
    </row>
    <row r="28" spans="1:3" ht="18" x14ac:dyDescent="0.2">
      <c r="A28" s="4" t="s">
        <v>20</v>
      </c>
      <c r="B28" s="4">
        <f>35+35+25+20+25</f>
        <v>140</v>
      </c>
      <c r="C28" s="7">
        <f>B28/3.18</f>
        <v>44.025157232704402</v>
      </c>
    </row>
    <row r="29" spans="1:3" ht="18" x14ac:dyDescent="0.2">
      <c r="A29" s="4" t="s">
        <v>41</v>
      </c>
      <c r="B29" s="4">
        <f>38+38+17.5+17.5+12.5+12.5</f>
        <v>136</v>
      </c>
      <c r="C29" s="7">
        <f>B29/3.18</f>
        <v>42.767295597484278</v>
      </c>
    </row>
    <row r="30" spans="1:3" ht="18" x14ac:dyDescent="0.2">
      <c r="A30" s="4" t="s">
        <v>81</v>
      </c>
      <c r="B30" s="4">
        <f>35+35+10+10+12.5+25</f>
        <v>127.5</v>
      </c>
      <c r="C30" s="7">
        <f>B30/3.18</f>
        <v>40.094339622641506</v>
      </c>
    </row>
    <row r="31" spans="1:3" ht="18" x14ac:dyDescent="0.2">
      <c r="A31" s="4" t="s">
        <v>42</v>
      </c>
      <c r="B31" s="4">
        <f>38+38+17.5+17.5+12.5</f>
        <v>123.5</v>
      </c>
      <c r="C31" s="7">
        <f>B31/3.18</f>
        <v>38.836477987421382</v>
      </c>
    </row>
    <row r="32" spans="1:3" ht="18" x14ac:dyDescent="0.2">
      <c r="A32" s="4" t="s">
        <v>85</v>
      </c>
      <c r="B32" s="4">
        <f>38+38+17.5+17.5+12.5</f>
        <v>123.5</v>
      </c>
      <c r="C32" s="7">
        <f>B32/3.18</f>
        <v>38.836477987421382</v>
      </c>
    </row>
    <row r="33" spans="1:3" ht="18" x14ac:dyDescent="0.2">
      <c r="A33" s="4" t="s">
        <v>84</v>
      </c>
      <c r="B33" s="4">
        <f>35+25+35+25</f>
        <v>120</v>
      </c>
      <c r="C33" s="7">
        <f>B33/3.18</f>
        <v>37.735849056603769</v>
      </c>
    </row>
    <row r="34" spans="1:3" ht="18" x14ac:dyDescent="0.2">
      <c r="A34" s="4" t="s">
        <v>24</v>
      </c>
      <c r="B34" s="4">
        <f>45+25+25+12.5</f>
        <v>107.5</v>
      </c>
      <c r="C34" s="7">
        <f>B34/3.18</f>
        <v>33.80503144654088</v>
      </c>
    </row>
    <row r="35" spans="1:3" ht="18" x14ac:dyDescent="0.2">
      <c r="A35" s="4" t="s">
        <v>35</v>
      </c>
      <c r="B35" s="4">
        <f>25+25+25+30</f>
        <v>105</v>
      </c>
      <c r="C35" s="7">
        <f>B35/3.18</f>
        <v>33.018867924528301</v>
      </c>
    </row>
    <row r="36" spans="1:3" ht="18" x14ac:dyDescent="0.2">
      <c r="A36" s="4" t="s">
        <v>40</v>
      </c>
      <c r="B36" s="4">
        <f>35+12.5+25+30</f>
        <v>102.5</v>
      </c>
      <c r="C36" s="7">
        <f>B36/3.18</f>
        <v>32.232704402515722</v>
      </c>
    </row>
    <row r="37" spans="1:3" ht="18" x14ac:dyDescent="0.2">
      <c r="A37" s="4" t="s">
        <v>28</v>
      </c>
      <c r="B37" s="4">
        <f>40+12.5+25+20</f>
        <v>97.5</v>
      </c>
      <c r="C37" s="7">
        <f>B37/3.18</f>
        <v>30.660377358490564</v>
      </c>
    </row>
    <row r="38" spans="1:3" ht="18" x14ac:dyDescent="0.2">
      <c r="A38" s="4" t="s">
        <v>23</v>
      </c>
      <c r="B38" s="4">
        <f>35+35+12.5+12.5</f>
        <v>95</v>
      </c>
      <c r="C38" s="7">
        <f>B38/3.18</f>
        <v>29.874213836477985</v>
      </c>
    </row>
    <row r="39" spans="1:3" ht="18" x14ac:dyDescent="0.2">
      <c r="A39" s="4" t="s">
        <v>38</v>
      </c>
      <c r="B39" s="4">
        <f>45+20+25</f>
        <v>90</v>
      </c>
      <c r="C39" s="7">
        <f>B39/3.18</f>
        <v>28.30188679245283</v>
      </c>
    </row>
    <row r="40" spans="1:3" ht="18" x14ac:dyDescent="0.2">
      <c r="A40" s="4" t="s">
        <v>36</v>
      </c>
      <c r="B40" s="4">
        <f>35+35+20</f>
        <v>90</v>
      </c>
      <c r="C40" s="7">
        <f>B40/3.18</f>
        <v>28.30188679245283</v>
      </c>
    </row>
    <row r="41" spans="1:3" ht="18" x14ac:dyDescent="0.2">
      <c r="A41" s="4" t="s">
        <v>83</v>
      </c>
      <c r="B41" s="4">
        <f>25+25+12.5+12.5+10</f>
        <v>85</v>
      </c>
      <c r="C41" s="7">
        <f>B41/3.18</f>
        <v>26.729559748427672</v>
      </c>
    </row>
    <row r="42" spans="1:3" ht="18" x14ac:dyDescent="0.2">
      <c r="A42" s="4" t="s">
        <v>29</v>
      </c>
      <c r="B42" s="4">
        <f>35+25+12.5</f>
        <v>72.5</v>
      </c>
      <c r="C42" s="7">
        <f>B42/3.18</f>
        <v>22.79874213836478</v>
      </c>
    </row>
    <row r="43" spans="1:3" ht="18" x14ac:dyDescent="0.2">
      <c r="A43" s="4" t="s">
        <v>37</v>
      </c>
      <c r="B43" s="4">
        <f>45+25</f>
        <v>70</v>
      </c>
      <c r="C43" s="7">
        <f>B43/3.18</f>
        <v>22.012578616352201</v>
      </c>
    </row>
    <row r="44" spans="1:3" ht="18" x14ac:dyDescent="0.2">
      <c r="A44" s="4" t="s">
        <v>22</v>
      </c>
      <c r="B44" s="4">
        <f>45+20</f>
        <v>65</v>
      </c>
      <c r="C44" s="7">
        <f>B44/3.18</f>
        <v>20.440251572327043</v>
      </c>
    </row>
    <row r="45" spans="1:3" ht="18" x14ac:dyDescent="0.2">
      <c r="A45" s="4" t="s">
        <v>25</v>
      </c>
      <c r="B45" s="4">
        <f>45+20</f>
        <v>65</v>
      </c>
      <c r="C45" s="7">
        <f>B45/3.18</f>
        <v>20.440251572327043</v>
      </c>
    </row>
    <row r="46" spans="1:3" ht="18" x14ac:dyDescent="0.2">
      <c r="A46" s="4" t="s">
        <v>82</v>
      </c>
      <c r="B46" s="4">
        <f>25+25</f>
        <v>50</v>
      </c>
      <c r="C46" s="7">
        <f>B46/3.18</f>
        <v>15.723270440251572</v>
      </c>
    </row>
    <row r="47" spans="1:3" ht="18" x14ac:dyDescent="0.2">
      <c r="A47" s="4" t="s">
        <v>33</v>
      </c>
      <c r="B47" s="4">
        <v>0</v>
      </c>
      <c r="C47" s="7">
        <f>B47/3.18</f>
        <v>0</v>
      </c>
    </row>
  </sheetData>
  <sortState ref="A2:C47">
    <sortCondition descending="1"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2018-09-15T12:25:17Z</dcterms:modified>
</cp:coreProperties>
</file>